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73" i="371" l="1"/>
  <c r="U73" i="371" s="1"/>
  <c r="S73" i="371"/>
  <c r="V73" i="371" s="1"/>
  <c r="R73" i="371"/>
  <c r="Q73" i="371"/>
  <c r="V72" i="371"/>
  <c r="U72" i="371"/>
  <c r="T72" i="371"/>
  <c r="S72" i="371"/>
  <c r="R72" i="371"/>
  <c r="Q72" i="371"/>
  <c r="T71" i="371"/>
  <c r="U71" i="371" s="1"/>
  <c r="S71" i="371"/>
  <c r="V71" i="371" s="1"/>
  <c r="R71" i="371"/>
  <c r="Q71" i="371"/>
  <c r="U70" i="371"/>
  <c r="T70" i="371"/>
  <c r="V70" i="371" s="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U67" i="371" s="1"/>
  <c r="S67" i="371"/>
  <c r="V67" i="371" s="1"/>
  <c r="R67" i="371"/>
  <c r="Q67" i="371"/>
  <c r="U66" i="371"/>
  <c r="T66" i="371"/>
  <c r="V66" i="371" s="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T63" i="371"/>
  <c r="U63" i="371" s="1"/>
  <c r="S63" i="371"/>
  <c r="V63" i="371" s="1"/>
  <c r="R63" i="371"/>
  <c r="Q63" i="371"/>
  <c r="U62" i="371"/>
  <c r="T62" i="371"/>
  <c r="V62" i="371" s="1"/>
  <c r="S62" i="371"/>
  <c r="R62" i="371"/>
  <c r="Q62" i="371"/>
  <c r="T61" i="371"/>
  <c r="S61" i="371"/>
  <c r="V61" i="371" s="1"/>
  <c r="R61" i="371"/>
  <c r="Q61" i="371"/>
  <c r="U60" i="371"/>
  <c r="T60" i="371"/>
  <c r="V60" i="371" s="1"/>
  <c r="S60" i="371"/>
  <c r="R60" i="371"/>
  <c r="Q60" i="371"/>
  <c r="T59" i="371"/>
  <c r="S59" i="371"/>
  <c r="V59" i="371" s="1"/>
  <c r="R59" i="371"/>
  <c r="Q59" i="371"/>
  <c r="V58" i="371"/>
  <c r="U58" i="371"/>
  <c r="T58" i="371"/>
  <c r="S58" i="371"/>
  <c r="R58" i="371"/>
  <c r="Q58" i="371"/>
  <c r="T57" i="371"/>
  <c r="S57" i="371"/>
  <c r="V57" i="371" s="1"/>
  <c r="R57" i="371"/>
  <c r="Q57" i="371"/>
  <c r="V56" i="371"/>
  <c r="U56" i="371"/>
  <c r="T56" i="371"/>
  <c r="S56" i="371"/>
  <c r="R56" i="371"/>
  <c r="Q56" i="371"/>
  <c r="T55" i="371"/>
  <c r="S55" i="371"/>
  <c r="V55" i="371" s="1"/>
  <c r="R55" i="371"/>
  <c r="Q55" i="371"/>
  <c r="U54" i="371"/>
  <c r="T54" i="371"/>
  <c r="V54" i="371" s="1"/>
  <c r="S54" i="371"/>
  <c r="R54" i="371"/>
  <c r="Q54" i="371"/>
  <c r="V53" i="371"/>
  <c r="U53" i="371"/>
  <c r="T53" i="371"/>
  <c r="S53" i="371"/>
  <c r="R53" i="371"/>
  <c r="Q53" i="371"/>
  <c r="U52" i="371"/>
  <c r="T52" i="371"/>
  <c r="V52" i="371" s="1"/>
  <c r="S52" i="371"/>
  <c r="R52" i="371"/>
  <c r="Q52" i="371"/>
  <c r="T51" i="371"/>
  <c r="S51" i="371"/>
  <c r="V51" i="371" s="1"/>
  <c r="R51" i="371"/>
  <c r="Q51" i="371"/>
  <c r="U50" i="371"/>
  <c r="T50" i="371"/>
  <c r="V50" i="371" s="1"/>
  <c r="S50" i="371"/>
  <c r="R50" i="371"/>
  <c r="Q50" i="371"/>
  <c r="T49" i="371"/>
  <c r="S49" i="371"/>
  <c r="V49" i="371" s="1"/>
  <c r="R49" i="371"/>
  <c r="Q49" i="371"/>
  <c r="U48" i="371"/>
  <c r="T48" i="371"/>
  <c r="V48" i="371" s="1"/>
  <c r="S48" i="371"/>
  <c r="R48" i="371"/>
  <c r="Q48" i="371"/>
  <c r="V47" i="371"/>
  <c r="U47" i="371"/>
  <c r="T47" i="371"/>
  <c r="S47" i="371"/>
  <c r="R47" i="371"/>
  <c r="Q47" i="371"/>
  <c r="U46" i="371"/>
  <c r="T46" i="371"/>
  <c r="V46" i="371" s="1"/>
  <c r="S46" i="371"/>
  <c r="R46" i="371"/>
  <c r="Q46" i="371"/>
  <c r="T45" i="371"/>
  <c r="S45" i="371"/>
  <c r="V45" i="371" s="1"/>
  <c r="R45" i="371"/>
  <c r="Q45" i="371"/>
  <c r="U44" i="371"/>
  <c r="T44" i="371"/>
  <c r="V44" i="371" s="1"/>
  <c r="S44" i="371"/>
  <c r="R44" i="371"/>
  <c r="Q44" i="371"/>
  <c r="T43" i="371"/>
  <c r="S43" i="371"/>
  <c r="V43" i="371" s="1"/>
  <c r="R43" i="371"/>
  <c r="Q43" i="371"/>
  <c r="U42" i="371"/>
  <c r="T42" i="371"/>
  <c r="V42" i="371" s="1"/>
  <c r="S42" i="371"/>
  <c r="R42" i="371"/>
  <c r="Q42" i="371"/>
  <c r="T41" i="371"/>
  <c r="S41" i="371"/>
  <c r="V41" i="371" s="1"/>
  <c r="R41" i="371"/>
  <c r="Q41" i="371"/>
  <c r="V40" i="371"/>
  <c r="U40" i="371"/>
  <c r="T40" i="371"/>
  <c r="S40" i="371"/>
  <c r="R40" i="371"/>
  <c r="Q40" i="371"/>
  <c r="T39" i="371"/>
  <c r="S39" i="371"/>
  <c r="V39" i="371" s="1"/>
  <c r="R39" i="371"/>
  <c r="Q39" i="371"/>
  <c r="U38" i="371"/>
  <c r="T38" i="371"/>
  <c r="V38" i="371" s="1"/>
  <c r="S38" i="371"/>
  <c r="R38" i="371"/>
  <c r="Q38" i="371"/>
  <c r="T37" i="371"/>
  <c r="S37" i="371"/>
  <c r="V37" i="371" s="1"/>
  <c r="R37" i="371"/>
  <c r="Q37" i="371"/>
  <c r="U36" i="371"/>
  <c r="T36" i="371"/>
  <c r="V36" i="371" s="1"/>
  <c r="S36" i="371"/>
  <c r="R36" i="371"/>
  <c r="Q36" i="371"/>
  <c r="T35" i="371"/>
  <c r="S35" i="371"/>
  <c r="V35" i="371" s="1"/>
  <c r="R35" i="371"/>
  <c r="Q35" i="371"/>
  <c r="V34" i="371"/>
  <c r="U34" i="371"/>
  <c r="T34" i="371"/>
  <c r="S34" i="371"/>
  <c r="R34" i="371"/>
  <c r="Q34" i="371"/>
  <c r="T33" i="371"/>
  <c r="S33" i="371"/>
  <c r="V33" i="371" s="1"/>
  <c r="R33" i="371"/>
  <c r="Q33" i="371"/>
  <c r="U32" i="371"/>
  <c r="T32" i="371"/>
  <c r="V32" i="371" s="1"/>
  <c r="S32" i="371"/>
  <c r="R32" i="371"/>
  <c r="Q32" i="371"/>
  <c r="T31" i="371"/>
  <c r="S31" i="371"/>
  <c r="V31" i="371" s="1"/>
  <c r="R31" i="371"/>
  <c r="Q31" i="371"/>
  <c r="V30" i="371"/>
  <c r="U30" i="371"/>
  <c r="T30" i="371"/>
  <c r="S30" i="371"/>
  <c r="R30" i="371"/>
  <c r="Q30" i="371"/>
  <c r="T29" i="371"/>
  <c r="S29" i="371"/>
  <c r="V29" i="371" s="1"/>
  <c r="R29" i="371"/>
  <c r="Q29" i="371"/>
  <c r="U28" i="371"/>
  <c r="T28" i="371"/>
  <c r="V28" i="371" s="1"/>
  <c r="S28" i="371"/>
  <c r="R28" i="371"/>
  <c r="Q28" i="371"/>
  <c r="T27" i="371"/>
  <c r="S27" i="371"/>
  <c r="V27" i="371" s="1"/>
  <c r="R27" i="371"/>
  <c r="Q27" i="371"/>
  <c r="U26" i="371"/>
  <c r="T26" i="371"/>
  <c r="V26" i="371" s="1"/>
  <c r="S26" i="371"/>
  <c r="R26" i="371"/>
  <c r="Q26" i="371"/>
  <c r="T25" i="371"/>
  <c r="S25" i="371"/>
  <c r="V25" i="371" s="1"/>
  <c r="R25" i="371"/>
  <c r="Q25" i="371"/>
  <c r="U24" i="371"/>
  <c r="T24" i="371"/>
  <c r="V24" i="371" s="1"/>
  <c r="S24" i="371"/>
  <c r="R24" i="371"/>
  <c r="Q24" i="371"/>
  <c r="T23" i="371"/>
  <c r="U23" i="371" s="1"/>
  <c r="S23" i="371"/>
  <c r="V23" i="371" s="1"/>
  <c r="R23" i="371"/>
  <c r="Q23" i="371"/>
  <c r="U22" i="371"/>
  <c r="T22" i="371"/>
  <c r="V22" i="371" s="1"/>
  <c r="S22" i="371"/>
  <c r="R22" i="371"/>
  <c r="Q22" i="371"/>
  <c r="T21" i="371"/>
  <c r="U21" i="371" s="1"/>
  <c r="S21" i="371"/>
  <c r="V21" i="371" s="1"/>
  <c r="R21" i="371"/>
  <c r="Q21" i="371"/>
  <c r="U20" i="371"/>
  <c r="T20" i="371"/>
  <c r="V20" i="371" s="1"/>
  <c r="S20" i="371"/>
  <c r="R20" i="371"/>
  <c r="Q20" i="371"/>
  <c r="T19" i="371"/>
  <c r="U19" i="371" s="1"/>
  <c r="S19" i="371"/>
  <c r="V19" i="371" s="1"/>
  <c r="R19" i="371"/>
  <c r="Q19" i="371"/>
  <c r="U18" i="371"/>
  <c r="T18" i="371"/>
  <c r="V18" i="371" s="1"/>
  <c r="S18" i="371"/>
  <c r="R18" i="371"/>
  <c r="Q18" i="371"/>
  <c r="T17" i="371"/>
  <c r="U17" i="371" s="1"/>
  <c r="S17" i="371"/>
  <c r="V17" i="371" s="1"/>
  <c r="R17" i="371"/>
  <c r="Q17" i="371"/>
  <c r="U16" i="371"/>
  <c r="T16" i="371"/>
  <c r="V16" i="371" s="1"/>
  <c r="S16" i="371"/>
  <c r="R16" i="371"/>
  <c r="Q16" i="371"/>
  <c r="T15" i="371"/>
  <c r="U15" i="371" s="1"/>
  <c r="S15" i="371"/>
  <c r="V15" i="371" s="1"/>
  <c r="R15" i="371"/>
  <c r="Q15" i="371"/>
  <c r="U14" i="371"/>
  <c r="T14" i="371"/>
  <c r="V14" i="371" s="1"/>
  <c r="S14" i="371"/>
  <c r="R14" i="371"/>
  <c r="Q14" i="371"/>
  <c r="V13" i="371"/>
  <c r="U13" i="371"/>
  <c r="T13" i="371"/>
  <c r="S13" i="371"/>
  <c r="R13" i="371"/>
  <c r="Q13" i="371"/>
  <c r="U12" i="371"/>
  <c r="T12" i="371"/>
  <c r="V12" i="371" s="1"/>
  <c r="S12" i="371"/>
  <c r="R12" i="371"/>
  <c r="Q12" i="371"/>
  <c r="T11" i="371"/>
  <c r="U11" i="371" s="1"/>
  <c r="S11" i="371"/>
  <c r="V11" i="371" s="1"/>
  <c r="R11" i="371"/>
  <c r="Q11" i="371"/>
  <c r="U10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U8" i="371" s="1"/>
  <c r="S8" i="371"/>
  <c r="R8" i="371"/>
  <c r="Q8" i="371"/>
  <c r="T7" i="371"/>
  <c r="S7" i="371"/>
  <c r="V7" i="371" s="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V8" i="371"/>
  <c r="U7" i="371"/>
  <c r="U25" i="371"/>
  <c r="U27" i="371"/>
  <c r="U29" i="371"/>
  <c r="U31" i="371"/>
  <c r="U33" i="371"/>
  <c r="U35" i="371"/>
  <c r="U37" i="371"/>
  <c r="U39" i="371"/>
  <c r="U41" i="371"/>
  <c r="U43" i="371"/>
  <c r="U45" i="371"/>
  <c r="U49" i="371"/>
  <c r="U51" i="371"/>
  <c r="U55" i="371"/>
  <c r="U57" i="371"/>
  <c r="U59" i="371"/>
  <c r="U61" i="371"/>
  <c r="F3" i="344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Z22" i="419" s="1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R22" i="419" s="1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J22" i="419" s="1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V18" i="419" s="1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R23" i="419"/>
  <c r="Z23" i="419"/>
  <c r="N23" i="419"/>
  <c r="AD23" i="419"/>
  <c r="K18" i="419"/>
  <c r="O18" i="419"/>
  <c r="S18" i="419"/>
  <c r="W18" i="419"/>
  <c r="AA18" i="419"/>
  <c r="AE18" i="419"/>
  <c r="AH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E18" i="419" s="1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23" i="419" l="1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I6" i="419"/>
  <c r="AF6" i="419"/>
  <c r="AB6" i="419"/>
  <c r="X6" i="419"/>
  <c r="T6" i="419"/>
  <c r="P6" i="419"/>
  <c r="L6" i="419"/>
  <c r="H6" i="419"/>
  <c r="W6" i="419"/>
  <c r="O6" i="419"/>
  <c r="AC6" i="419"/>
  <c r="U6" i="419"/>
  <c r="AH6" i="419"/>
  <c r="AE6" i="419"/>
  <c r="AA6" i="419"/>
  <c r="S6" i="419"/>
  <c r="K6" i="419"/>
  <c r="Q6" i="419"/>
  <c r="AD6" i="419"/>
  <c r="Z6" i="419"/>
  <c r="V6" i="419"/>
  <c r="R6" i="419"/>
  <c r="N6" i="419"/>
  <c r="J6" i="419"/>
  <c r="M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C19" i="414"/>
  <c r="D19" i="414"/>
  <c r="D16" i="414"/>
  <c r="D4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Q3" i="377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<sst xmlns="http://schemas.openxmlformats.org/spreadsheetml/2006/main" count="43951" uniqueCount="7424">
  <si>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</si>
  <si>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</si>
  <si>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</si>
  <si>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</si>
  <si>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</si>
  <si>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</si>
  <si>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</si>
  <si>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</si>
  <si>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</si>
  <si>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</si>
  <si>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</si>
  <si>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</si>
  <si>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</si>
  <si>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</si>
  <si>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</si>
  <si>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</si>
  <si>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</si>
  <si>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</si>
  <si>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</si>
  <si>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</si>
  <si>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</si>
  <si>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</si>
  <si>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</si>
  <si>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</si>
  <si>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</si>
  <si>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</si>
  <si>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</si>
  <si>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</si>
  <si>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</si>
  <si>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</si>
  <si>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</si>
  <si>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</si>
  <si>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</si>
  <si>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</si>
  <si>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</si>
  <si>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</si>
  <si>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</si>
  <si>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</si>
  <si>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</si>
  <si>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</si>
  <si>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</si>
  <si>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</si>
  <si>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</si>
  <si>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</si>
  <si>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</si>
  <si>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</si>
  <si>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</si>
  <si>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</si>
  <si>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</si>
  <si>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</si>
  <si>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</si>
  <si>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</si>
  <si>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</si>
  <si>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</si>
  <si>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</si>
  <si>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</si>
  <si>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</si>
  <si>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</si>
  <si>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</si>
  <si>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</si>
  <si>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</si>
  <si>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</si>
  <si>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</si>
  <si>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</si>
  <si>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</si>
  <si>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</si>
  <si>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</si>
  <si>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</si>
  <si>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</si>
  <si>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</si>
  <si>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</si>
  <si>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</si>
  <si>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</si>
  <si>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</si>
  <si>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</si>
  <si>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</si>
  <si>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</si>
  <si>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</si>
  <si>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</si>
  <si>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</si>
  <si>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</si>
  <si>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</si>
  <si>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</si>
  <si>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</si>
  <si>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</si>
  <si>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</si>
  <si>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</si>
  <si>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</si>
  <si>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</si>
  <si>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</si>
  <si>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</si>
  <si>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</si>
  <si>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</si>
  <si>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</si>
  <si>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</si>
  <si>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</si>
  <si>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</si>
  <si>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</si>
  <si>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</si>
  <si>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</si>
  <si>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</si>
  <si>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</si>
  <si>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</si>
  <si>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</si>
  <si>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</si>
  <si>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</si>
  <si>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</si>
  <si>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</si>
  <si>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</si>
  <si>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</si>
  <si>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</si>
  <si>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</si>
  <si>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</si>
  <si>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</si>
  <si>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</si>
  <si>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</si>
  <si>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</si>
  <si>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</si>
  <si>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</si>
  <si>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</si>
  <si>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</si>
  <si>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</si>
  <si>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</si>
  <si>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</si>
  <si>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</si>
  <si>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</si>
  <si>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</si>
  <si>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</si>
  <si>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</si>
  <si>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</si>
  <si>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</si>
  <si>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</si>
  <si>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</si>
  <si>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</si>
  <si>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</si>
  <si>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</si>
  <si>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</si>
  <si>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</si>
  <si>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</si>
  <si>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</si>
  <si>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</si>
  <si>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</si>
  <si>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</si>
  <si>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</si>
  <si>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</si>
  <si>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</si>
  <si>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</si>
  <si>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</si>
  <si>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</si>
  <si>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</si>
  <si>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</si>
  <si>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</si>
  <si>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</si>
  <si>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</si>
  <si>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</si>
  <si>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</si>
  <si>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</si>
  <si>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</si>
  <si>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</si>
  <si>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</si>
  <si>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</si>
  <si>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</si>
  <si>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</si>
  <si>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</si>
  <si>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</si>
  <si>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</si>
  <si>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</si>
  <si>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</si>
  <si>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</si>
  <si>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</si>
  <si>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</si>
  <si>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</si>
  <si>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</si>
  <si>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</si>
  <si>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</si>
  <si>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</si>
  <si>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</si>
  <si>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</si>
  <si>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</si>
  <si>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</si>
  <si>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</si>
  <si>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</si>
  <si>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</si>
  <si>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</si>
  <si>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</si>
  <si>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</si>
  <si>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</si>
  <si>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</si>
  <si>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</si>
  <si>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</si>
  <si>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</si>
  <si>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</si>
  <si>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</si>
  <si>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</si>
  <si>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</si>
  <si>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</si>
  <si>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</si>
  <si>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</si>
  <si>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</si>
  <si>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</si>
  <si>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</si>
  <si>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</si>
  <si>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</si>
  <si>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</si>
  <si>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</si>
  <si>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</si>
  <si>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</si>
  <si>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</si>
  <si>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</si>
  <si>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</si>
  <si>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</si>
  <si>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</si>
  <si>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</si>
  <si>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</si>
  <si>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</si>
  <si>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</si>
  <si>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</si>
  <si>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</si>
  <si>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</si>
  <si>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</si>
  <si>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</si>
  <si>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</si>
  <si>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</si>
  <si>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</si>
  <si>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</si>
  <si>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</si>
  <si>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</si>
  <si>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</si>
  <si>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</si>
  <si>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</si>
  <si>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</si>
  <si>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</si>
  <si>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</si>
  <si>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</si>
  <si>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</si>
  <si>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</si>
  <si>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</si>
  <si>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</si>
  <si>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</si>
  <si>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</si>
  <si>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</si>
  <si>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</si>
  <si>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</si>
  <si>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</si>
  <si>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</si>
  <si>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</si>
  <si>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</si>
  <si>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</si>
  <si>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</si>
  <si>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</si>
  <si>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</si>
  <si>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</si>
  <si>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</si>
  <si>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</si>
  <si>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</si>
  <si>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</si>
  <si>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</si>
  <si>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</si>
  <si>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</si>
  <si>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</si>
  <si>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</si>
  <si>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</si>
  <si>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</si>
  <si>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</si>
  <si>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</si>
  <si>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</si>
  <si>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</si>
  <si>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</si>
  <si>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</si>
  <si>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</si>
  <si>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</si>
  <si>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</si>
  <si>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</si>
  <si>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</si>
  <si>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</si>
  <si>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</si>
  <si>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</si>
  <si>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</si>
  <si>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</si>
  <si>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</si>
  <si>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</si>
  <si>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</si>
  <si>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</si>
  <si>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</si>
  <si>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</si>
  <si>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</si>
  <si>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</si>
  <si>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</si>
  <si>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</si>
  <si>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</si>
  <si>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</si>
  <si>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</si>
  <si>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</si>
  <si>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</si>
  <si>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</si>
  <si>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</si>
  <si>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</si>
  <si>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</si>
  <si>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</si>
  <si>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</si>
  <si>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</si>
  <si>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</si>
  <si>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</si>
  <si>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</si>
  <si>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</si>
  <si>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</si>
  <si>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</si>
  <si>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</si>
  <si>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</si>
  <si>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</si>
  <si>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</si>
  <si>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</si>
  <si>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</si>
  <si>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</si>
  <si>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</si>
  <si>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</si>
  <si>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</si>
  <si>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</si>
  <si>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</si>
  <si>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</si>
  <si>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</si>
  <si>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</si>
  <si>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</si>
  <si>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</si>
  <si>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</si>
  <si>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</si>
  <si>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</si>
  <si>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</si>
  <si>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</si>
  <si>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</si>
  <si>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</si>
  <si>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</si>
  <si>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</si>
  <si>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</si>
  <si>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</si>
  <si>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</si>
  <si>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</si>
  <si>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</si>
  <si>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</si>
  <si>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</si>
  <si>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</si>
  <si>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</si>
  <si>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</si>
  <si>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</si>
  <si>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</si>
  <si>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</si>
  <si>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</si>
  <si>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</si>
  <si>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</si>
  <si>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</si>
  <si>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--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</si>
  <si>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</si>
  <si>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</si>
  <si>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</si>
  <si>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</si>
  <si>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</si>
  <si>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</si>
  <si>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</si>
  <si>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50115003     implant.umělé těl.náhr.-TEP (sk.Z_518)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</si>
  <si>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</si>
  <si>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</si>
  <si>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</si>
  <si>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</si>
  <si>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</si>
  <si>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</si>
  <si>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</si>
  <si>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</si>
  <si>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</si>
  <si>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</si>
  <si>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</si>
  <si>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</si>
  <si>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</si>
  <si>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</si>
  <si>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</si>
  <si>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</si>
  <si>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</si>
  <si>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</si>
  <si>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</si>
  <si>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</si>
  <si>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</si>
  <si>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</si>
  <si>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</si>
  <si>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</si>
  <si>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</si>
  <si>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</si>
  <si>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</si>
  <si>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</si>
  <si>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</si>
  <si>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</si>
  <si>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</si>
  <si>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</si>
  <si>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</si>
  <si>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</si>
  <si>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</si>
  <si>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</si>
  <si>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</si>
  <si>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</si>
  <si>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</si>
  <si>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</si>
  <si>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</si>
  <si>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</si>
  <si>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</si>
  <si>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</si>
  <si>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</si>
  <si>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</si>
  <si>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</si>
  <si>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</si>
  <si>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</si>
  <si>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</si>
  <si>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</si>
  <si>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</si>
  <si>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</si>
  <si>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</si>
  <si>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</si>
  <si>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</si>
  <si>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</si>
  <si>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</si>
  <si>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</si>
  <si>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</si>
  <si>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</si>
  <si>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</si>
  <si>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</si>
  <si>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</si>
  <si>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</si>
  <si>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</si>
  <si>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</si>
  <si>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</si>
  <si>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</si>
  <si>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</si>
  <si>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</si>
  <si>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</si>
  <si>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</si>
  <si>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</si>
  <si>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</si>
  <si>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</si>
  <si>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</si>
  <si>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</si>
  <si>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</si>
  <si>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</si>
  <si>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</si>
  <si>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</si>
  <si>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</si>
  <si>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</si>
  <si>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</si>
  <si>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</si>
  <si>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</si>
  <si>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</si>
  <si>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</si>
  <si>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</si>
  <si>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</si>
  <si>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</si>
  <si>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</si>
  <si>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</si>
  <si>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</si>
  <si>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</si>
  <si>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</si>
  <si>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</si>
  <si>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</si>
  <si>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</si>
  <si>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</si>
  <si>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</si>
  <si>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</si>
  <si>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</si>
  <si>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</si>
  <si>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</si>
  <si>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</si>
  <si>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</si>
  <si>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</si>
  <si>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</si>
  <si>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</si>
  <si>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</si>
  <si>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</si>
  <si>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</si>
  <si>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</si>
  <si>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</si>
  <si>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</si>
  <si>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</si>
  <si>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</si>
  <si>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</si>
  <si>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</si>
  <si>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</si>
  <si>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</si>
  <si>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</si>
  <si>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</si>
  <si>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</si>
  <si>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</si>
  <si>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</si>
  <si>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</si>
  <si>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</si>
  <si>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</si>
  <si>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</si>
  <si>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</si>
  <si>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</si>
  <si>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</si>
  <si>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</si>
  <si>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</si>
  <si>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</si>
  <si>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</si>
  <si>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</si>
  <si>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</si>
  <si>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55805081     DDHM - inventář (finanční dary)</t>
  </si>
  <si>
    <t>55806     DDHM ostatní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</si>
  <si>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</si>
  <si>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</si>
  <si>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</si>
  <si>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</si>
  <si>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</si>
  <si>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</si>
  <si>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</si>
  <si>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</si>
  <si>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</si>
  <si>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</si>
  <si>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</si>
  <si>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</si>
  <si>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</si>
  <si>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</si>
  <si>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</si>
  <si>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</si>
  <si>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</si>
  <si>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</si>
  <si>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</si>
  <si>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</si>
  <si>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</si>
  <si>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</si>
  <si>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</si>
  <si>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</si>
  <si>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</si>
  <si>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</si>
  <si>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</si>
  <si>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</si>
  <si>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</si>
  <si>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</si>
  <si>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</si>
  <si>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</si>
  <si>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</si>
  <si>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</si>
  <si>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</si>
  <si>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</si>
  <si>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</si>
  <si>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</si>
  <si>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</si>
  <si>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</si>
  <si>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</si>
  <si>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</si>
  <si>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</si>
  <si>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</si>
  <si>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</si>
  <si>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</si>
  <si>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</si>
  <si>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</si>
  <si>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</si>
  <si>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</si>
  <si>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</si>
  <si>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</si>
  <si>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</si>
  <si>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</si>
  <si>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</si>
  <si>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</si>
  <si>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</si>
  <si>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</si>
  <si>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</si>
  <si>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</si>
  <si>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</si>
  <si>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</si>
  <si>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</si>
  <si>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</si>
  <si>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</si>
  <si>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</si>
  <si>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</si>
  <si>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</si>
  <si>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</si>
  <si>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</si>
  <si>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</si>
  <si>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</si>
  <si>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</si>
  <si>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</si>
  <si>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</si>
  <si>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Ortopedická klinika</t>
  </si>
  <si>
    <t/>
  </si>
  <si>
    <t>Ortopedická klinika Celkem</t>
  </si>
  <si>
    <t>SumaKL</t>
  </si>
  <si>
    <t>1111</t>
  </si>
  <si>
    <t>lůžkové oddělení 29A</t>
  </si>
  <si>
    <t>lůžkové oddělení 29A Celkem</t>
  </si>
  <si>
    <t>SumaNS</t>
  </si>
  <si>
    <t>mezeraNS</t>
  </si>
  <si>
    <t>1112</t>
  </si>
  <si>
    <t>lůžkové oddělení 29B</t>
  </si>
  <si>
    <t>lůžkové oddělení 29B Celkem</t>
  </si>
  <si>
    <t>1113</t>
  </si>
  <si>
    <t>lůžkové oddělení 29C (6 lůžek KÚČOCH)</t>
  </si>
  <si>
    <t>lůžkové oddělení 29C (6 lůžek KÚČOCH) Celkem</t>
  </si>
  <si>
    <t>1121</t>
  </si>
  <si>
    <t>ambulance</t>
  </si>
  <si>
    <t>ambulance Celkem</t>
  </si>
  <si>
    <t>1131</t>
  </si>
  <si>
    <t>JIP 29A</t>
  </si>
  <si>
    <t>JIP 29A Celkem</t>
  </si>
  <si>
    <t>1162</t>
  </si>
  <si>
    <t>operační sál - lokální</t>
  </si>
  <si>
    <t>operační sál - lokální Celkem</t>
  </si>
  <si>
    <t>50113001</t>
  </si>
  <si>
    <t>104311</t>
  </si>
  <si>
    <t>4311</t>
  </si>
  <si>
    <t>TRAMAL</t>
  </si>
  <si>
    <t>GTT 1X10ML/1GM</t>
  </si>
  <si>
    <t>186204</t>
  </si>
  <si>
    <t>ISOPTIN 80 MG</t>
  </si>
  <si>
    <t>POR TBL FLM 50X80MG</t>
  </si>
  <si>
    <t>213487</t>
  </si>
  <si>
    <t>FRAXIPARINE</t>
  </si>
  <si>
    <t>INJ SOL 10X0.3ML</t>
  </si>
  <si>
    <t>213489</t>
  </si>
  <si>
    <t>INJ SOL 10X0.6ML</t>
  </si>
  <si>
    <t>O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</si>
  <si>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</si>
  <si>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</si>
  <si>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</si>
  <si>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</si>
  <si>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</si>
  <si>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</si>
  <si>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</si>
  <si>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</si>
  <si>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</si>
  <si>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</si>
  <si>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</si>
  <si>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</si>
  <si>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</si>
  <si>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</si>
  <si>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</si>
  <si>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</si>
  <si>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</si>
  <si>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</si>
  <si>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</si>
  <si>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</si>
  <si>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</si>
  <si>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</si>
  <si>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</si>
  <si>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</si>
  <si>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</si>
  <si>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</si>
  <si>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</si>
  <si>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</si>
  <si>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</si>
  <si>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</si>
  <si>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</si>
  <si>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</si>
  <si>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</si>
  <si>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</si>
  <si>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</si>
  <si>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</si>
  <si>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</si>
  <si>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</si>
  <si>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</si>
  <si>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</si>
  <si>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</si>
  <si>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</si>
  <si>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</si>
  <si>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</si>
  <si>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110502</t>
  </si>
  <si>
    <t>10502</t>
  </si>
  <si>
    <t>ENTEROL</t>
  </si>
  <si>
    <t>POR CPS DUR10X250MG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</si>
  <si>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</si>
  <si>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</si>
  <si>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</si>
  <si>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</si>
  <si>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</si>
  <si>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</si>
  <si>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</si>
  <si>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</si>
  <si>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</si>
  <si>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</si>
  <si>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</si>
  <si>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</si>
  <si>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</si>
  <si>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</si>
  <si>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</si>
  <si>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</si>
  <si>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</si>
  <si>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</si>
  <si>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</si>
  <si>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</si>
  <si>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</si>
  <si>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</si>
  <si>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</si>
  <si>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</si>
  <si>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</si>
  <si>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</si>
  <si>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</si>
  <si>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</si>
  <si>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</si>
  <si>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</si>
  <si>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132917</t>
  </si>
  <si>
    <t>32917</t>
  </si>
  <si>
    <t>PREDUCTAL MR</t>
  </si>
  <si>
    <t>POR TBL RET 60X35MG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</si>
  <si>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</si>
  <si>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</si>
  <si>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</si>
  <si>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</si>
  <si>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</si>
  <si>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</si>
  <si>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</si>
  <si>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</si>
  <si>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</si>
  <si>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</si>
  <si>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</si>
  <si>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</si>
  <si>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</si>
  <si>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</si>
  <si>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</si>
  <si>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</si>
  <si>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155823</t>
  </si>
  <si>
    <t>55823</t>
  </si>
  <si>
    <t>NOVALGIN</t>
  </si>
  <si>
    <t>TBL OBD 20X500MG</t>
  </si>
  <si>
    <t>156992</t>
  </si>
  <si>
    <t>56992</t>
  </si>
  <si>
    <t>CODEIN SLOVAKOFARMA 15MG</t>
  </si>
  <si>
    <t>TBL 10X15MG-BLISTR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</si>
  <si>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</si>
  <si>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</si>
  <si>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</si>
  <si>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</si>
  <si>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</si>
  <si>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</si>
  <si>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</si>
  <si>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</si>
  <si>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</si>
  <si>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</si>
  <si>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</si>
  <si>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</si>
  <si>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</si>
  <si>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</si>
  <si>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</si>
  <si>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</si>
  <si>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</si>
  <si>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</si>
  <si>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</si>
  <si>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</si>
  <si>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</si>
  <si>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</si>
  <si>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</si>
  <si>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192853</t>
  </si>
  <si>
    <t>LOPERON CPS</t>
  </si>
  <si>
    <t>POR CPS DUR 20X2MG</t>
  </si>
  <si>
    <t>193582</t>
  </si>
  <si>
    <t>93582</t>
  </si>
  <si>
    <t>ANACID 5ML</t>
  </si>
  <si>
    <t>SUS 30X5ML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</si>
  <si>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</si>
  <si>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</si>
  <si>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</si>
  <si>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</si>
  <si>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</si>
  <si>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</si>
  <si>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</si>
  <si>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</si>
  <si>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</si>
  <si>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</si>
  <si>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</si>
  <si>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394281</t>
  </si>
  <si>
    <t>14813</t>
  </si>
  <si>
    <t xml:space="preserve">KREON 10 000 </t>
  </si>
  <si>
    <t xml:space="preserve">POR CPS ETD 20 </t>
  </si>
  <si>
    <t>840169</t>
  </si>
  <si>
    <t xml:space="preserve">Indulona  Měsíčková </t>
  </si>
  <si>
    <t>841535</t>
  </si>
  <si>
    <t>MENALIND Kožní ochranný krém 200 ml</t>
  </si>
  <si>
    <t>842230</t>
  </si>
  <si>
    <t>Vazelina bílá kosmetic.Valinka  50ml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</si>
  <si>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</si>
  <si>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</si>
  <si>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</si>
  <si>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</si>
  <si>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</si>
  <si>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</si>
  <si>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</si>
  <si>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</si>
  <si>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</si>
  <si>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</si>
  <si>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</si>
  <si>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</si>
  <si>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</si>
  <si>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</si>
  <si>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</si>
  <si>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</si>
  <si>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848866</t>
  </si>
  <si>
    <t>119654</t>
  </si>
  <si>
    <t>POR TBL FLM 100X100MG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</si>
  <si>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</si>
  <si>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</si>
  <si>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</si>
  <si>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</si>
  <si>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</si>
  <si>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</si>
  <si>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</si>
  <si>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</si>
  <si>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849941</t>
  </si>
  <si>
    <t>162142</t>
  </si>
  <si>
    <t>PARALEN 500</t>
  </si>
  <si>
    <t>POR TBL NOB 24X500MG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</si>
  <si>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</si>
  <si>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</si>
  <si>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</si>
  <si>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</si>
  <si>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</si>
  <si>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</si>
  <si>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</si>
  <si>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</si>
  <si>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</si>
  <si>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</si>
  <si>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</si>
  <si>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100489</t>
  </si>
  <si>
    <t>489</t>
  </si>
  <si>
    <t>KANAVIT</t>
  </si>
  <si>
    <t>INJ 5X1ML/10MG</t>
  </si>
  <si>
    <t>102818</t>
  </si>
  <si>
    <t>2818</t>
  </si>
  <si>
    <t>ENDIARON</t>
  </si>
  <si>
    <t>TBL OBD 20X250MG</t>
  </si>
  <si>
    <t>121453</t>
  </si>
  <si>
    <t>21453</t>
  </si>
  <si>
    <t>CARDIKET RETARD 120</t>
  </si>
  <si>
    <t>POR CPS PRO30X120MG</t>
  </si>
  <si>
    <t>121887</t>
  </si>
  <si>
    <t>21887</t>
  </si>
  <si>
    <t>AKINETON</t>
  </si>
  <si>
    <t>POR TBL NOB 50X2MG</t>
  </si>
  <si>
    <t>147514</t>
  </si>
  <si>
    <t>47514</t>
  </si>
  <si>
    <t>CALCICHEW D3</t>
  </si>
  <si>
    <t>CTB 20</t>
  </si>
  <si>
    <t>155824</t>
  </si>
  <si>
    <t>55824</t>
  </si>
  <si>
    <t>INJ 5X5ML/2500MG</t>
  </si>
  <si>
    <t>193724</t>
  </si>
  <si>
    <t>93724</t>
  </si>
  <si>
    <t>INDOMETACIN 100 BERLIN-CHEMIE</t>
  </si>
  <si>
    <t>SUP 10X100MG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</si>
  <si>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</si>
  <si>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</si>
  <si>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</si>
  <si>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</si>
  <si>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</si>
  <si>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</si>
  <si>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</si>
  <si>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</si>
  <si>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845329</t>
  </si>
  <si>
    <t>Biopron9 tob.60</t>
  </si>
  <si>
    <t>846346</t>
  </si>
  <si>
    <t>119672</t>
  </si>
  <si>
    <t>DICLOFENAC DUO PHARMASWISS 75 MG</t>
  </si>
  <si>
    <t>POR CPS RDR 30X75MG</t>
  </si>
  <si>
    <t>848802</t>
  </si>
  <si>
    <t>163138</t>
  </si>
  <si>
    <t>FLAVOBION</t>
  </si>
  <si>
    <t>POR TBL FLM 50X70MG</t>
  </si>
  <si>
    <t>849087</t>
  </si>
  <si>
    <t>138840</t>
  </si>
  <si>
    <t>DORETA 37,5 MG/325 MG</t>
  </si>
  <si>
    <t>POR TBL FLM 20</t>
  </si>
  <si>
    <t>850072</t>
  </si>
  <si>
    <t>162502</t>
  </si>
  <si>
    <t>TRIAMCINOLON TEVA</t>
  </si>
  <si>
    <t>DRM EML 1X30GM</t>
  </si>
  <si>
    <t>102684</t>
  </si>
  <si>
    <t>2684</t>
  </si>
  <si>
    <t>GEL 1X20GM</t>
  </si>
  <si>
    <t>803169</t>
  </si>
  <si>
    <t>KL BENZINUM 300g</t>
  </si>
  <si>
    <t>841498</t>
  </si>
  <si>
    <t>Carbosorb tbl.20-blistr</t>
  </si>
  <si>
    <t>102963</t>
  </si>
  <si>
    <t>2963</t>
  </si>
  <si>
    <t>PREDNISON 20 LECIVA</t>
  </si>
  <si>
    <t>TBL 20X20MG(BLISTR)</t>
  </si>
  <si>
    <t>167547</t>
  </si>
  <si>
    <t>67547</t>
  </si>
  <si>
    <t>ALMIRAL</t>
  </si>
  <si>
    <t>INJ 10X3ML/75MG</t>
  </si>
  <si>
    <t>394619</t>
  </si>
  <si>
    <t>Menalind Professional masážní gel 200ml</t>
  </si>
  <si>
    <t>703722</t>
  </si>
  <si>
    <t>MENALIND Olejový spray na ochranu kůže</t>
  </si>
  <si>
    <t>111485</t>
  </si>
  <si>
    <t>11485</t>
  </si>
  <si>
    <t>MILGAMMA N</t>
  </si>
  <si>
    <t>INJ 5X2ML</t>
  </si>
  <si>
    <t>147271</t>
  </si>
  <si>
    <t>47271</t>
  </si>
  <si>
    <t>MOTILIUM</t>
  </si>
  <si>
    <t>TBL OBD 30X10MG</t>
  </si>
  <si>
    <t>199466</t>
  </si>
  <si>
    <t>BURONIL 25 MG</t>
  </si>
  <si>
    <t>POR TBL OBD 50X25MG</t>
  </si>
  <si>
    <t>848469</t>
  </si>
  <si>
    <t>500719</t>
  </si>
  <si>
    <t>XARELTO 10 MG</t>
  </si>
  <si>
    <t>POR TBL FLM 100X10MG</t>
  </si>
  <si>
    <t>188663</t>
  </si>
  <si>
    <t>17994</t>
  </si>
  <si>
    <t>CALCII CARBONICI 0,5 TBL. MEDICAMENTA</t>
  </si>
  <si>
    <t>POR TBL NOB 100X0.5GM</t>
  </si>
  <si>
    <t>848352</t>
  </si>
  <si>
    <t>130172</t>
  </si>
  <si>
    <t>APO-VENLAFAXIN PROLONG 75 MG</t>
  </si>
  <si>
    <t>POR CPS PRO 30X75MG</t>
  </si>
  <si>
    <t>847962</t>
  </si>
  <si>
    <t>AESCIN 30mg tbl.60 VULM</t>
  </si>
  <si>
    <t>500686</t>
  </si>
  <si>
    <t xml:space="preserve">DZ PRONTODERM SHOWER GEL  100ML </t>
  </si>
  <si>
    <t>strong</t>
  </si>
  <si>
    <t>920154</t>
  </si>
  <si>
    <t>DZ PRONTODERM PENA 200ml</t>
  </si>
  <si>
    <t>176715</t>
  </si>
  <si>
    <t>76715</t>
  </si>
  <si>
    <t>TENORETIC</t>
  </si>
  <si>
    <t>TBL OBD 28</t>
  </si>
  <si>
    <t>987881</t>
  </si>
  <si>
    <t>Walmark Laktobacily FORTE s fruktooligosach.30+30</t>
  </si>
  <si>
    <t>920352</t>
  </si>
  <si>
    <t>KL HELIANTHI OLEUM 180G</t>
  </si>
  <si>
    <t>153507</t>
  </si>
  <si>
    <t>53507</t>
  </si>
  <si>
    <t>MEDOSTATIN 20MG</t>
  </si>
  <si>
    <t>TBL 100X20MG</t>
  </si>
  <si>
    <t>184138</t>
  </si>
  <si>
    <t>84138</t>
  </si>
  <si>
    <t>LEGALON 70</t>
  </si>
  <si>
    <t>CPS 30X70MG</t>
  </si>
  <si>
    <t>170498</t>
  </si>
  <si>
    <t>70498</t>
  </si>
  <si>
    <t>MACMIROR</t>
  </si>
  <si>
    <t>TBL OBD 20X200MG</t>
  </si>
  <si>
    <t>107678</t>
  </si>
  <si>
    <t>KALIUMCHLORID 7.45% BRAUN</t>
  </si>
  <si>
    <t>INF CNC SOL 20X20ML</t>
  </si>
  <si>
    <t>201992</t>
  </si>
  <si>
    <t>POR TBL FLM 120X500MG</t>
  </si>
  <si>
    <t>198054</t>
  </si>
  <si>
    <t>SANVAL 10 MG</t>
  </si>
  <si>
    <t>POR TBL FLM 20X10MG</t>
  </si>
  <si>
    <t>198058</t>
  </si>
  <si>
    <t>197782</t>
  </si>
  <si>
    <t>URIZIA 6 MG/0,4 MG TABLETY S ŘÍZENÝM UVOLŇOVÁNÍM</t>
  </si>
  <si>
    <t>POR TBL FRT 30X6MG/0.4MG</t>
  </si>
  <si>
    <t>191877</t>
  </si>
  <si>
    <t>INDAPAMID PMCS 2,5 MG</t>
  </si>
  <si>
    <t>POR TBL NOB 30X2.5MG</t>
  </si>
  <si>
    <t>193798</t>
  </si>
  <si>
    <t>BETMIGA 50 MG</t>
  </si>
  <si>
    <t>POR TBL PRO 30X50MG</t>
  </si>
  <si>
    <t>188470</t>
  </si>
  <si>
    <t>GLYCLADA 60 MG</t>
  </si>
  <si>
    <t>POR TBL RET 90X60MG I</t>
  </si>
  <si>
    <t>203180</t>
  </si>
  <si>
    <t>AFONILUM SR 125 MG</t>
  </si>
  <si>
    <t>POR CPS PRO 50X125MG</t>
  </si>
  <si>
    <t>P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</si>
  <si>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</si>
  <si>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</si>
  <si>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</si>
  <si>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</si>
  <si>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</si>
  <si>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</si>
  <si>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</si>
  <si>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</si>
  <si>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</si>
  <si>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</si>
  <si>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</si>
  <si>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</si>
  <si>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</si>
  <si>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</si>
  <si>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</si>
  <si>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</si>
  <si>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128222</t>
  </si>
  <si>
    <t>28222</t>
  </si>
  <si>
    <t>LYRICA 150 MG</t>
  </si>
  <si>
    <t>POR CPSDUR14X150MG</t>
  </si>
  <si>
    <t>132061</t>
  </si>
  <si>
    <t>32061</t>
  </si>
  <si>
    <t>132063</t>
  </si>
  <si>
    <t>32063</t>
  </si>
  <si>
    <t>INJ SOL 10X0.8ML</t>
  </si>
  <si>
    <t>132087</t>
  </si>
  <si>
    <t>32087</t>
  </si>
  <si>
    <t>TRALGIT 100 INJ</t>
  </si>
  <si>
    <t>INJ SOL 5X2ML/100MG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</si>
  <si>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</si>
  <si>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</si>
  <si>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</si>
  <si>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</si>
  <si>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</si>
  <si>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</si>
  <si>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</si>
  <si>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</si>
  <si>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149113</t>
  </si>
  <si>
    <t>49113</t>
  </si>
  <si>
    <t>CONTROLOC 20 MG</t>
  </si>
  <si>
    <t>POR TBL ENT 28X20MG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</si>
  <si>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</si>
  <si>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</si>
  <si>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</si>
  <si>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</si>
  <si>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</si>
  <si>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</si>
  <si>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</si>
  <si>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</si>
  <si>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</si>
  <si>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</si>
  <si>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166030</t>
  </si>
  <si>
    <t>66030</t>
  </si>
  <si>
    <t>ZODAC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</si>
  <si>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</si>
  <si>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</si>
  <si>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</si>
  <si>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</si>
  <si>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</si>
  <si>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</si>
  <si>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</si>
  <si>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</si>
  <si>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</si>
  <si>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</si>
  <si>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</si>
  <si>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846446</t>
  </si>
  <si>
    <t>124343</t>
  </si>
  <si>
    <t>CEZERA 5 MG</t>
  </si>
  <si>
    <t>848907</t>
  </si>
  <si>
    <t>148072</t>
  </si>
  <si>
    <t>ROSUCARD 20 MG POTAHOVANÉ TABLETY</t>
  </si>
  <si>
    <t>849444</t>
  </si>
  <si>
    <t>163085</t>
  </si>
  <si>
    <t>AMARYL 3 MG</t>
  </si>
  <si>
    <t>POR TBL NOB 30X3MG</t>
  </si>
  <si>
    <t>112891</t>
  </si>
  <si>
    <t>12891</t>
  </si>
  <si>
    <t>TBL 15X100MG</t>
  </si>
  <si>
    <t>131934</t>
  </si>
  <si>
    <t>31934</t>
  </si>
  <si>
    <t>VENTOLIN INHALER N</t>
  </si>
  <si>
    <t>INHSUSPSS200X100RG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</si>
  <si>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</si>
  <si>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</si>
  <si>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</si>
  <si>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</si>
  <si>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</si>
  <si>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</si>
  <si>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</si>
  <si>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</si>
  <si>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844377</t>
  </si>
  <si>
    <t>BETAHISTIN ACTAVIS 16 MG</t>
  </si>
  <si>
    <t>POR TBL NOB 60X16MG</t>
  </si>
  <si>
    <t>848925</t>
  </si>
  <si>
    <t>148068</t>
  </si>
  <si>
    <t>ROSUCARD 10 MG POTAHOVANÉ TABLETY</t>
  </si>
  <si>
    <t>POR TBL FLM 30X10MG</t>
  </si>
  <si>
    <t>132058</t>
  </si>
  <si>
    <t>32058</t>
  </si>
  <si>
    <t>132059</t>
  </si>
  <si>
    <t>32059</t>
  </si>
  <si>
    <t>INJ SOL 10X0.4ML</t>
  </si>
  <si>
    <t>147458</t>
  </si>
  <si>
    <t>EUTHYROX 112 MIKROGRAMŮ</t>
  </si>
  <si>
    <t>POR TBL NOB 100X112RG II</t>
  </si>
  <si>
    <t>169191</t>
  </si>
  <si>
    <t>69191</t>
  </si>
  <si>
    <t>EUTHYROX 150</t>
  </si>
  <si>
    <t>TBL 100X150RG</t>
  </si>
  <si>
    <t>16913</t>
  </si>
  <si>
    <t>MOXOSTAD 0,2 MG</t>
  </si>
  <si>
    <t>POR TBL FLM 30X0.2MG</t>
  </si>
  <si>
    <t>191922</t>
  </si>
  <si>
    <t>SIOFOR 1000</t>
  </si>
  <si>
    <t>POR TBL FLM 60X1000MG</t>
  </si>
  <si>
    <t>213494</t>
  </si>
  <si>
    <t>50113013</t>
  </si>
  <si>
    <t>108807</t>
  </si>
  <si>
    <t>8807</t>
  </si>
  <si>
    <t>DALACIN C PHOSPHATE</t>
  </si>
  <si>
    <t>INJ 1X4ML 600MG</t>
  </si>
  <si>
    <t>847476</t>
  </si>
  <si>
    <t>112782</t>
  </si>
  <si>
    <t xml:space="preserve">GENTAMICIN B.BRAUN 3 MG/ML INFUZNÍ ROZTOK </t>
  </si>
  <si>
    <t>INF SOL 20X80ML</t>
  </si>
  <si>
    <t>183926</t>
  </si>
  <si>
    <t>AZEPO 1 G</t>
  </si>
  <si>
    <t>INJ+INF PLV SOL 10X1GM</t>
  </si>
  <si>
    <t>53283</t>
  </si>
  <si>
    <t>FROMILID 500</t>
  </si>
  <si>
    <t>POR TBL FLM 14X500MG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</si>
  <si>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</si>
  <si>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</si>
  <si>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</si>
  <si>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</si>
  <si>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</si>
  <si>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</si>
  <si>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</si>
  <si>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</si>
  <si>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</si>
  <si>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</si>
  <si>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</si>
  <si>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</si>
  <si>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</si>
  <si>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</si>
  <si>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</si>
  <si>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</si>
  <si>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</si>
  <si>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</si>
  <si>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</si>
  <si>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</si>
  <si>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141515</t>
  </si>
  <si>
    <t>41515</t>
  </si>
  <si>
    <t>PIMAFUCORT</t>
  </si>
  <si>
    <t>CRM 1X15GM</t>
  </si>
  <si>
    <t>192490</t>
  </si>
  <si>
    <t>92490</t>
  </si>
  <si>
    <t>MACMIROR COMPLEX 500</t>
  </si>
  <si>
    <t>SUP VAG 8</t>
  </si>
  <si>
    <t>162187</t>
  </si>
  <si>
    <t>CIPROFLOXACIN KABI 400 MG/200 ML INFUZNÍ ROZTOK</t>
  </si>
  <si>
    <t>INF SOL 10X400MG/200ML</t>
  </si>
  <si>
    <t>145634</t>
  </si>
  <si>
    <t>MEROPENEM RANBAXY 1 G</t>
  </si>
  <si>
    <t>105951</t>
  </si>
  <si>
    <t>5951</t>
  </si>
  <si>
    <t>AMOKSIKLAV 1G</t>
  </si>
  <si>
    <t>TBL OBD 14X1GM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</si>
  <si>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</si>
  <si>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</si>
  <si>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</si>
  <si>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</si>
  <si>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</si>
  <si>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</si>
  <si>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</si>
  <si>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</si>
  <si>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</si>
  <si>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</si>
  <si>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</si>
  <si>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</si>
  <si>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</si>
  <si>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</si>
  <si>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</si>
  <si>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</si>
  <si>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</si>
  <si>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</si>
  <si>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</si>
  <si>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</si>
  <si>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</si>
  <si>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</si>
  <si>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</si>
  <si>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</si>
  <si>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</si>
  <si>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</si>
  <si>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</si>
  <si>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</si>
  <si>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116895</t>
  </si>
  <si>
    <t>16895</t>
  </si>
  <si>
    <t>IMAZOL KRÉMPASTA</t>
  </si>
  <si>
    <t>DRM PST 1X30GM</t>
  </si>
  <si>
    <t>50113008</t>
  </si>
  <si>
    <t>97910</t>
  </si>
  <si>
    <t>Human Albumin 20% 100 ml GRIFOLS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</si>
  <si>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</si>
  <si>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</si>
  <si>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</si>
  <si>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</si>
  <si>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</si>
  <si>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</si>
  <si>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</si>
  <si>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</si>
  <si>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100876</t>
  </si>
  <si>
    <t>876</t>
  </si>
  <si>
    <t>OPHTHALMO-SEPTONEX</t>
  </si>
  <si>
    <t>UNG OPH 1X5GM</t>
  </si>
  <si>
    <t>102486</t>
  </si>
  <si>
    <t>2486</t>
  </si>
  <si>
    <t>KALIUM CHLORATUM LECIVA 7.5%</t>
  </si>
  <si>
    <t>INJ 5X10ML 7.5%</t>
  </si>
  <si>
    <t>109847</t>
  </si>
  <si>
    <t>9847</t>
  </si>
  <si>
    <t>TORECAN</t>
  </si>
  <si>
    <t>SUP 6X6.5MG</t>
  </si>
  <si>
    <t>132225</t>
  </si>
  <si>
    <t>32225</t>
  </si>
  <si>
    <t>BETALOC ZOK 25 MG</t>
  </si>
  <si>
    <t>TBL RET 28X25MG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</si>
  <si>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</si>
  <si>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</si>
  <si>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</si>
  <si>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</si>
  <si>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</si>
  <si>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</si>
  <si>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</si>
  <si>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158249</t>
  </si>
  <si>
    <t>58249</t>
  </si>
  <si>
    <t>GUAJACURAN « 5 % INJ</t>
  </si>
  <si>
    <t>176064</t>
  </si>
  <si>
    <t>76064</t>
  </si>
  <si>
    <t>ACIDUM FOLICUM LECIVA</t>
  </si>
  <si>
    <t>DRG 30X10MG</t>
  </si>
  <si>
    <t>193105</t>
  </si>
  <si>
    <t>93105</t>
  </si>
  <si>
    <t>DEGAN</t>
  </si>
  <si>
    <t>INJ 50X2ML/10MG</t>
  </si>
  <si>
    <t>196193</t>
  </si>
  <si>
    <t>96193</t>
  </si>
  <si>
    <t>FAMOSAN 20MG</t>
  </si>
  <si>
    <t>TBL OBD 20X20MG</t>
  </si>
  <si>
    <t>196303</t>
  </si>
  <si>
    <t>96303</t>
  </si>
  <si>
    <t>ASCORUTIN (BLISTR)</t>
  </si>
  <si>
    <t>TBL OBD 50</t>
  </si>
  <si>
    <t>395997</t>
  </si>
  <si>
    <t>DZ SOFTASEPT N BEZBARVÝ 250 ml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</si>
  <si>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</si>
  <si>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</si>
  <si>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</si>
  <si>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</si>
  <si>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</si>
  <si>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</si>
  <si>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</si>
  <si>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</si>
  <si>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847974</t>
  </si>
  <si>
    <t>125525</t>
  </si>
  <si>
    <t>POR TBL FLM 30X400MG</t>
  </si>
  <si>
    <t>51384</t>
  </si>
  <si>
    <t>INF SOL 10X1000MLPLAH</t>
  </si>
  <si>
    <t>184530</t>
  </si>
  <si>
    <t>84530</t>
  </si>
  <si>
    <t>MONOPRIL 20MG</t>
  </si>
  <si>
    <t>TBL 28X20MG</t>
  </si>
  <si>
    <t>900240</t>
  </si>
  <si>
    <t>DZ TRIXO LIND 500ML</t>
  </si>
  <si>
    <t>100231</t>
  </si>
  <si>
    <t>231</t>
  </si>
  <si>
    <t>NITROGLYCERIN SLOVAKOFARMA</t>
  </si>
  <si>
    <t>TBL 20X0.5MG</t>
  </si>
  <si>
    <t>104071</t>
  </si>
  <si>
    <t>4071</t>
  </si>
  <si>
    <t>INJ 10X2ML</t>
  </si>
  <si>
    <t>116445</t>
  </si>
  <si>
    <t>16445</t>
  </si>
  <si>
    <t>TEGRETOL CR 400</t>
  </si>
  <si>
    <t>TBL RET 30X400MG</t>
  </si>
  <si>
    <t>114926</t>
  </si>
  <si>
    <t>14926</t>
  </si>
  <si>
    <t>INHIBACE 2.5 MG</t>
  </si>
  <si>
    <t>POR TBL FLM28X2.5MG</t>
  </si>
  <si>
    <t>183730</t>
  </si>
  <si>
    <t>83730</t>
  </si>
  <si>
    <t>GOPTEN 2MG</t>
  </si>
  <si>
    <t>CPS 28X2MG</t>
  </si>
  <si>
    <t>842351</t>
  </si>
  <si>
    <t>3929</t>
  </si>
  <si>
    <t>Stopangin sol. 250ml</t>
  </si>
  <si>
    <t>108499</t>
  </si>
  <si>
    <t>8499</t>
  </si>
  <si>
    <t>DIPIDOLOR</t>
  </si>
  <si>
    <t>INJ 5X2ML 7.5MG/ML</t>
  </si>
  <si>
    <t>110820</t>
  </si>
  <si>
    <t>10820</t>
  </si>
  <si>
    <t>ZOFRAN</t>
  </si>
  <si>
    <t>INJ SOL 5X4ML/8MG</t>
  </si>
  <si>
    <t>169755</t>
  </si>
  <si>
    <t>69755</t>
  </si>
  <si>
    <t>ARDEANUTRISOL G 40</t>
  </si>
  <si>
    <t>INF 1X80ML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</si>
  <si>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</si>
  <si>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</si>
  <si>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</si>
  <si>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</si>
  <si>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</si>
  <si>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</si>
  <si>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</si>
  <si>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</si>
  <si>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114725</t>
  </si>
  <si>
    <t>14725</t>
  </si>
  <si>
    <t>TUSSIN</t>
  </si>
  <si>
    <t>POR GTT SOL 1X25ML</t>
  </si>
  <si>
    <t>191032</t>
  </si>
  <si>
    <t>91032</t>
  </si>
  <si>
    <t>SECATOXIN /R/ FORTE</t>
  </si>
  <si>
    <t>GTT 25ML 25MG/10ML</t>
  </si>
  <si>
    <t>930589</t>
  </si>
  <si>
    <t>KL ETHANOLUM BENZ.DENAT. 900 ml / 720g/</t>
  </si>
  <si>
    <t>UN 1170</t>
  </si>
  <si>
    <t>848143</t>
  </si>
  <si>
    <t>115688</t>
  </si>
  <si>
    <t>DIROTON PLUS H 10 MG/12,5 MG TABLETY</t>
  </si>
  <si>
    <t>POR TBL NOB 30</t>
  </si>
  <si>
    <t>850729</t>
  </si>
  <si>
    <t>157875</t>
  </si>
  <si>
    <t>PARACETAMOL KABI 10MG/ML</t>
  </si>
  <si>
    <t>INF SOL 10X100ML/1000MG</t>
  </si>
  <si>
    <t>158659</t>
  </si>
  <si>
    <t>58659</t>
  </si>
  <si>
    <t>ATENOLOL AL 25</t>
  </si>
  <si>
    <t>POR TBL NOB 30X25MG</t>
  </si>
  <si>
    <t>146270</t>
  </si>
  <si>
    <t>46270</t>
  </si>
  <si>
    <t>MAALOX</t>
  </si>
  <si>
    <t>SUS 1X250ML-PE</t>
  </si>
  <si>
    <t>130229</t>
  </si>
  <si>
    <t>30229</t>
  </si>
  <si>
    <t>PARALEN PLUS</t>
  </si>
  <si>
    <t>TBL OBD 24</t>
  </si>
  <si>
    <t>130521</t>
  </si>
  <si>
    <t>30521</t>
  </si>
  <si>
    <t>ZIBOR 2500 IU</t>
  </si>
  <si>
    <t>INJ SOL 10X0.2ML</t>
  </si>
  <si>
    <t>850305</t>
  </si>
  <si>
    <t>Biopron9 tob.120</t>
  </si>
  <si>
    <t>168104</t>
  </si>
  <si>
    <t>IFIRMACOMBI 300 MG/12,5 MG</t>
  </si>
  <si>
    <t>POR TBL FLM 28</t>
  </si>
  <si>
    <t>192143</t>
  </si>
  <si>
    <t>DIPROPHOS</t>
  </si>
  <si>
    <t>INJ SUS 5X1ML/7MG</t>
  </si>
  <si>
    <t>846932</t>
  </si>
  <si>
    <t>137279</t>
  </si>
  <si>
    <t>ALVESCO 160 INHALER</t>
  </si>
  <si>
    <t>INH SOL PSS 60X160RG</t>
  </si>
  <si>
    <t>202924</t>
  </si>
  <si>
    <t>POR TBL FLM 10X250MG</t>
  </si>
  <si>
    <t>193874</t>
  </si>
  <si>
    <t>TOLUCOMBI 40 MG/12,5 MG</t>
  </si>
  <si>
    <t>987860</t>
  </si>
  <si>
    <t>Biopron9 tob.60+20 ZDARMA VÁNOČNÍ BALENÍ 2012</t>
  </si>
  <si>
    <t>115013</t>
  </si>
  <si>
    <t>15013</t>
  </si>
  <si>
    <t>DORMICUM 7.5 MG</t>
  </si>
  <si>
    <t>TBL OBD 10X7.5MG</t>
  </si>
  <si>
    <t>115316</t>
  </si>
  <si>
    <t>15316</t>
  </si>
  <si>
    <t>LOZAP H</t>
  </si>
  <si>
    <t>132090</t>
  </si>
  <si>
    <t>32090</t>
  </si>
  <si>
    <t>TRALGIT 50 INJ</t>
  </si>
  <si>
    <t>INJ SOL 5X1ML/50MG</t>
  </si>
  <si>
    <t>149909</t>
  </si>
  <si>
    <t>49909</t>
  </si>
  <si>
    <t>LOKREN 20 MG</t>
  </si>
  <si>
    <t>POR TBL FLM 28X20MG</t>
  </si>
  <si>
    <t>166029</t>
  </si>
  <si>
    <t>66029</t>
  </si>
  <si>
    <t>TBL OBD 10X10MG</t>
  </si>
  <si>
    <t>191280</t>
  </si>
  <si>
    <t>91280</t>
  </si>
  <si>
    <t>RANITAL</t>
  </si>
  <si>
    <t>TBL 30X150MG</t>
  </si>
  <si>
    <t>844410</t>
  </si>
  <si>
    <t>106344</t>
  </si>
  <si>
    <t>LANZUL 15 MG</t>
  </si>
  <si>
    <t>POR CPS ETD 28X15MG</t>
  </si>
  <si>
    <t>845220</t>
  </si>
  <si>
    <t>101211</t>
  </si>
  <si>
    <t>POR TBL FLM 90X5MG</t>
  </si>
  <si>
    <t>845796</t>
  </si>
  <si>
    <t>126031</t>
  </si>
  <si>
    <t>PRENEWEL 4 MG/1,25 MG</t>
  </si>
  <si>
    <t>849059</t>
  </si>
  <si>
    <t>107885</t>
  </si>
  <si>
    <t>APO-SERTRAL 50</t>
  </si>
  <si>
    <t>POR CPS DUR 30X50MG</t>
  </si>
  <si>
    <t>849831</t>
  </si>
  <si>
    <t>162008</t>
  </si>
  <si>
    <t>PRESTARIUM NEO COMBI 10 MG/2,5 MG</t>
  </si>
  <si>
    <t>158191</t>
  </si>
  <si>
    <t>TELMISARTAN SANDOZ 80 MG</t>
  </si>
  <si>
    <t>POR TBL NOB 30X80MG</t>
  </si>
  <si>
    <t>180050</t>
  </si>
  <si>
    <t>HELIDES 20 MG ENTEROSOLVENTNÍ TVRDÉ TOBOLKY</t>
  </si>
  <si>
    <t>146692</t>
  </si>
  <si>
    <t>46692</t>
  </si>
  <si>
    <t>EUTHYROX 75</t>
  </si>
  <si>
    <t>TBL 100X75RG</t>
  </si>
  <si>
    <t>153950</t>
  </si>
  <si>
    <t>53950</t>
  </si>
  <si>
    <t>ZOLOFT 50MG</t>
  </si>
  <si>
    <t>TBL OBD 28X50MG</t>
  </si>
  <si>
    <t>847149</t>
  </si>
  <si>
    <t>124115</t>
  </si>
  <si>
    <t>PRESTANCE 10 MG/5 MG</t>
  </si>
  <si>
    <t>190044</t>
  </si>
  <si>
    <t>90044</t>
  </si>
  <si>
    <t>DEPO-MEDROL</t>
  </si>
  <si>
    <t>INJ 1X1ML/40MG</t>
  </si>
  <si>
    <t>175080</t>
  </si>
  <si>
    <t>DRETACEN 250 MG</t>
  </si>
  <si>
    <t>POR TBL FLM 50X250MG</t>
  </si>
  <si>
    <t>59807</t>
  </si>
  <si>
    <t>FRAXIPARINE FORTE</t>
  </si>
  <si>
    <t>INJ SOL 2X0.8ML</t>
  </si>
  <si>
    <t>116469</t>
  </si>
  <si>
    <t>16469</t>
  </si>
  <si>
    <t>FEMARA</t>
  </si>
  <si>
    <t>POR TBL FLM30X2.5MG</t>
  </si>
  <si>
    <t>119592</t>
  </si>
  <si>
    <t>19592</t>
  </si>
  <si>
    <t>TORVACARD 20</t>
  </si>
  <si>
    <t>111706</t>
  </si>
  <si>
    <t>11706</t>
  </si>
  <si>
    <t>BISEPTOL 480</t>
  </si>
  <si>
    <t>INJ 10X5ML</t>
  </si>
  <si>
    <t>168998</t>
  </si>
  <si>
    <t>68998</t>
  </si>
  <si>
    <t>AMPICILIN BIOTIKA</t>
  </si>
  <si>
    <t>INJ 10X1000MG</t>
  </si>
  <si>
    <t>90099</t>
  </si>
  <si>
    <t>Faktor VII Baxter 600 IU</t>
  </si>
  <si>
    <t>136089</t>
  </si>
  <si>
    <t>QUETIAPIN TEVA 25 MG POTAHOVANÉ TABLETY</t>
  </si>
  <si>
    <t>POR TBL FLM 30X25MG</t>
  </si>
  <si>
    <t>51383</t>
  </si>
  <si>
    <t>INF SOL 10X500MLPELAH</t>
  </si>
  <si>
    <t>100168</t>
  </si>
  <si>
    <t>168</t>
  </si>
  <si>
    <t>HYDROCHLOROTHIAZID LECIVA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</si>
  <si>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</si>
  <si>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</si>
  <si>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</si>
  <si>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</si>
  <si>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</si>
  <si>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</si>
  <si>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</si>
  <si>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</si>
  <si>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</si>
  <si>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</si>
  <si>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130434</t>
  </si>
  <si>
    <t>30434</t>
  </si>
  <si>
    <t>TBL 100X25MG</t>
  </si>
  <si>
    <t>154150</t>
  </si>
  <si>
    <t>54150</t>
  </si>
  <si>
    <t>EGILOK 25MG</t>
  </si>
  <si>
    <t>TBL 60X25MG</t>
  </si>
  <si>
    <t>162320</t>
  </si>
  <si>
    <t>62320</t>
  </si>
  <si>
    <t>BETADINE</t>
  </si>
  <si>
    <t>UNG 1X20GM</t>
  </si>
  <si>
    <t>169623</t>
  </si>
  <si>
    <t>KAPIDIN 10 MG</t>
  </si>
  <si>
    <t>182952</t>
  </si>
  <si>
    <t>82952</t>
  </si>
  <si>
    <t>QUAMATEL</t>
  </si>
  <si>
    <t>INJ SIC 5X20MG+SOLV</t>
  </si>
  <si>
    <t>183270</t>
  </si>
  <si>
    <t>83270</t>
  </si>
  <si>
    <t>EBRANTIL 30 RETARD</t>
  </si>
  <si>
    <t>POR CPS PRO 50X30MG</t>
  </si>
  <si>
    <t>184360</t>
  </si>
  <si>
    <t>84360</t>
  </si>
  <si>
    <t>TENAXUM</t>
  </si>
  <si>
    <t>TBL 30X1MG</t>
  </si>
  <si>
    <t>193104</t>
  </si>
  <si>
    <t>93104</t>
  </si>
  <si>
    <t>TBL 40X10MG</t>
  </si>
  <si>
    <t>843905</t>
  </si>
  <si>
    <t>103391</t>
  </si>
  <si>
    <t>MUCOSOLVAN</t>
  </si>
  <si>
    <t>POR GTT SOL+INH SOL 60ML</t>
  </si>
  <si>
    <t>848209</t>
  </si>
  <si>
    <t>115402</t>
  </si>
  <si>
    <t>CLEXANE</t>
  </si>
  <si>
    <t>INJ SOL 10X0.6ML/6KU</t>
  </si>
  <si>
    <t>905097</t>
  </si>
  <si>
    <t>158767</t>
  </si>
  <si>
    <t>DZ OCTENISEPT 250 ml</t>
  </si>
  <si>
    <t>sprej</t>
  </si>
  <si>
    <t>116467</t>
  </si>
  <si>
    <t>16467</t>
  </si>
  <si>
    <t>IMACORT</t>
  </si>
  <si>
    <t>DRM CRM 1X20GM</t>
  </si>
  <si>
    <t>146991</t>
  </si>
  <si>
    <t>46991</t>
  </si>
  <si>
    <t>IMODIUM</t>
  </si>
  <si>
    <t>CPS 20X2MG</t>
  </si>
  <si>
    <t>164888</t>
  </si>
  <si>
    <t>CALTRATE 600 MG/400 IU D3 POTAHOVANÁ TABLETA</t>
  </si>
  <si>
    <t>POR TBL FLM 90</t>
  </si>
  <si>
    <t>188967</t>
  </si>
  <si>
    <t>88967</t>
  </si>
  <si>
    <t>STOPTUSSIN</t>
  </si>
  <si>
    <t>POR GTT SOL 1X50ML</t>
  </si>
  <si>
    <t>197698</t>
  </si>
  <si>
    <t>97698</t>
  </si>
  <si>
    <t>PENTOMER RETARD 400MG</t>
  </si>
  <si>
    <t>TBL OBD 20X400MG</t>
  </si>
  <si>
    <t>199336</t>
  </si>
  <si>
    <t>99336</t>
  </si>
  <si>
    <t>GLURENORM</t>
  </si>
  <si>
    <t>TBL 30X30MG</t>
  </si>
  <si>
    <t>900875</t>
  </si>
  <si>
    <t>KL POLYSAN, OL.HELIANTHI AA AD 500G</t>
  </si>
  <si>
    <t>58038</t>
  </si>
  <si>
    <t>BETALOC ZOK 50 MG</t>
  </si>
  <si>
    <t>POR TBL PRO 100X50MG</t>
  </si>
  <si>
    <t>148673</t>
  </si>
  <si>
    <t>XADOS 20 MG TABLETY</t>
  </si>
  <si>
    <t>POR TBL NOB 30X20MG</t>
  </si>
  <si>
    <t>790011</t>
  </si>
  <si>
    <t>Emspoma M 500g/chladivá</t>
  </si>
  <si>
    <t>131385</t>
  </si>
  <si>
    <t>31385</t>
  </si>
  <si>
    <t>TENSIOMIN</t>
  </si>
  <si>
    <t>TBL 30X12.5MG</t>
  </si>
  <si>
    <t>114329</t>
  </si>
  <si>
    <t>14329</t>
  </si>
  <si>
    <t>ALPHA D3 0.25 MCG</t>
  </si>
  <si>
    <t>POR CPSMOL30X0.25RG</t>
  </si>
  <si>
    <t>847727</t>
  </si>
  <si>
    <t>500717</t>
  </si>
  <si>
    <t>POR TBL FLM 10X10MG</t>
  </si>
  <si>
    <t>500326</t>
  </si>
  <si>
    <t>1000</t>
  </si>
  <si>
    <t>KL BENZINUM 500 ml/333g HVLP</t>
  </si>
  <si>
    <t>193460</t>
  </si>
  <si>
    <t>93460</t>
  </si>
  <si>
    <t>CORDIPIN RETARD</t>
  </si>
  <si>
    <t>TBL RET 30X20MG</t>
  </si>
  <si>
    <t>159595</t>
  </si>
  <si>
    <t>59595</t>
  </si>
  <si>
    <t>TBL OBD 50X20MG</t>
  </si>
  <si>
    <t>185030</t>
  </si>
  <si>
    <t>85030</t>
  </si>
  <si>
    <t>CELEBREX 200 MG</t>
  </si>
  <si>
    <t>POR CPS DUR30X200MG</t>
  </si>
  <si>
    <t>500570</t>
  </si>
  <si>
    <t>ZARZIO 48 MU/0,5 ML</t>
  </si>
  <si>
    <t>INJ+INF SOL 5X0.5ML</t>
  </si>
  <si>
    <t>196187</t>
  </si>
  <si>
    <t>96187</t>
  </si>
  <si>
    <t>MONOSAN 20MG</t>
  </si>
  <si>
    <t>TBL 50X20MG</t>
  </si>
  <si>
    <t>158893</t>
  </si>
  <si>
    <t>58893</t>
  </si>
  <si>
    <t>XALATAN</t>
  </si>
  <si>
    <t>GTT OPH 1X2.5ML</t>
  </si>
  <si>
    <t>200863</t>
  </si>
  <si>
    <t>OPH GTT SOL 1X10ML PLAST</t>
  </si>
  <si>
    <t>202701</t>
  </si>
  <si>
    <t>POR TBL ENT 90X20MG</t>
  </si>
  <si>
    <t>202796</t>
  </si>
  <si>
    <t>POR CPS DUR 30X250MG</t>
  </si>
  <si>
    <t>132064</t>
  </si>
  <si>
    <t>32064</t>
  </si>
  <si>
    <t>INJ SOL 10X1ML</t>
  </si>
  <si>
    <t>140368</t>
  </si>
  <si>
    <t>40368</t>
  </si>
  <si>
    <t>MEDROL 4 MG</t>
  </si>
  <si>
    <t>POR TBL NOB30X4MG-L</t>
  </si>
  <si>
    <t>176708</t>
  </si>
  <si>
    <t>76708</t>
  </si>
  <si>
    <t>ACCUZIDE</t>
  </si>
  <si>
    <t>849453</t>
  </si>
  <si>
    <t>163077</t>
  </si>
  <si>
    <t>AMARYL 2 MG</t>
  </si>
  <si>
    <t>POR TBL NOB 30X2MG</t>
  </si>
  <si>
    <t>850124</t>
  </si>
  <si>
    <t>125082</t>
  </si>
  <si>
    <t>APO-SIMVA 20</t>
  </si>
  <si>
    <t>126786</t>
  </si>
  <si>
    <t>26786</t>
  </si>
  <si>
    <t>NOVORAPID 100 U/ML</t>
  </si>
  <si>
    <t>INJ SOL 1X10ML</t>
  </si>
  <si>
    <t>149531</t>
  </si>
  <si>
    <t>49531</t>
  </si>
  <si>
    <t>CONTROLOC I.V.</t>
  </si>
  <si>
    <t>INJ PLV SOL 1X40MG</t>
  </si>
  <si>
    <t>848947</t>
  </si>
  <si>
    <t>135928</t>
  </si>
  <si>
    <t>ESOPREX 10 MG</t>
  </si>
  <si>
    <t>846823</t>
  </si>
  <si>
    <t>124101</t>
  </si>
  <si>
    <t>PRESTANCE 5 MG/10 MG</t>
  </si>
  <si>
    <t>190959</t>
  </si>
  <si>
    <t>90959</t>
  </si>
  <si>
    <t>XANAX</t>
  </si>
  <si>
    <t>TBL 30X0.5MG</t>
  </si>
  <si>
    <t>850106</t>
  </si>
  <si>
    <t>111898</t>
  </si>
  <si>
    <t>NITRESAN 10 MG</t>
  </si>
  <si>
    <t>154032</t>
  </si>
  <si>
    <t>54032</t>
  </si>
  <si>
    <t>VERAPAMIL AL 240 RETARD</t>
  </si>
  <si>
    <t>POR TBL RET50X240MG</t>
  </si>
  <si>
    <t>50113006</t>
  </si>
  <si>
    <t>133340</t>
  </si>
  <si>
    <t>33340</t>
  </si>
  <si>
    <t>DIASIP S PŘÍCHUTÍ VANILKOVOU (SOL)</t>
  </si>
  <si>
    <t>POR SOL 1X200ML</t>
  </si>
  <si>
    <t>133220</t>
  </si>
  <si>
    <t>33220</t>
  </si>
  <si>
    <t>PROTIFAR</t>
  </si>
  <si>
    <t>POR PLV SOL 1X225GM</t>
  </si>
  <si>
    <t>33833</t>
  </si>
  <si>
    <t>DIASIP S PŘÍCHUTÍ CAPPUCCINO</t>
  </si>
  <si>
    <t>POR SOL 4X200ML</t>
  </si>
  <si>
    <t>104234</t>
  </si>
  <si>
    <t>4234</t>
  </si>
  <si>
    <t>INJ 1X2ML 300MG</t>
  </si>
  <si>
    <t>129767</t>
  </si>
  <si>
    <t>IMIPENEM/CILASTATIN KABI 500 MG/500 MG</t>
  </si>
  <si>
    <t>INF PLV SOL 10LAH/20ML</t>
  </si>
  <si>
    <t>989957</t>
  </si>
  <si>
    <t>185481</t>
  </si>
  <si>
    <t>EDICIN 0,5 G</t>
  </si>
  <si>
    <t>INF PLV SOL 10X500MG</t>
  </si>
  <si>
    <t>197699</t>
  </si>
  <si>
    <t xml:space="preserve">LINEZOLID SANDOZ 600 MG </t>
  </si>
  <si>
    <t>POR TBL FLM 10X600MG</t>
  </si>
  <si>
    <t>153202</t>
  </si>
  <si>
    <t>53202</t>
  </si>
  <si>
    <t>CIPHIN 500</t>
  </si>
  <si>
    <t>193922</t>
  </si>
  <si>
    <t>93922</t>
  </si>
  <si>
    <t>BENEMICIN 300 MG</t>
  </si>
  <si>
    <t>CPS 100X300MG</t>
  </si>
  <si>
    <t>112738</t>
  </si>
  <si>
    <t>12738</t>
  </si>
  <si>
    <t>DOXYHEXAL 200 TABS</t>
  </si>
  <si>
    <t>TBL 20X200MG</t>
  </si>
  <si>
    <t>103902</t>
  </si>
  <si>
    <t>3902</t>
  </si>
  <si>
    <t>ZYVOXID</t>
  </si>
  <si>
    <t>POR TBL FLM10X600MG</t>
  </si>
  <si>
    <t>131656</t>
  </si>
  <si>
    <t>CEFTAZIDIM KABI 2 GM</t>
  </si>
  <si>
    <t>INJ+INF PLV SOL 10X2GM</t>
  </si>
  <si>
    <t>94176</t>
  </si>
  <si>
    <t>CEFOTAXIME LEK 1 G PRÁŠEK PRO INJEKČNÍ ROZTOK</t>
  </si>
  <si>
    <t>INJ PLV SOL 1X1GM</t>
  </si>
  <si>
    <t>202911</t>
  </si>
  <si>
    <t>DILIZOLEN 2 MG/ML</t>
  </si>
  <si>
    <t>INF SOL 10X300ML/600MG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</si>
  <si>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</si>
  <si>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</si>
  <si>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</si>
  <si>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</si>
  <si>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</si>
  <si>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</si>
  <si>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</si>
  <si>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</si>
  <si>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</si>
  <si>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</si>
  <si>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</si>
  <si>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</si>
  <si>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</si>
  <si>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</si>
  <si>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</si>
  <si>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</si>
  <si>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</si>
  <si>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</si>
  <si>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</si>
  <si>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</si>
  <si>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0192353</t>
  </si>
  <si>
    <t>FLEXBUMIN 200 G/L</t>
  </si>
  <si>
    <t>INF SOL 1X100ML</t>
  </si>
  <si>
    <t>841059</t>
  </si>
  <si>
    <t>Indulona olivová ung.100g</t>
  </si>
  <si>
    <t>843056</t>
  </si>
  <si>
    <t>Sanimed indiferentní gel 500ml</t>
  </si>
  <si>
    <t>843740</t>
  </si>
  <si>
    <t>AVIRIL Dětský zásyp s azulenem sypačka</t>
  </si>
  <si>
    <t>116319</t>
  </si>
  <si>
    <t>16319</t>
  </si>
  <si>
    <t>BRAUNOVIDON MAST</t>
  </si>
  <si>
    <t>UNG 1X20GM-TUBA</t>
  </si>
  <si>
    <t>102439</t>
  </si>
  <si>
    <t>2439</t>
  </si>
  <si>
    <t>MARCAINE 0.5%</t>
  </si>
  <si>
    <t>INJ SOL5X20ML/100MG</t>
  </si>
  <si>
    <t>840572</t>
  </si>
  <si>
    <t>Sonografický gel Vita 520ml</t>
  </si>
  <si>
    <t>500355</t>
  </si>
  <si>
    <t>15879</t>
  </si>
  <si>
    <t>DZ BRAUNOL 250 ML</t>
  </si>
  <si>
    <t>380759</t>
  </si>
  <si>
    <t>169469</t>
  </si>
  <si>
    <t>OPSITE SPRAY 240 ML</t>
  </si>
  <si>
    <t>TRANSPARENTNÍ FILM</t>
  </si>
  <si>
    <t>842161</t>
  </si>
  <si>
    <t>31950</t>
  </si>
  <si>
    <t>Carbocit tbl.20</t>
  </si>
  <si>
    <t>201452</t>
  </si>
  <si>
    <t>OPHTAL</t>
  </si>
  <si>
    <t>OPH AQA 4X25ML PLAST</t>
  </si>
  <si>
    <t>989659</t>
  </si>
  <si>
    <t>KELEN - chloraethyl spray 100 ml</t>
  </si>
  <si>
    <t>140536</t>
  </si>
  <si>
    <t>40536</t>
  </si>
  <si>
    <t>INJ 1X5ML 40MG/ML</t>
  </si>
  <si>
    <t>185526</t>
  </si>
  <si>
    <t>85526</t>
  </si>
  <si>
    <t>SUFENTA FORTE I.V.</t>
  </si>
  <si>
    <t>INJ 5X1ML/0.05MG</t>
  </si>
  <si>
    <t>214433</t>
  </si>
  <si>
    <t>POR TBL ENT 28X20MG I</t>
  </si>
  <si>
    <t>47244</t>
  </si>
  <si>
    <t>GLUKÓZA 5 BRAUN</t>
  </si>
  <si>
    <t>102785</t>
  </si>
  <si>
    <t>2785</t>
  </si>
  <si>
    <t>FUROSEMID SLOVAKOFARMA FORTE</t>
  </si>
  <si>
    <t>TBL 10X250MG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</si>
  <si>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</si>
  <si>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</si>
  <si>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</si>
  <si>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</si>
  <si>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</si>
  <si>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</si>
  <si>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</si>
  <si>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119378</t>
  </si>
  <si>
    <t>19378</t>
  </si>
  <si>
    <t>FAKTU</t>
  </si>
  <si>
    <t>RCT SUP 20</t>
  </si>
  <si>
    <t>131215</t>
  </si>
  <si>
    <t>31215</t>
  </si>
  <si>
    <t>TBL 30X25MG</t>
  </si>
  <si>
    <t>145499</t>
  </si>
  <si>
    <t>45499</t>
  </si>
  <si>
    <t>BETALOC ZOK 100 MG</t>
  </si>
  <si>
    <t>TBL RET 30X100MG</t>
  </si>
  <si>
    <t>166555</t>
  </si>
  <si>
    <t>66555</t>
  </si>
  <si>
    <t>MAGNOSOLV</t>
  </si>
  <si>
    <t>GRA 30X6.1GM(SACKY)</t>
  </si>
  <si>
    <t>180058</t>
  </si>
  <si>
    <t>80058</t>
  </si>
  <si>
    <t>SECTRAL 400</t>
  </si>
  <si>
    <t>TBL OBD 30X400MG</t>
  </si>
  <si>
    <t>194958</t>
  </si>
  <si>
    <t>94958</t>
  </si>
  <si>
    <t>ACCUPRO 5</t>
  </si>
  <si>
    <t>TBL OBD 30X5MG</t>
  </si>
  <si>
    <t>196635</t>
  </si>
  <si>
    <t>96635</t>
  </si>
  <si>
    <t>MAGNE B6</t>
  </si>
  <si>
    <t>DRG 50</t>
  </si>
  <si>
    <t>199333</t>
  </si>
  <si>
    <t>99333</t>
  </si>
  <si>
    <t>FUROSEMID BIOTIKA FORTE</t>
  </si>
  <si>
    <t>INJ 10X10ML/125MG</t>
  </si>
  <si>
    <t>773465</t>
  </si>
  <si>
    <t>Indulona Rakytníková</t>
  </si>
  <si>
    <t>844145</t>
  </si>
  <si>
    <t>56350</t>
  </si>
  <si>
    <t>SPECIES UROLOGICAE PLANTA</t>
  </si>
  <si>
    <t>SPC 20X1.5GM(SÁČKY)</t>
  </si>
  <si>
    <t>844831</t>
  </si>
  <si>
    <t>DIGOXIN ORION INJ</t>
  </si>
  <si>
    <t>INJ SOL 25X1ML/0.25MG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</si>
  <si>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</si>
  <si>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</si>
  <si>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</si>
  <si>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</si>
  <si>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</si>
  <si>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</si>
  <si>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</si>
  <si>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848950</t>
  </si>
  <si>
    <t>155148</t>
  </si>
  <si>
    <t>POR TBL NOB 12X500MG</t>
  </si>
  <si>
    <t>100536</t>
  </si>
  <si>
    <t>536</t>
  </si>
  <si>
    <t>NORADRENALIN LECIVA</t>
  </si>
  <si>
    <t>110086</t>
  </si>
  <si>
    <t>10086</t>
  </si>
  <si>
    <t>NEODOLPASSE</t>
  </si>
  <si>
    <t>INF 10X250ML</t>
  </si>
  <si>
    <t>117162</t>
  </si>
  <si>
    <t>17162</t>
  </si>
  <si>
    <t>SPASMED 15</t>
  </si>
  <si>
    <t>POR TBL FLM 30X15MG</t>
  </si>
  <si>
    <t>126329</t>
  </si>
  <si>
    <t>26329</t>
  </si>
  <si>
    <t>AERIUS</t>
  </si>
  <si>
    <t>159357</t>
  </si>
  <si>
    <t>59357</t>
  </si>
  <si>
    <t>RINGERUV ROZTOK BRAUN</t>
  </si>
  <si>
    <t>INF 10X500ML(LDPE)</t>
  </si>
  <si>
    <t>176501</t>
  </si>
  <si>
    <t>IBALGIN DUO EFFECT</t>
  </si>
  <si>
    <t>DRM CRM 1X50GM</t>
  </si>
  <si>
    <t>192757</t>
  </si>
  <si>
    <t>92757</t>
  </si>
  <si>
    <t>CPS 10X300MG</t>
  </si>
  <si>
    <t>165633</t>
  </si>
  <si>
    <t>165751</t>
  </si>
  <si>
    <t>GELASPAN 4% EBI20x500 ml</t>
  </si>
  <si>
    <t>INF SOL20X500ML VAK</t>
  </si>
  <si>
    <t>110555</t>
  </si>
  <si>
    <t>10555</t>
  </si>
  <si>
    <t>AQUA PRO INJECTIONE BRAUN</t>
  </si>
  <si>
    <t>PAR LQF 20X100ML-PE</t>
  </si>
  <si>
    <t>190763</t>
  </si>
  <si>
    <t>90763</t>
  </si>
  <si>
    <t>EBRANTIL I.V.25</t>
  </si>
  <si>
    <t>INJ 5X5ML/25MG</t>
  </si>
  <si>
    <t>100392</t>
  </si>
  <si>
    <t>392</t>
  </si>
  <si>
    <t>ATROPIN BIOTIKA 0.5MG</t>
  </si>
  <si>
    <t>INJ 10X1ML/0.5MG</t>
  </si>
  <si>
    <t>116551</t>
  </si>
  <si>
    <t>16551</t>
  </si>
  <si>
    <t>ANEXATE</t>
  </si>
  <si>
    <t>INJ 5X5ML/0.5MG</t>
  </si>
  <si>
    <t>185060</t>
  </si>
  <si>
    <t>85060</t>
  </si>
  <si>
    <t>ATARAX</t>
  </si>
  <si>
    <t>TBL OBD 25X25MG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</si>
  <si>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</si>
  <si>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</si>
  <si>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</si>
  <si>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</si>
  <si>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</si>
  <si>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</si>
  <si>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</si>
  <si>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799062</t>
  </si>
  <si>
    <t>MENALIND Ošetřující olej 500ml</t>
  </si>
  <si>
    <t>841577</t>
  </si>
  <si>
    <t>MENALIND Professional olej.přís. 500ml</t>
  </si>
  <si>
    <t>845265</t>
  </si>
  <si>
    <t>107935</t>
  </si>
  <si>
    <t>GLYVENOL 400</t>
  </si>
  <si>
    <t>POR CPS MOL 60X400MG</t>
  </si>
  <si>
    <t>144849</t>
  </si>
  <si>
    <t>44849</t>
  </si>
  <si>
    <t>MUCONASAL PLUS</t>
  </si>
  <si>
    <t>SPR NAS 1X10ML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</si>
  <si>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</si>
  <si>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</si>
  <si>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</si>
  <si>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</si>
  <si>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</si>
  <si>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</si>
  <si>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</si>
  <si>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</si>
  <si>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840155</t>
  </si>
  <si>
    <t>Vincentka nosní sprej  25ml (30ml)</t>
  </si>
  <si>
    <t>850675</t>
  </si>
  <si>
    <t>Menalind professional tělové mléko 500ml</t>
  </si>
  <si>
    <t>842266</t>
  </si>
  <si>
    <t>Ubrousky detske vlhčené</t>
  </si>
  <si>
    <t>447</t>
  </si>
  <si>
    <t>EPHEDRIN BIOTIKA</t>
  </si>
  <si>
    <t>INJ SOL 10X1ML/50MG</t>
  </si>
  <si>
    <t>501008</t>
  </si>
  <si>
    <t>DZ SANOSIL SUPER</t>
  </si>
  <si>
    <t>1l (250ml)</t>
  </si>
  <si>
    <t>850674</t>
  </si>
  <si>
    <t>500892</t>
  </si>
  <si>
    <t>IFIRMASTA 300 MG</t>
  </si>
  <si>
    <t>POR TBL FLM 28X300MG</t>
  </si>
  <si>
    <t>101674</t>
  </si>
  <si>
    <t>1674</t>
  </si>
  <si>
    <t>JOX SPR 30ML</t>
  </si>
  <si>
    <t>112895</t>
  </si>
  <si>
    <t>12895</t>
  </si>
  <si>
    <t>POR GRA SOL30SÁČKŮ</t>
  </si>
  <si>
    <t>138510</t>
  </si>
  <si>
    <t>LATANOPROST ACTAVIS 50 MCG/ML</t>
  </si>
  <si>
    <t>OPH GTT SOL 3X2.5ML</t>
  </si>
  <si>
    <t>31916</t>
  </si>
  <si>
    <t>INF SOL 10X1000ML-PE</t>
  </si>
  <si>
    <t>176954</t>
  </si>
  <si>
    <t>ALGIFEN NEO</t>
  </si>
  <si>
    <t>621118</t>
  </si>
  <si>
    <t>Batole dětské vlhčené ubrousky 72ks</t>
  </si>
  <si>
    <t>845714</t>
  </si>
  <si>
    <t>120369</t>
  </si>
  <si>
    <t>VELAXIN 75 MG</t>
  </si>
  <si>
    <t>POR CPS PRO 2X14X75MG</t>
  </si>
  <si>
    <t>848118</t>
  </si>
  <si>
    <t>Ubrousky dětské hyg.Baby Wipes vit.E</t>
  </si>
  <si>
    <t>80ks s distr.</t>
  </si>
  <si>
    <t>167550</t>
  </si>
  <si>
    <t>67550</t>
  </si>
  <si>
    <t>ALMIRAL GEL</t>
  </si>
  <si>
    <t>GEL 1X250GM</t>
  </si>
  <si>
    <t>621119</t>
  </si>
  <si>
    <t>Baby Wipes Aloe Vera vlhčené ubrousky 80ks</t>
  </si>
  <si>
    <t>115529</t>
  </si>
  <si>
    <t>15529</t>
  </si>
  <si>
    <t>SINECOD</t>
  </si>
  <si>
    <t>PORSIR1X200ML/300MG</t>
  </si>
  <si>
    <t>989978</t>
  </si>
  <si>
    <t>Indulona antimikrobiální 100g</t>
  </si>
  <si>
    <t>143979</t>
  </si>
  <si>
    <t>43979</t>
  </si>
  <si>
    <t>TRAUMAPLANT</t>
  </si>
  <si>
    <t>UNG 1X50GM</t>
  </si>
  <si>
    <t>501403</t>
  </si>
  <si>
    <t>83276</t>
  </si>
  <si>
    <t>GELOFUSINE 10x500 ml</t>
  </si>
  <si>
    <t>INF SOL10X500ML</t>
  </si>
  <si>
    <t>117121</t>
  </si>
  <si>
    <t>17121</t>
  </si>
  <si>
    <t>LANZUL</t>
  </si>
  <si>
    <t>CPS 28X30MG</t>
  </si>
  <si>
    <t>156981</t>
  </si>
  <si>
    <t>56981</t>
  </si>
  <si>
    <t>TRITACE 5</t>
  </si>
  <si>
    <t>TBL 30X5MG</t>
  </si>
  <si>
    <t>194882</t>
  </si>
  <si>
    <t>94882</t>
  </si>
  <si>
    <t>INJ SIC 1X250MG+4ML</t>
  </si>
  <si>
    <t>145958</t>
  </si>
  <si>
    <t>45958</t>
  </si>
  <si>
    <t>SERETIDE DISKUS 50/500</t>
  </si>
  <si>
    <t>INH PLV 60X50/500RG</t>
  </si>
  <si>
    <t>109710</t>
  </si>
  <si>
    <t>9710</t>
  </si>
  <si>
    <t>INJ SIC 1X125MG+2ML</t>
  </si>
  <si>
    <t>117431</t>
  </si>
  <si>
    <t>17431</t>
  </si>
  <si>
    <t>CITALEC 20 ZENTIVA</t>
  </si>
  <si>
    <t>POR TBL FLM30X20MG</t>
  </si>
  <si>
    <t>845370</t>
  </si>
  <si>
    <t>105845</t>
  </si>
  <si>
    <t>MIRTAZAPIN ORION 15 MG</t>
  </si>
  <si>
    <t>POR TBL DIS 90X15MG</t>
  </si>
  <si>
    <t>849054</t>
  </si>
  <si>
    <t>107847</t>
  </si>
  <si>
    <t>APO-PAROX</t>
  </si>
  <si>
    <t>33850</t>
  </si>
  <si>
    <t>NUTRIDRINK PROTEIN S PŘÍCHUTÍ ČOKOLÁDOVOU</t>
  </si>
  <si>
    <t>33856</t>
  </si>
  <si>
    <t>NUTRIDRINK YOGHURT S PŘÍCHUTÍ MALINA</t>
  </si>
  <si>
    <t>33857</t>
  </si>
  <si>
    <t>NUTRIDRINK YOGHURT S PŘÍCHUTÍ VANILKA A CITRÓN</t>
  </si>
  <si>
    <t>33535</t>
  </si>
  <si>
    <t>NUTRICOMP DRINK PLUS JAHODA</t>
  </si>
  <si>
    <t>POR SOL 3X200ML</t>
  </si>
  <si>
    <t>33537</t>
  </si>
  <si>
    <t>NUTRICOMP DRINK PLUS ČOKOLÁDA</t>
  </si>
  <si>
    <t>103414</t>
  </si>
  <si>
    <t>3414</t>
  </si>
  <si>
    <t>NUTRIFLEX PERI</t>
  </si>
  <si>
    <t>INF SOL 5X2000ML</t>
  </si>
  <si>
    <t>990529</t>
  </si>
  <si>
    <t>NUTRIDRINK Multi Fibre balíček 5+1</t>
  </si>
  <si>
    <t>133328</t>
  </si>
  <si>
    <t>33328</t>
  </si>
  <si>
    <t>NUTRIDRINK S PŘÍCH. TROP. OVOCE</t>
  </si>
  <si>
    <t>133339</t>
  </si>
  <si>
    <t>33339</t>
  </si>
  <si>
    <t>DIASIP S PŘÍCHUTÍ JAHODOVOU (SOL)</t>
  </si>
  <si>
    <t>133474</t>
  </si>
  <si>
    <t>33474</t>
  </si>
  <si>
    <t>NUTRIDRINK JUICE STYLE S PŘÍCHUTÍ JABLEČNOU</t>
  </si>
  <si>
    <t>133473</t>
  </si>
  <si>
    <t>33473</t>
  </si>
  <si>
    <t>NUTRIDRINK JUICE STYLE S PŘÍCHUTÍ JAHODOVOU</t>
  </si>
  <si>
    <t>133335</t>
  </si>
  <si>
    <t>33335</t>
  </si>
  <si>
    <t>NUTRIDRINK MULTI FIBRE S PŘ BAN</t>
  </si>
  <si>
    <t>133325</t>
  </si>
  <si>
    <t>33325</t>
  </si>
  <si>
    <t>NUTRIDRINK MULTI FIBRE S POMER.</t>
  </si>
  <si>
    <t>133490</t>
  </si>
  <si>
    <t>33490</t>
  </si>
  <si>
    <t>NUTRIDRINK PROTEIN S PŘÍCHUTÍ LESNÍHO OVOCE</t>
  </si>
  <si>
    <t>846763</t>
  </si>
  <si>
    <t>33419</t>
  </si>
  <si>
    <t>NUTRIDRINK COMPACT S PŘÍCHUTÍ BANÁNOVOU</t>
  </si>
  <si>
    <t>POR SOL 4X125ML</t>
  </si>
  <si>
    <t>846765</t>
  </si>
  <si>
    <t>33421</t>
  </si>
  <si>
    <t>NUTRIDRINK COMPACT S PŘÍCHUTÍ KÁVY</t>
  </si>
  <si>
    <t>33847</t>
  </si>
  <si>
    <t>NUTRIDRINK S PŘÍCHUTÍ VANILKOVOU</t>
  </si>
  <si>
    <t>33863</t>
  </si>
  <si>
    <t>NUTRIDRINK MULTI FIBRE S PŘÍCHUTÍ JAHODOVOU</t>
  </si>
  <si>
    <t>33864</t>
  </si>
  <si>
    <t>NUTRIDRINK MULTI FIBRE S PŘÍCHUTÍ VANILKOVOU</t>
  </si>
  <si>
    <t>33859</t>
  </si>
  <si>
    <t>33851</t>
  </si>
  <si>
    <t>NUTRIDRINK PROTEIN S PŘÍCHUTÍ VANILKOVOU</t>
  </si>
  <si>
    <t>33852</t>
  </si>
  <si>
    <t>33858</t>
  </si>
  <si>
    <t>137484</t>
  </si>
  <si>
    <t>ANBINEX 500 I.U. Grifols</t>
  </si>
  <si>
    <t>137483</t>
  </si>
  <si>
    <t>ANBINEX 1000 I.U. Grifols</t>
  </si>
  <si>
    <t>75634</t>
  </si>
  <si>
    <t>Prothromplex Total 600 I.U.BAXTER</t>
  </si>
  <si>
    <t>0062465</t>
  </si>
  <si>
    <t>HAEMOCOMPLETTAN P</t>
  </si>
  <si>
    <t>INJ+INF PLV SOL 1X2000MG</t>
  </si>
  <si>
    <t>900814</t>
  </si>
  <si>
    <t>KL SOL.FORMAL.K FIXACI TKANI,1000G</t>
  </si>
  <si>
    <t>198864</t>
  </si>
  <si>
    <t>98864</t>
  </si>
  <si>
    <t>FYZIOLOGICKÝ ROZTOK VIAFLO</t>
  </si>
  <si>
    <t>INF SOL 50X100ML</t>
  </si>
  <si>
    <t>900321</t>
  </si>
  <si>
    <t>KL PRIPRAVEK</t>
  </si>
  <si>
    <t>185812</t>
  </si>
  <si>
    <t>85812</t>
  </si>
  <si>
    <t>LIDOCAIN</t>
  </si>
  <si>
    <t>INJ 10X2ML 2%</t>
  </si>
  <si>
    <t>920200</t>
  </si>
  <si>
    <t>15877</t>
  </si>
  <si>
    <t>DZ BRAUNOL 1 L</t>
  </si>
  <si>
    <t>113441</t>
  </si>
  <si>
    <t>13441</t>
  </si>
  <si>
    <t>RINGERŮV ROZTOK VIAFLO</t>
  </si>
  <si>
    <t>149990</t>
  </si>
  <si>
    <t>49990</t>
  </si>
  <si>
    <t>EXACYL</t>
  </si>
  <si>
    <t>INJ 5X5ML/500MG</t>
  </si>
  <si>
    <t>396574</t>
  </si>
  <si>
    <t>IR  NaCl 0,9% 5000 ml vak Bieffe</t>
  </si>
  <si>
    <t>for irrig. 1x5000 ml 15%</t>
  </si>
  <si>
    <t>500989</t>
  </si>
  <si>
    <t>KL MS HYDROG.PEROX. 3% 1000g</t>
  </si>
  <si>
    <t>900558</t>
  </si>
  <si>
    <t>KL PERSTERIL 10% 1000G</t>
  </si>
  <si>
    <t>845908</t>
  </si>
  <si>
    <t>122520</t>
  </si>
  <si>
    <t>SEPTONEX</t>
  </si>
  <si>
    <t>DRM. SPR. SOL. 1x100ml</t>
  </si>
  <si>
    <t>901176</t>
  </si>
  <si>
    <t>IR AC.BORICI AQ.OPHTAL.50 ML</t>
  </si>
  <si>
    <t>IR OČNI VODA 50 ml</t>
  </si>
  <si>
    <t>144328</t>
  </si>
  <si>
    <t>GARAMYCIN SCHWAMM</t>
  </si>
  <si>
    <t>DRM SPO 1X130MG</t>
  </si>
  <si>
    <t>Ortopedická klinika, lůžkové oddělení 29A</t>
  </si>
  <si>
    <t>Ortopedická klinika, lůžkové oddělení 29B</t>
  </si>
  <si>
    <t>Ortoped.klinika, lůžkové odd. 29C (6 lůžek KÚČOCH)</t>
  </si>
  <si>
    <t>Ortopedická klinika, ambulance</t>
  </si>
  <si>
    <t>Ortopedická klinika, JIP 29A</t>
  </si>
  <si>
    <t>Ortopedická klinika, operační sál - lokální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</si>
  <si>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</si>
  <si>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</si>
  <si>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</si>
  <si>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</si>
  <si>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</si>
  <si>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1113 - Ortoped.klinika, lůžkové odd. 29C (6 lůžek KÚČOCH)</t>
  </si>
  <si>
    <t>1112 - Ortopedická klinika, lůžkové oddělení 29B</t>
  </si>
  <si>
    <t>1131 - Ortopedická klinika, JIP 29A</t>
  </si>
  <si>
    <t>1111 - Ortopedická klinika, lůžkové oddělení 29A</t>
  </si>
  <si>
    <t>1162 - Ortopedická klinika, operační sál - lokální</t>
  </si>
  <si>
    <t>1121 - Ortopedická klinika, ambulance</t>
  </si>
  <si>
    <t>J01FF01 - Klindamycin</t>
  </si>
  <si>
    <t>J01XX08 - Linezolid</t>
  </si>
  <si>
    <t>B01AB06 - Nadroparin</t>
  </si>
  <si>
    <t>J01DB04 - Cefazolin</t>
  </si>
  <si>
    <t>J01MA02 - Ciprofloxacin</t>
  </si>
  <si>
    <t>J01DC02 - Cefuroxim</t>
  </si>
  <si>
    <t>V06XX - Potraviny pro zvláštní lékařské účely (PZLÚ)</t>
  </si>
  <si>
    <t>J01GB03 - Gentamicin</t>
  </si>
  <si>
    <t>N01AH03 - Sufentanyl</t>
  </si>
  <si>
    <t>J01DH02 - Meropenem</t>
  </si>
  <si>
    <t>J01FA09 - Klarithromycin</t>
  </si>
  <si>
    <t>C08DA01 - Verapamil</t>
  </si>
  <si>
    <t>N02AX02 - Tramadol</t>
  </si>
  <si>
    <t>N05AH04 - Kvetiapin</t>
  </si>
  <si>
    <t>A02BC02 - Pantoprazol</t>
  </si>
  <si>
    <t>R06AE07 - Cetirizin</t>
  </si>
  <si>
    <t>C08CA08 - Nitrendipin</t>
  </si>
  <si>
    <t>A04AA01 - Ondansetron</t>
  </si>
  <si>
    <t>C09AA04 - Perindopril</t>
  </si>
  <si>
    <t>J01XA01 - Vankomycin</t>
  </si>
  <si>
    <t>C09AA05 - Ramipril</t>
  </si>
  <si>
    <t>A02BA02 - Ranitidin</t>
  </si>
  <si>
    <t>C09BA04 - Perindopril a diuretika</t>
  </si>
  <si>
    <t>J01DD02 - Ceftazidim</t>
  </si>
  <si>
    <t>C09BA06 - Chinapril a diuretika</t>
  </si>
  <si>
    <t>A10AB05 - Inzulin aspart</t>
  </si>
  <si>
    <t>C09BB04 - Perindopril a amlodipin</t>
  </si>
  <si>
    <t>C01BD01 - Amiodaron</t>
  </si>
  <si>
    <t>C09CA01 - Losartan</t>
  </si>
  <si>
    <t>A02BC03 - Lansoprazol</t>
  </si>
  <si>
    <t>M01AX17 - Nimesulid</t>
  </si>
  <si>
    <t>A02BC05 - Esomeprazol</t>
  </si>
  <si>
    <t>C02AC05 - Moxonidin</t>
  </si>
  <si>
    <t>J01DD01 - Cefotaxim</t>
  </si>
  <si>
    <t>N03AX14 - Levetiracetam</t>
  </si>
  <si>
    <t>C07AB07 - Bisoprolol</t>
  </si>
  <si>
    <t>C07AB05 - Betaxolol</t>
  </si>
  <si>
    <t>A06AD11 - Laktulóza</t>
  </si>
  <si>
    <t>L02BG04 - Letrozol</t>
  </si>
  <si>
    <t>A10BA02 - Metformin</t>
  </si>
  <si>
    <t>N06AB05 - Paroxetin</t>
  </si>
  <si>
    <t>A10BB12 - Glimepirid</t>
  </si>
  <si>
    <t>N06AB10 - Escitalopram</t>
  </si>
  <si>
    <t>N07CA01 - Betahistin</t>
  </si>
  <si>
    <t>N05CD08 - Midazolam</t>
  </si>
  <si>
    <t>C09CA07 - Telmisartan</t>
  </si>
  <si>
    <t>N03AG01 - Kyselina valproová</t>
  </si>
  <si>
    <t>C09DA01 - Losartan a diuretika</t>
  </si>
  <si>
    <t>N03AX16 - Pregabalin</t>
  </si>
  <si>
    <t>C10AA01 - Simvastatin</t>
  </si>
  <si>
    <t>N05BA12 - Alprazolam</t>
  </si>
  <si>
    <t>C10AA05 - Atorvastatin</t>
  </si>
  <si>
    <t>N06AB04 - Citalopram</t>
  </si>
  <si>
    <t>C10AA07 - Rosuvastatin</t>
  </si>
  <si>
    <t>N06AB06 - Sertralin</t>
  </si>
  <si>
    <t>G04CA02 - Tamsulosin</t>
  </si>
  <si>
    <t>N06AX11 - Mirtazapin</t>
  </si>
  <si>
    <t>H02AB04 - Methylprednisolon</t>
  </si>
  <si>
    <t>R03AC02 - Salbutamol</t>
  </si>
  <si>
    <t>H03AA01 - Levothyroxin, sodná sůl</t>
  </si>
  <si>
    <t>R06AE09 - Levocetirizin</t>
  </si>
  <si>
    <t>J01CA01 - Ampicilin</t>
  </si>
  <si>
    <t>R03AK06 - Salmeterol a flutikason</t>
  </si>
  <si>
    <t>J01CR02 - Amoxicilin a enzymový inhibitor</t>
  </si>
  <si>
    <t>J01CR05 - Piperacilin a enzymový inhibitor</t>
  </si>
  <si>
    <t>J01DH51 - Imipenem a enzymový inhibitor</t>
  </si>
  <si>
    <t>A02BC02</t>
  </si>
  <si>
    <t>A06AD11</t>
  </si>
  <si>
    <t>A10BA02</t>
  </si>
  <si>
    <t>A10BB12</t>
  </si>
  <si>
    <t>B01AB06</t>
  </si>
  <si>
    <t>C01BD01</t>
  </si>
  <si>
    <t>POR TBL NOB 30X200MG</t>
  </si>
  <si>
    <t>C02AC05</t>
  </si>
  <si>
    <t>C07AB07</t>
  </si>
  <si>
    <t>C08DA01</t>
  </si>
  <si>
    <t>C09AA04</t>
  </si>
  <si>
    <t>C09CA01</t>
  </si>
  <si>
    <t>POR TBL FLM 30X50MG II</t>
  </si>
  <si>
    <t>C10AA05</t>
  </si>
  <si>
    <t>SORTIS 20 MG</t>
  </si>
  <si>
    <t>C10AA07</t>
  </si>
  <si>
    <t>G04CA02</t>
  </si>
  <si>
    <t>POR CPS RDR 30X0.4MG</t>
  </si>
  <si>
    <t>H02AB04</t>
  </si>
  <si>
    <t>SOLU-MEDROL 40 MG/ML</t>
  </si>
  <si>
    <t>INJ PSO LQF 40MG+1ML</t>
  </si>
  <si>
    <t>H03AA01</t>
  </si>
  <si>
    <t>EUTHYROX 50 MIKROGRAMŮ</t>
  </si>
  <si>
    <t>POR TBL NOB 100X50RG</t>
  </si>
  <si>
    <t>EUTHYROX 150 MIKROGRAMŮ</t>
  </si>
  <si>
    <t>POR TBL NOB 100X150RG</t>
  </si>
  <si>
    <t>J01CR02</t>
  </si>
  <si>
    <t>AMOKSIKLAV 1 G</t>
  </si>
  <si>
    <t>POR TBL FLM 14</t>
  </si>
  <si>
    <t>AMOKSIKLAV 1,2 G</t>
  </si>
  <si>
    <t>INJ+INF PLV SOL 5</t>
  </si>
  <si>
    <t>J01CR05</t>
  </si>
  <si>
    <t>J01DB04</t>
  </si>
  <si>
    <t>INJ PLV SOL 10X1GM</t>
  </si>
  <si>
    <t>J01DC02</t>
  </si>
  <si>
    <t>POR TBL FLM 10X500MG</t>
  </si>
  <si>
    <t>J01DH02</t>
  </si>
  <si>
    <t>J01FA09</t>
  </si>
  <si>
    <t>J01FF01</t>
  </si>
  <si>
    <t>CLINDAMYCIN KABI 150 MG/ML</t>
  </si>
  <si>
    <t>INJ SOL 10X2ML/300MG</t>
  </si>
  <si>
    <t>INJ SOL 10X4ML/600MG</t>
  </si>
  <si>
    <t>DALACIN C</t>
  </si>
  <si>
    <t>INJ SOL 1X4ML/600MG</t>
  </si>
  <si>
    <t>J01GB03</t>
  </si>
  <si>
    <t>GENTAMICIN B.BRAUN 3 MG/ML INFUZNÍ ROZTOK</t>
  </si>
  <si>
    <t>M01AX17</t>
  </si>
  <si>
    <t>POR TBL NOB 15X100MG</t>
  </si>
  <si>
    <t>POR TBL NOB 30X100MG</t>
  </si>
  <si>
    <t>N02AX02</t>
  </si>
  <si>
    <t>TRAMAL KAPKY 100 MG/1 ML</t>
  </si>
  <si>
    <t>POR TBL PRO 10X100MG</t>
  </si>
  <si>
    <t>POR TBL PRO 30X100MG</t>
  </si>
  <si>
    <t>POR TBL PRO 50X100MG</t>
  </si>
  <si>
    <t>N03AG01</t>
  </si>
  <si>
    <t>DEPAKINE CHRONO 500 MG SÉCABLE</t>
  </si>
  <si>
    <t>POR TBL RET 30X500MG</t>
  </si>
  <si>
    <t>N03AX16</t>
  </si>
  <si>
    <t>POR CPS DUR 14X150MG</t>
  </si>
  <si>
    <t>N07CA01</t>
  </si>
  <si>
    <t>R03AC02</t>
  </si>
  <si>
    <t>INH SUS PSS 200X100RG</t>
  </si>
  <si>
    <t>R06AE07</t>
  </si>
  <si>
    <t>R06AE09</t>
  </si>
  <si>
    <t>A02BA02</t>
  </si>
  <si>
    <t>RANITAL 150 MG POTAHOVANÉ TABLETY</t>
  </si>
  <si>
    <t>POR TBL FLM 30X150MG</t>
  </si>
  <si>
    <t>A02BC03</t>
  </si>
  <si>
    <t>A02BC05</t>
  </si>
  <si>
    <t>A04AA01</t>
  </si>
  <si>
    <t>C07AB05</t>
  </si>
  <si>
    <t>C09BA04</t>
  </si>
  <si>
    <t>C09BB04</t>
  </si>
  <si>
    <t>C09CA07</t>
  </si>
  <si>
    <t>C09DA01</t>
  </si>
  <si>
    <t>DEPO-MEDROL 40 MG/ML</t>
  </si>
  <si>
    <t>INJ SUS 1X1ML/40MG</t>
  </si>
  <si>
    <t>EUTHYROX 75 MIKROGRAMŮ</t>
  </si>
  <si>
    <t>POR TBL NOB 100X75RG</t>
  </si>
  <si>
    <t>J01CA01</t>
  </si>
  <si>
    <t>AMPICILIN 1,0 BIOTIKA</t>
  </si>
  <si>
    <t>INJ PLV SOL 10X1000MG</t>
  </si>
  <si>
    <t>L02BG04</t>
  </si>
  <si>
    <t>POR TBL FLM 30X2.5MG</t>
  </si>
  <si>
    <t>N03AX14</t>
  </si>
  <si>
    <t>N05CD08</t>
  </si>
  <si>
    <t>DORMICUM 7,5 MG</t>
  </si>
  <si>
    <t>POR TBL FLM 10X7.5MG</t>
  </si>
  <si>
    <t>N06AB06</t>
  </si>
  <si>
    <t>ZOLOFT 50 MG</t>
  </si>
  <si>
    <t>POR TBL FLM 28X50MG</t>
  </si>
  <si>
    <t>A10AB05</t>
  </si>
  <si>
    <t>SDR+IVN INJ SOL 1X10ML</t>
  </si>
  <si>
    <t>C08CA08</t>
  </si>
  <si>
    <t>POR TBL RET 50X240MG</t>
  </si>
  <si>
    <t>C09BA06</t>
  </si>
  <si>
    <t>ACCUZIDE 10</t>
  </si>
  <si>
    <t>C10AA01</t>
  </si>
  <si>
    <t>POR TBL NOB 30X4MG</t>
  </si>
  <si>
    <t>J01DD01</t>
  </si>
  <si>
    <t>J01DD02</t>
  </si>
  <si>
    <t>CEFTAZIDIM KABI 2 G</t>
  </si>
  <si>
    <t>J01DH51</t>
  </si>
  <si>
    <t>INJ SOL 1X2ML/300MG</t>
  </si>
  <si>
    <t>J01MA02</t>
  </si>
  <si>
    <t>J01XA01</t>
  </si>
  <si>
    <t>J01XX08</t>
  </si>
  <si>
    <t>LINEZOLID SANDOZ 600 MG POTAHOVANÉ TABLETY</t>
  </si>
  <si>
    <t>ZYVOXID 600 MG POTAHOVANÉ TABLETY</t>
  </si>
  <si>
    <t>N05AH04</t>
  </si>
  <si>
    <t>N05BA12</t>
  </si>
  <si>
    <t>XANAX 0,5 MG</t>
  </si>
  <si>
    <t>POR TBL NOB 30X0.5MG</t>
  </si>
  <si>
    <t>N06AB10</t>
  </si>
  <si>
    <t>V06XX</t>
  </si>
  <si>
    <t>DIASIP S PŘÍCHUTÍ VANILKOVOU</t>
  </si>
  <si>
    <t>INJ SUS 1X5ML/200MG</t>
  </si>
  <si>
    <t>LANZUL 30 MG</t>
  </si>
  <si>
    <t>POR CPS DUR 28X30MG</t>
  </si>
  <si>
    <t>C09AA05</t>
  </si>
  <si>
    <t>TRITACE 5 MG</t>
  </si>
  <si>
    <t>SOLU-MEDROL 62,5 MG/ML</t>
  </si>
  <si>
    <t>INJ PSO LQF 250MG+4ML</t>
  </si>
  <si>
    <t>INJ PSO LQF 125MG+2ML</t>
  </si>
  <si>
    <t>N01AH03</t>
  </si>
  <si>
    <t>SUFENTA FORTE</t>
  </si>
  <si>
    <t>INJ SOL 5X1ML/50RG</t>
  </si>
  <si>
    <t>N06AB04</t>
  </si>
  <si>
    <t>POR TBL FLM 30X20 MG</t>
  </si>
  <si>
    <t>N06AB05</t>
  </si>
  <si>
    <t>N06AX11</t>
  </si>
  <si>
    <t>R03AK06</t>
  </si>
  <si>
    <t>INH PLV 1X60DÁV</t>
  </si>
  <si>
    <t>NUTRIDRINK MULTI FIBRE S PŘÍCHUTÍ POMERANČOVOU</t>
  </si>
  <si>
    <t>NUTRIDRINK S PŘÍCHUTÍ TROPICKÉHO OVOCE</t>
  </si>
  <si>
    <t>NUTRIDRINK MULTI FIBRE S PŘÍCHUTÍ BANÁNOVOU</t>
  </si>
  <si>
    <t>DIASIP S PŘÍCHUTÍ JAHODOVOU</t>
  </si>
  <si>
    <t>Přehled plnění pozitivního listu - spotřeba léčivých přípravků - orientační přehled</t>
  </si>
  <si>
    <t>11 - Ortopedická klinika</t>
  </si>
  <si>
    <t>1111 - lůžkové oddělení 29A</t>
  </si>
  <si>
    <t>1112 - lůžkové oddělení 29B</t>
  </si>
  <si>
    <t>1113 - lůžkové oddělení 29C (6 lůžek KÚČOCH)</t>
  </si>
  <si>
    <t>1121 - ambulance</t>
  </si>
  <si>
    <t>1131 - JIP 29A</t>
  </si>
  <si>
    <t>1162 - operační sál - lokální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</si>
  <si>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</si>
  <si>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</si>
  <si>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</si>
  <si>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</si>
  <si>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</si>
  <si>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</si>
  <si>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</si>
  <si>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</si>
  <si>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</si>
  <si>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 xml:space="preserve"> </t>
  </si>
  <si>
    <t>* Legenda</t>
  </si>
  <si>
    <t>DIAPZT = Pomůcky pro diabetiky, jejichž název začíná slovem "Pumpa"</t>
  </si>
  <si>
    <t>Čech Libor</t>
  </si>
  <si>
    <t>Čechová Ivana</t>
  </si>
  <si>
    <t>Ditmar Rudolf</t>
  </si>
  <si>
    <t>Gallo Jiří</t>
  </si>
  <si>
    <t>Holibka Radomír</t>
  </si>
  <si>
    <t>Jiný</t>
  </si>
  <si>
    <t>Kalina Radim</t>
  </si>
  <si>
    <t>Kamínek Petr</t>
  </si>
  <si>
    <t>Lošťák Jiří</t>
  </si>
  <si>
    <t>Mikulík Josef</t>
  </si>
  <si>
    <t>Neoral Petr</t>
  </si>
  <si>
    <t>Obhlídal Martin</t>
  </si>
  <si>
    <t>Pach Miroslav</t>
  </si>
  <si>
    <t>Radiměřský Karel</t>
  </si>
  <si>
    <t>Smižanský Matej</t>
  </si>
  <si>
    <t>Spáčil Aleš</t>
  </si>
  <si>
    <t>Špička Jan</t>
  </si>
  <si>
    <t>Uvízl Miroslav</t>
  </si>
  <si>
    <t>Večeřa Marek</t>
  </si>
  <si>
    <t>Svoboda Michal</t>
  </si>
  <si>
    <t>Béreš Maroš</t>
  </si>
  <si>
    <t>Zemánková Miroslava</t>
  </si>
  <si>
    <t>Hobza Martin</t>
  </si>
  <si>
    <t>Amoxicilin a enzymový inhibitor</t>
  </si>
  <si>
    <t>Cefuroxim</t>
  </si>
  <si>
    <t>47728</t>
  </si>
  <si>
    <t>Ciprofloxacin</t>
  </si>
  <si>
    <t>Diklofenak</t>
  </si>
  <si>
    <t>Doxycyklin</t>
  </si>
  <si>
    <t>97654</t>
  </si>
  <si>
    <t>DOXYBENE 100 MG</t>
  </si>
  <si>
    <t>POR CPS MOL 10X100MG</t>
  </si>
  <si>
    <t>Klindamycin</t>
  </si>
  <si>
    <t>107135</t>
  </si>
  <si>
    <t>DALACIN C 150 MG</t>
  </si>
  <si>
    <t>POR CPS DUR 16X150MG</t>
  </si>
  <si>
    <t>Linezolid</t>
  </si>
  <si>
    <t>Nadroparin</t>
  </si>
  <si>
    <t>Nimesulid</t>
  </si>
  <si>
    <t>Sodná sůl metamizolu</t>
  </si>
  <si>
    <t>NOVALGIN TABLETY</t>
  </si>
  <si>
    <t>POR TBL FLM 20X500MG</t>
  </si>
  <si>
    <t>Sulfamethoxazol a trimethoprim</t>
  </si>
  <si>
    <t>3377</t>
  </si>
  <si>
    <t>POR TBL NOB 20X480MG</t>
  </si>
  <si>
    <t>Tramadol</t>
  </si>
  <si>
    <t>Obvazový materiál, náplasti</t>
  </si>
  <si>
    <t>80152</t>
  </si>
  <si>
    <t>KOMPRESY MEDICOMP STERILNÍ</t>
  </si>
  <si>
    <t>10X10CM,NETKANÝ TEXTIL,25X2KS</t>
  </si>
  <si>
    <t>Ortopedicko protetické pomůcky sériově vyráběné</t>
  </si>
  <si>
    <t>140316</t>
  </si>
  <si>
    <t>ORTÉZA KOLENNÍ RIGIDNÍ, ÚHEL 20.</t>
  </si>
  <si>
    <t>KR 005</t>
  </si>
  <si>
    <t>140335</t>
  </si>
  <si>
    <t>BANDÁŽ RAMENNÍ ZÁVĚSNÁ</t>
  </si>
  <si>
    <t>RB 037</t>
  </si>
  <si>
    <t>62919</t>
  </si>
  <si>
    <t>ORTÉZA KOLENNÍ FIXAČNÍ S FLEXÍ 20.,PANOPFLEX PAN 7</t>
  </si>
  <si>
    <t>ZADNÍ ANATOMICKY TVAROVANÁ DLAHA A DVĚ BOČNÍ DLAHY VE 20.,VEL.XS,S,M,L,XL</t>
  </si>
  <si>
    <t>21083</t>
  </si>
  <si>
    <t>DLAHA KOLENNÍHO KLOUBU S FLEXÍ 20ST.TYP 005</t>
  </si>
  <si>
    <t>Kompenzační pomůcky pro tělesně postižené</t>
  </si>
  <si>
    <t>93896</t>
  </si>
  <si>
    <t>BERLE FRANCOUZSKÁ SPECIÁLNÍ THUASNE W2017</t>
  </si>
  <si>
    <t>VYMĚKČENÁ BERLE, VÝŠKOVĚ NASTAVITELNÁ, NOSNOST 150KG, ODRAZKY</t>
  </si>
  <si>
    <t>Betamethason a antibiotika</t>
  </si>
  <si>
    <t>17170</t>
  </si>
  <si>
    <t>BELOGENT KRÉM</t>
  </si>
  <si>
    <t>DRM CRM 30GM</t>
  </si>
  <si>
    <t>192354</t>
  </si>
  <si>
    <t>Desloratadin</t>
  </si>
  <si>
    <t>26327</t>
  </si>
  <si>
    <t>AERIUS 5 MG</t>
  </si>
  <si>
    <t>POR TBL FLM 20X5MG</t>
  </si>
  <si>
    <t>Diosmin, kombinace</t>
  </si>
  <si>
    <t>132634</t>
  </si>
  <si>
    <t>POR TBL FLM 60X500MG</t>
  </si>
  <si>
    <t>Jiná kapiláry stabilizující látky</t>
  </si>
  <si>
    <t>202700</t>
  </si>
  <si>
    <t>POR TBL ENT 60X20MG</t>
  </si>
  <si>
    <t>12893</t>
  </si>
  <si>
    <t>POR TBL NOB 60X100MG</t>
  </si>
  <si>
    <t>Obuv ortopedická</t>
  </si>
  <si>
    <t>971</t>
  </si>
  <si>
    <t>VLOŽKY ORTOPEDICKÉ-SPECIÁLNÍ</t>
  </si>
  <si>
    <t>80%</t>
  </si>
  <si>
    <t>ORTÉZA HLEZNA S PELOTAMI PAN 8.01</t>
  </si>
  <si>
    <t>ROZEPINATELNÁ,SE TŘEMI DLAHAMI,VEL. S,M,L,XL, UNIV. P-L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</si>
  <si>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</si>
  <si>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</si>
  <si>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</si>
  <si>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</si>
  <si>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Amlodipin</t>
  </si>
  <si>
    <t>Azithromycin</t>
  </si>
  <si>
    <t>53913</t>
  </si>
  <si>
    <t>AZITROMYCIN SANDOZ 250 MG</t>
  </si>
  <si>
    <t>POR TBL FLM 6X250MG</t>
  </si>
  <si>
    <t>Bisoprolol</t>
  </si>
  <si>
    <t>47741</t>
  </si>
  <si>
    <t>RIVOCOR 10</t>
  </si>
  <si>
    <t>132710</t>
  </si>
  <si>
    <t>125121</t>
  </si>
  <si>
    <t>APO-DICLO SR 100</t>
  </si>
  <si>
    <t>POR TBL RET 30X100MG</t>
  </si>
  <si>
    <t>POR TBL FLM 30X500MG</t>
  </si>
  <si>
    <t>Hydrogenované námelové alkaloidy</t>
  </si>
  <si>
    <t>SECATOXIN FORTE</t>
  </si>
  <si>
    <t>Indometacin</t>
  </si>
  <si>
    <t>RCT SUP 10X100MG</t>
  </si>
  <si>
    <t>Irbesartan</t>
  </si>
  <si>
    <t>192258</t>
  </si>
  <si>
    <t>IRBESARTAN MYLAN 150 MG</t>
  </si>
  <si>
    <t>POR TBL NOB 98X150MG</t>
  </si>
  <si>
    <t>POR TBL ENT 30X20MG</t>
  </si>
  <si>
    <t>Klonazepam</t>
  </si>
  <si>
    <t>14958</t>
  </si>
  <si>
    <t>RIVOTRIL 2 MG</t>
  </si>
  <si>
    <t>Kodein, kombinace kromě psycholeptik</t>
  </si>
  <si>
    <t>87906</t>
  </si>
  <si>
    <t>KORYLAN</t>
  </si>
  <si>
    <t>POR TBL NOB 10</t>
  </si>
  <si>
    <t>Léčiva k terapii onemocnění jater</t>
  </si>
  <si>
    <t>125753</t>
  </si>
  <si>
    <t>ESSENTIALE FORTE N</t>
  </si>
  <si>
    <t>POR CPS DUR 100</t>
  </si>
  <si>
    <t>Magnesium-laktát</t>
  </si>
  <si>
    <t>TBL.MAGNESII LACTICI 0,5 GLO</t>
  </si>
  <si>
    <t>POR TBL NOB 100X500MG</t>
  </si>
  <si>
    <t>Moxonidin</t>
  </si>
  <si>
    <t>157084</t>
  </si>
  <si>
    <t>MOXONIDIN MYLAN 0,3 MG</t>
  </si>
  <si>
    <t>POR TBL FLM 98X300RG</t>
  </si>
  <si>
    <t>POR GRA SUS 30X100MG I</t>
  </si>
  <si>
    <t>78090</t>
  </si>
  <si>
    <t>ORTÉZA BÉRCE A STEHNA POLOHOVATELNÁ ORTEX 010</t>
  </si>
  <si>
    <t>132575</t>
  </si>
  <si>
    <t>Dihydrokodein</t>
  </si>
  <si>
    <t>41787</t>
  </si>
  <si>
    <t>DHC CONTINUS 90 MG</t>
  </si>
  <si>
    <t>POR TBL RET 10X90MG</t>
  </si>
  <si>
    <t>11649</t>
  </si>
  <si>
    <t>ORTÉZA RAMENNÍHO KLOUBU UNIFIX PAN 2.02</t>
  </si>
  <si>
    <t>UNIVERZÁLNÍ PRO PRAVÉ A LEVÉ RAMENO,VELIKOSTI S,M,L</t>
  </si>
  <si>
    <t>140328</t>
  </si>
  <si>
    <t>FIXACE ZÁPĚSTÍ BEZ FIXACE PALCE</t>
  </si>
  <si>
    <t>FZ 030</t>
  </si>
  <si>
    <t>Enoxaparin</t>
  </si>
  <si>
    <t>INJ SOL ISP 10X0.6ML/6KU</t>
  </si>
  <si>
    <t>Rivaroxaban</t>
  </si>
  <si>
    <t>500714</t>
  </si>
  <si>
    <t>500713</t>
  </si>
  <si>
    <t>11648</t>
  </si>
  <si>
    <t>ORTÉZA RAMENNÍHO KLOUBU-DESSAULTŮV OBVAZ PAN 2.01</t>
  </si>
  <si>
    <t>UNIVERZÁLNÍ PRO PRAVÉ A LEVÉ RAMENO,VELIKOSTI XXS,XS,S,M,L,XL,XXL</t>
  </si>
  <si>
    <t>11799</t>
  </si>
  <si>
    <t>NÁSTAVEC NA WC VT 1840</t>
  </si>
  <si>
    <t>VÝŠKA 15CM</t>
  </si>
  <si>
    <t>63749</t>
  </si>
  <si>
    <t>ZÁVĚS RAMENNÍ</t>
  </si>
  <si>
    <t>140312</t>
  </si>
  <si>
    <t>ORTÉZA KOLENNÍ SE STAVITELNÝM KLOUBEM</t>
  </si>
  <si>
    <t>KK 001</t>
  </si>
  <si>
    <t>Hořčík (různé sole v kombinaci)</t>
  </si>
  <si>
    <t>POR GRA SOL SCC 30X365MG</t>
  </si>
  <si>
    <t>3956</t>
  </si>
  <si>
    <t>DLAHA KOLENNÍHO KLOUBU FIXAČNÍ</t>
  </si>
  <si>
    <t>S FLEXÍ 20ST.</t>
  </si>
  <si>
    <t>93526</t>
  </si>
  <si>
    <t>BERLE PODPAŽNÍ THUASNE W2010</t>
  </si>
  <si>
    <t>KRÁTKÁ/STŘEDNÍ/DLOUHÁ, VÝŠKOVĚ STAVITELNÉ, POHODLNÉ ČALOUNĚNÍ, DO 130KG</t>
  </si>
  <si>
    <t>Indobufen</t>
  </si>
  <si>
    <t>47845</t>
  </si>
  <si>
    <t>IBUSTRIN</t>
  </si>
  <si>
    <t>Jiná</t>
  </si>
  <si>
    <t>132671</t>
  </si>
  <si>
    <t>86393</t>
  </si>
  <si>
    <t>MAGNESII LACTICI 0,5 TBL. MEDICAMENTA</t>
  </si>
  <si>
    <t>POR TBL NOB 50X0.5GM</t>
  </si>
  <si>
    <t>Methylprednisolon</t>
  </si>
  <si>
    <t>32086</t>
  </si>
  <si>
    <t>TRALGIT</t>
  </si>
  <si>
    <t>POR CPS DUR 20X50MG</t>
  </si>
  <si>
    <t>Meloxikam</t>
  </si>
  <si>
    <t>13281</t>
  </si>
  <si>
    <t>RECOXA 15</t>
  </si>
  <si>
    <t>POR TBL NOB 20X15MG</t>
  </si>
  <si>
    <t>140336</t>
  </si>
  <si>
    <t>FIXACE RAMENNÍHO PLETENCE</t>
  </si>
  <si>
    <t>FD 038</t>
  </si>
  <si>
    <t>59806</t>
  </si>
  <si>
    <t>Avokádový a sójový olej, nezmýdelnitelné</t>
  </si>
  <si>
    <t>49688</t>
  </si>
  <si>
    <t>PIASCLEDINE 300</t>
  </si>
  <si>
    <t>POR CPS DUR 30</t>
  </si>
  <si>
    <t>115401</t>
  </si>
  <si>
    <t>INJ SOL ISP 10X0.4ML/4KU</t>
  </si>
  <si>
    <t>12894</t>
  </si>
  <si>
    <t>POR GRA SUS 15X100MG I</t>
  </si>
  <si>
    <t>140314</t>
  </si>
  <si>
    <t>ORTÉZA KOLENNÍ RIGIDNÍ 0.</t>
  </si>
  <si>
    <t>KR 003</t>
  </si>
  <si>
    <t>184525</t>
  </si>
  <si>
    <t>POR TBL NOB 20X0.5GM</t>
  </si>
  <si>
    <t>59808</t>
  </si>
  <si>
    <t>Bemiparin</t>
  </si>
  <si>
    <t>30526</t>
  </si>
  <si>
    <t>ZIBOR 3500 IU</t>
  </si>
  <si>
    <t>INJ SOL ISP 10X0.2ML</t>
  </si>
  <si>
    <t>171577</t>
  </si>
  <si>
    <t>MAGNESIUM LACTATE BIOMEDICA 500 MG TABLETY</t>
  </si>
  <si>
    <t>POR TBL NOB 50X500MG</t>
  </si>
  <si>
    <t>59810</t>
  </si>
  <si>
    <t>Aceklofenak</t>
  </si>
  <si>
    <t>160838</t>
  </si>
  <si>
    <t>BIOFENAC 100 MG POTAHOVANÉ TABLETY</t>
  </si>
  <si>
    <t>POR TBL FLM 20X100MG</t>
  </si>
  <si>
    <t>160839</t>
  </si>
  <si>
    <t>POR TBL FLM 60X100MG</t>
  </si>
  <si>
    <t>12494</t>
  </si>
  <si>
    <t>AUGMENTIN 1 G</t>
  </si>
  <si>
    <t>POR TBL FLM 14 I</t>
  </si>
  <si>
    <t>155859</t>
  </si>
  <si>
    <t>SUMAMED 500 MG</t>
  </si>
  <si>
    <t>POR TBL FLM 3X500MG</t>
  </si>
  <si>
    <t>Diazepam</t>
  </si>
  <si>
    <t>DIAZEPAM SLOVAKOFARMA 10 MG</t>
  </si>
  <si>
    <t>POR TBL NOB 20X10MG</t>
  </si>
  <si>
    <t>125122</t>
  </si>
  <si>
    <t>POR TBL RET 100X100MG</t>
  </si>
  <si>
    <t>46621</t>
  </si>
  <si>
    <t>UNO</t>
  </si>
  <si>
    <t>POR TBL PRO 20X150MG</t>
  </si>
  <si>
    <t>46623</t>
  </si>
  <si>
    <t>POR TBL PRO 100X150MG</t>
  </si>
  <si>
    <t>21728</t>
  </si>
  <si>
    <t>VERAL 75 RETARD</t>
  </si>
  <si>
    <t>POR TBL RET 20X75MG</t>
  </si>
  <si>
    <t>21726</t>
  </si>
  <si>
    <t>VERAL 50 MG</t>
  </si>
  <si>
    <t>POR TBL ENT 50X50MG</t>
  </si>
  <si>
    <t>Fentermin</t>
  </si>
  <si>
    <t>97375</t>
  </si>
  <si>
    <t>ADIPEX RETARD</t>
  </si>
  <si>
    <t>POR CPS RML 30X15MG</t>
  </si>
  <si>
    <t>Chondroitin-sulfát</t>
  </si>
  <si>
    <t>14821</t>
  </si>
  <si>
    <t>CONDROSULF 800 MG</t>
  </si>
  <si>
    <t>POR TBL FLM 30X800MG</t>
  </si>
  <si>
    <t>14823</t>
  </si>
  <si>
    <t>POR GRA SOL 30X800MG</t>
  </si>
  <si>
    <t>Ibuprofen</t>
  </si>
  <si>
    <t>15486</t>
  </si>
  <si>
    <t>IBUMAX 600 MG</t>
  </si>
  <si>
    <t>POR TBL FLM 100X600MG</t>
  </si>
  <si>
    <t>155051</t>
  </si>
  <si>
    <t>IBALGIN GEL</t>
  </si>
  <si>
    <t>DRM GEL 100GM</t>
  </si>
  <si>
    <t>RCT SUP 10X50MG</t>
  </si>
  <si>
    <t>Jodovaný povidon</t>
  </si>
  <si>
    <t>203323</t>
  </si>
  <si>
    <t>DRM UNG 1X100GM 10%</t>
  </si>
  <si>
    <t>Kyselina acetylsalicylová</t>
  </si>
  <si>
    <t>188850</t>
  </si>
  <si>
    <t>STACYL 100 MG ENTEROSOLVENTNÍ TABLETY</t>
  </si>
  <si>
    <t>POR TBL ENT 100X100MG I</t>
  </si>
  <si>
    <t>Kyselina alendronová</t>
  </si>
  <si>
    <t>41671</t>
  </si>
  <si>
    <t>ALENDRONATE-TEVA 70 MG</t>
  </si>
  <si>
    <t>POR TBL NOB 12X70MG</t>
  </si>
  <si>
    <t>Kyselina alendronová a cholekalciferol</t>
  </si>
  <si>
    <t>29955</t>
  </si>
  <si>
    <t>FOSAVANCE 70 MG/5600 IU</t>
  </si>
  <si>
    <t>POR TBL NOB 12</t>
  </si>
  <si>
    <t>Lornoxikam</t>
  </si>
  <si>
    <t>119899</t>
  </si>
  <si>
    <t>XEFO RAPID 8 MG</t>
  </si>
  <si>
    <t>POR TBL FLM 30X8MG</t>
  </si>
  <si>
    <t>Makrogol</t>
  </si>
  <si>
    <t>58827</t>
  </si>
  <si>
    <t>FORTRANS</t>
  </si>
  <si>
    <t>POR PLV SOL 1X4</t>
  </si>
  <si>
    <t>Mefenoxalon</t>
  </si>
  <si>
    <t>85656</t>
  </si>
  <si>
    <t>DORSIFLEX 200 MG</t>
  </si>
  <si>
    <t>112561</t>
  </si>
  <si>
    <t>POR TBL NOB 30X15MG</t>
  </si>
  <si>
    <t>17187</t>
  </si>
  <si>
    <t>NIMESIL</t>
  </si>
  <si>
    <t>POR GRA SUS 30X100MG</t>
  </si>
  <si>
    <t>Ofloxacin</t>
  </si>
  <si>
    <t>55636</t>
  </si>
  <si>
    <t>OFLOXIN 200</t>
  </si>
  <si>
    <t>POR TBL FLM 10X200MG</t>
  </si>
  <si>
    <t>Omeprazol</t>
  </si>
  <si>
    <t>14451</t>
  </si>
  <si>
    <t>OMEPRAZOL 20 GALMED</t>
  </si>
  <si>
    <t>POR CPS DUR 28X20MG</t>
  </si>
  <si>
    <t>14450</t>
  </si>
  <si>
    <t>POR CPS DUR 14X20MG</t>
  </si>
  <si>
    <t>Serenový plod</t>
  </si>
  <si>
    <t>59711</t>
  </si>
  <si>
    <t>PROSTAMOL UNO</t>
  </si>
  <si>
    <t>POR CPS MOL 60X320MG</t>
  </si>
  <si>
    <t>Sultamicilin</t>
  </si>
  <si>
    <t>17149</t>
  </si>
  <si>
    <t>UNASYN</t>
  </si>
  <si>
    <t>POR TBL FLM 12X375MG</t>
  </si>
  <si>
    <t>42776</t>
  </si>
  <si>
    <t>TRALGIT SR 150</t>
  </si>
  <si>
    <t>POR TBL PRO 30X150MG</t>
  </si>
  <si>
    <t>Tramadol, kombinace</t>
  </si>
  <si>
    <t>138841</t>
  </si>
  <si>
    <t>POR TBL FLM 3X10</t>
  </si>
  <si>
    <t>178515</t>
  </si>
  <si>
    <t>MEDRACET 37,5 MG/325 MG</t>
  </si>
  <si>
    <t>17925</t>
  </si>
  <si>
    <t>ZALDIAR</t>
  </si>
  <si>
    <t>179327</t>
  </si>
  <si>
    <t>DORETA 75 MG/650 MG</t>
  </si>
  <si>
    <t>Vápník, kombinace s vitaminem D a/nebo jinými léčivy</t>
  </si>
  <si>
    <t>189078</t>
  </si>
  <si>
    <t>CALCICHEW D3 LEMON 400 IU</t>
  </si>
  <si>
    <t>POR TBL MND 50</t>
  </si>
  <si>
    <t>189079</t>
  </si>
  <si>
    <t>POR TBL MND 60</t>
  </si>
  <si>
    <t>47515</t>
  </si>
  <si>
    <t>CALCICHEW D3 200 IU</t>
  </si>
  <si>
    <t>Apixaban</t>
  </si>
  <si>
    <t>193743</t>
  </si>
  <si>
    <t>ELIQUIS 5 MG</t>
  </si>
  <si>
    <t>Dienogest a ethinylestradiol</t>
  </si>
  <si>
    <t>200927</t>
  </si>
  <si>
    <t>JEANINE</t>
  </si>
  <si>
    <t>POR TBL OBD 1X21</t>
  </si>
  <si>
    <t>960</t>
  </si>
  <si>
    <t>OBUV STANDARDNÍ-ORTOPEDICKÉ ÚPRAVY</t>
  </si>
  <si>
    <t>969</t>
  </si>
  <si>
    <t>VLOŽKY ORTOPEDICKÉ-INDIVIDUÁLNÍ</t>
  </si>
  <si>
    <t>PŘÍSPĚVEK POJIŠŤOVNY DO VÝŠE</t>
  </si>
  <si>
    <t>18517</t>
  </si>
  <si>
    <t>KRYTÍ INADINE</t>
  </si>
  <si>
    <t>9,5X9,5CM 5KS</t>
  </si>
  <si>
    <t>80173</t>
  </si>
  <si>
    <t>GÁZA SKLÁDANÁ KOMPRESY STERILNÍ STERILUX</t>
  </si>
  <si>
    <t>10X10CM,8 VRSTEV,25X2KS</t>
  </si>
  <si>
    <t>80236</t>
  </si>
  <si>
    <t>OBINADLO ELASTICKÉ FIXAČNÍ PEHA CREPP</t>
  </si>
  <si>
    <t>10CMX4M,V NAPN.STAVU,20KS</t>
  </si>
  <si>
    <t>80576</t>
  </si>
  <si>
    <t>NÁPLAST HYPOALERGENNÍ CURAPOR STERILNÍ</t>
  </si>
  <si>
    <t>5X7CM,SAMOLEPÍCÍ,S POLŠTÁŘKEM,1KS</t>
  </si>
  <si>
    <t>882</t>
  </si>
  <si>
    <t>OBINADLO ELASTICKÉ IDEAL</t>
  </si>
  <si>
    <t>12CMX5M,PÁSKOVANÁ DO SUPERIORU,1KS</t>
  </si>
  <si>
    <t>18516</t>
  </si>
  <si>
    <t>5X5CM 5KS</t>
  </si>
  <si>
    <t>11811</t>
  </si>
  <si>
    <t>ORTÉZA LOKETNÍ SILISTAB EPI 2305</t>
  </si>
  <si>
    <t>PRUŽNÝ MATERIÁL, SILIK.PELOTY, PŘEDLOKETNÍ EPI PÁSKA</t>
  </si>
  <si>
    <t>78911</t>
  </si>
  <si>
    <t>PÁSKA EPIKONDYLÁRNÍ - TYP 202</t>
  </si>
  <si>
    <t>VELIKOSTI M,L</t>
  </si>
  <si>
    <t>78945</t>
  </si>
  <si>
    <t>ORTÉZA KOLENNÍ GENUMEDI</t>
  </si>
  <si>
    <t>93884</t>
  </si>
  <si>
    <t>PÁS BEDERNÍ LOMBASKIN 0870</t>
  </si>
  <si>
    <t>EXTRA TENKÝ BEDERNÍ PÁS S PEVNÝMI VÝZTUHAMI</t>
  </si>
  <si>
    <t>78930</t>
  </si>
  <si>
    <t>PÁSKA PERONEÁLNÍ - TYP 702</t>
  </si>
  <si>
    <t>PÁSKA PERONEÁLNÍ, KRÁTKÁ, DLOUHÁ</t>
  </si>
  <si>
    <t>93170</t>
  </si>
  <si>
    <t>ORTÉZA HLEZNA RIGIDNÍ</t>
  </si>
  <si>
    <t>PROTECT.WALKER BOOT</t>
  </si>
  <si>
    <t>11667</t>
  </si>
  <si>
    <t>ORTÉZA KOLENNÍHO KLOUBU KRÁTKÁ PAN 7.04</t>
  </si>
  <si>
    <t>S JEDNOOSÝM KLOUBEM,VEL.S,M,L,XL,XXL,XXXL UNIVERZÁLNí PRO PRAVÉ A LEVÉ KOLENO</t>
  </si>
  <si>
    <t>93171</t>
  </si>
  <si>
    <t>PÁSKA INFRAPATELÁRNÍ</t>
  </si>
  <si>
    <t>MEDI PATELLA</t>
  </si>
  <si>
    <t>23204</t>
  </si>
  <si>
    <t>ORTÉZA KOLENNÍHO KLOUBU</t>
  </si>
  <si>
    <t>KRÁTKÁ LÉČEBNÁ S KLOUBEM</t>
  </si>
  <si>
    <t>23739</t>
  </si>
  <si>
    <t>CHODÍTKO ČTYŘKOLOVÉ SKLÁDACÍ 103</t>
  </si>
  <si>
    <t>DURALOVÉ,NASTAVITELNÉ 84-92CM,SEDÁTKO,NÁKUPNÍ KOŠÍK,BRZDY DELUXE</t>
  </si>
  <si>
    <t>23892</t>
  </si>
  <si>
    <t>SEDAČKA POD SPRCHU 509</t>
  </si>
  <si>
    <t>NASTAVITELNÁ VÝŠKA,KULATÉ PLASTOVÉ SEDÁTKO</t>
  </si>
  <si>
    <t>11615</t>
  </si>
  <si>
    <t>SEDAČKA NA VANU 555</t>
  </si>
  <si>
    <t>PLASTOVÁ, ŠÍŘKA 33 CM, NASTAVITELNÁ DLE ŠÍŘKY VANY, PODPŮRNÉ MADLO</t>
  </si>
  <si>
    <t>63903</t>
  </si>
  <si>
    <t>HŮL VYCHÁZKOVÁ SKLÁDACÍ 90-1050</t>
  </si>
  <si>
    <t>NASTAVITELNÁ VÝŠKA</t>
  </si>
  <si>
    <t>23756</t>
  </si>
  <si>
    <t>CHODÍTKO KLOUBOVÉ SKLÁDACÍ 230 EL</t>
  </si>
  <si>
    <t>ČTYŘBODOVÉ,NASTAVITELNÉ 82,5-91,5CM</t>
  </si>
  <si>
    <t>23887</t>
  </si>
  <si>
    <t>NÁSTAVEC NA WC PLASTOVÝ 508 B/SUPER</t>
  </si>
  <si>
    <t>VÝŠKA 10CM,DVA FIXAČNÍ ŠROUBY</t>
  </si>
  <si>
    <t>Dále nespecifikované pomůcky</t>
  </si>
  <si>
    <t>93329</t>
  </si>
  <si>
    <t>ROZTOK ELASTOVISKOZNÍ SYNOCROM FORTE</t>
  </si>
  <si>
    <t>INJ.3X2ML (2% ROZTOK NATRIUM HYALURONÁTU),HRAZENY 3 APLIKACE DO 1 KLOUBU/6MĚS.</t>
  </si>
  <si>
    <t>63702</t>
  </si>
  <si>
    <t>ROZTOK ELASTOVISKOZNÍ SYNOCROM</t>
  </si>
  <si>
    <t>INJ.3X2 ML(1% ROZTOK NATRIUM HYALURONÁTU),HRAZENO 3-5 APLIKACÍ DO 1 KLOUBU/6MĚS.</t>
  </si>
  <si>
    <t>Vozíky invalidní včetně příslušenství</t>
  </si>
  <si>
    <t>23968</t>
  </si>
  <si>
    <t>VOZÍK MECHANICKÝ ODLEHČENÝ DMA 318 - 23</t>
  </si>
  <si>
    <t>RYCHLOUP.KOLA,ADAPTÉR TĚŽIŠTĚ,BRZDY PRO DOPROVOD,NAST.PODRUČKY,STABIL.KOLEČKA</t>
  </si>
  <si>
    <t>191730</t>
  </si>
  <si>
    <t>Aciklovir</t>
  </si>
  <si>
    <t>84128</t>
  </si>
  <si>
    <t>HERPESIN 400</t>
  </si>
  <si>
    <t>POR TBL NOB 25X400MG</t>
  </si>
  <si>
    <t>Alprazolam</t>
  </si>
  <si>
    <t>192854</t>
  </si>
  <si>
    <t>94933</t>
  </si>
  <si>
    <t>POR TBL FLM 14 II</t>
  </si>
  <si>
    <t>132811</t>
  </si>
  <si>
    <t>Betaxolol</t>
  </si>
  <si>
    <t>49910</t>
  </si>
  <si>
    <t>POR TBL FLM 98X20MG</t>
  </si>
  <si>
    <t>Citalopram</t>
  </si>
  <si>
    <t>17425</t>
  </si>
  <si>
    <t>CITALEC 10 ZENTIVA</t>
  </si>
  <si>
    <t>POR TBL FLM 30X10 MG</t>
  </si>
  <si>
    <t>17433</t>
  </si>
  <si>
    <t>POR TBL FLM 60X20 MG</t>
  </si>
  <si>
    <t>17434</t>
  </si>
  <si>
    <t>POR TBL FLM 90X20 MG</t>
  </si>
  <si>
    <t>132689</t>
  </si>
  <si>
    <t>POR TBL FLM 60X20MG</t>
  </si>
  <si>
    <t>Dexamethason a antiinfektiva</t>
  </si>
  <si>
    <t>2546</t>
  </si>
  <si>
    <t>MAXITROL</t>
  </si>
  <si>
    <t>OPH GTT SUS 1X5ML</t>
  </si>
  <si>
    <t>2547</t>
  </si>
  <si>
    <t>OPH UNG 1X3.5GM</t>
  </si>
  <si>
    <t>INJ SOL 10X3ML/75MG</t>
  </si>
  <si>
    <t>46622</t>
  </si>
  <si>
    <t>POR TBL PRO 50X150MG</t>
  </si>
  <si>
    <t>185435</t>
  </si>
  <si>
    <t>132786</t>
  </si>
  <si>
    <t>14822</t>
  </si>
  <si>
    <t>POR TBL FLM 90X800MG</t>
  </si>
  <si>
    <t>14824</t>
  </si>
  <si>
    <t>POR GRA SOL 90X800MG</t>
  </si>
  <si>
    <t>160155</t>
  </si>
  <si>
    <t>CONDROSULF 800 TABLETY</t>
  </si>
  <si>
    <t>POR TBL NOB 90X800MG</t>
  </si>
  <si>
    <t>32020</t>
  </si>
  <si>
    <t>IBUPROFEN AL 400</t>
  </si>
  <si>
    <t>107189</t>
  </si>
  <si>
    <t>ELMETACIN</t>
  </si>
  <si>
    <t>DRM SPR SOL 1X100ML 1%</t>
  </si>
  <si>
    <t>101833</t>
  </si>
  <si>
    <t>Ketoprofen</t>
  </si>
  <si>
    <t>16287</t>
  </si>
  <si>
    <t>FASTUM GEL</t>
  </si>
  <si>
    <t>DRM GEL 1X100GM</t>
  </si>
  <si>
    <t>25416</t>
  </si>
  <si>
    <t>FOSAVANCE 70 MG/2800 IU</t>
  </si>
  <si>
    <t>Kyselina ibandronová</t>
  </si>
  <si>
    <t>25422</t>
  </si>
  <si>
    <t>BONVIVA 150 MG</t>
  </si>
  <si>
    <t>POR TBL FLM 3X150MG</t>
  </si>
  <si>
    <t>Kyselina risedronová</t>
  </si>
  <si>
    <t>TEVANEL 35 MG</t>
  </si>
  <si>
    <t>POR TBL FLM 12X35MG</t>
  </si>
  <si>
    <t>101834</t>
  </si>
  <si>
    <t>POR TBL FLM 16X35MG</t>
  </si>
  <si>
    <t>Levocetirizin</t>
  </si>
  <si>
    <t>124346</t>
  </si>
  <si>
    <t>Levodropropizin</t>
  </si>
  <si>
    <t>44258</t>
  </si>
  <si>
    <t>LEVOPRONT KAPKY</t>
  </si>
  <si>
    <t>POR GTT SOL 1X15ML I</t>
  </si>
  <si>
    <t>Losartan a diuretika</t>
  </si>
  <si>
    <t>163922</t>
  </si>
  <si>
    <t>LORISTA H 50 MG/12,5 MG</t>
  </si>
  <si>
    <t>3645</t>
  </si>
  <si>
    <t>DIMEXOL</t>
  </si>
  <si>
    <t>112562</t>
  </si>
  <si>
    <t>POR TBL NOB 60X15MG</t>
  </si>
  <si>
    <t>132853</t>
  </si>
  <si>
    <t>Sumatriptan</t>
  </si>
  <si>
    <t>115449</t>
  </si>
  <si>
    <t>SUMATRIPTAN ACTAVIS 50 MG</t>
  </si>
  <si>
    <t>POR TBL OBD 6X50MG</t>
  </si>
  <si>
    <t>Tizanidin</t>
  </si>
  <si>
    <t>16051</t>
  </si>
  <si>
    <t>SIRDALUD 2 MG</t>
  </si>
  <si>
    <t>42775</t>
  </si>
  <si>
    <t>POR TBL PRO 10X150MG</t>
  </si>
  <si>
    <t>138847</t>
  </si>
  <si>
    <t>POR TBL FLM 9X10</t>
  </si>
  <si>
    <t>189080</t>
  </si>
  <si>
    <t>POR TBL MND 90</t>
  </si>
  <si>
    <t>Zolpidem</t>
  </si>
  <si>
    <t>11662</t>
  </si>
  <si>
    <t>ORTÉZA PRSTŮ RUKY PAN 5.04</t>
  </si>
  <si>
    <t>S DLAHOU, VELIKOST S,M,L, UNIVERZÁLNÍ PRO PRAVOU A LEVOU RUKU</t>
  </si>
  <si>
    <t>11874</t>
  </si>
  <si>
    <t>ORTÉZA ZÁPĚSTÍ MODEL 450</t>
  </si>
  <si>
    <t>HLINÍKOVÁ DLAHA NA PALEC</t>
  </si>
  <si>
    <t>19007</t>
  </si>
  <si>
    <t>ORTÉZA ZÁPĚSTÍ DYNASTAB 7040-7041</t>
  </si>
  <si>
    <t>DYNASTAB 7040-7041 ORTÉZA S DLAHOU</t>
  </si>
  <si>
    <t>23641</t>
  </si>
  <si>
    <t>ORTÉZA KOLENNÍ S KOVOVÝMI DLAHAMI</t>
  </si>
  <si>
    <t>DRYTEX HINGED KNEE SUPPORT- S DVOUOSÝM KLOUBEM (0555)</t>
  </si>
  <si>
    <t>39710</t>
  </si>
  <si>
    <t>DLAHA PRO FIXACI PRSTŮ RUKY TYP A</t>
  </si>
  <si>
    <t>VELIKOST A3</t>
  </si>
  <si>
    <t>78914</t>
  </si>
  <si>
    <t>ORTÉZA PALCE S VÝZTUHOU - TYP 305</t>
  </si>
  <si>
    <t>PRODYŠNÝ MATERIÁL,VÝZTUHA,ZAPÍNÁNÍ NA VELCRO</t>
  </si>
  <si>
    <t>93108</t>
  </si>
  <si>
    <t>ORTÉZA ZÁPĚSTÍ LIGAFLEX CLASSIC 2435 P/L</t>
  </si>
  <si>
    <t>PEVNÁ ORTÉZA, ODSTRANITELNÉ DLAHY PROSTUPNÉ RTG</t>
  </si>
  <si>
    <t>11661</t>
  </si>
  <si>
    <t>ORTÉZA PALCE RUKY PAN 5.03</t>
  </si>
  <si>
    <t>S DLAHOU, VELIKOST S,M,L, UNIVERZÁLNÍ PRO PRAVÝ A LEVÝ PALEC</t>
  </si>
  <si>
    <t>39709</t>
  </si>
  <si>
    <t>VELIKOST A2</t>
  </si>
  <si>
    <t>21928</t>
  </si>
  <si>
    <t>BANDÁŽ KOLENNÍ JASPER 1005</t>
  </si>
  <si>
    <t>VELIKOST 1,2</t>
  </si>
  <si>
    <t>11872</t>
  </si>
  <si>
    <t>ORTÉZA ZÁPĚSTÍ KRÁTKÁ MODEL 430</t>
  </si>
  <si>
    <t>S JEDNOU HLINÍKOVOU DLAHOU</t>
  </si>
  <si>
    <t>140754</t>
  </si>
  <si>
    <t>ORTÉZA ZÁPĚSTÍ A PALCE RUKY, KRÁTKÁ PAN5.11</t>
  </si>
  <si>
    <t>VOLÁRNÍ A PALCOVÁ DLAHA,SNADNÁ APLIKACE,VELIKOST S,M,L,XL,PRAVÁ A LEVÁ</t>
  </si>
  <si>
    <t>62924</t>
  </si>
  <si>
    <t>ORTÉZA KOLENNÍ KRÁTKÁ NÁVLEKOVÁ PAN 7.12</t>
  </si>
  <si>
    <t>S PRUŽNÝMI VÝZTUHAMI,ELASTICKÁ,UNIV.P-L</t>
  </si>
  <si>
    <t>140561</t>
  </si>
  <si>
    <t>ORTÉZA ZÁPĚSTÍ FIXAČNÍ UNIVERZÁLNÍ</t>
  </si>
  <si>
    <t>ORTEX 07H, S PEVNÝMI DLAHAMI, STRANOVĚ UNIVERZÁLNÍ</t>
  </si>
  <si>
    <t>140671</t>
  </si>
  <si>
    <t>ORTÉZA PALCE DE QUERVAIN - TYP 316</t>
  </si>
  <si>
    <t>140669</t>
  </si>
  <si>
    <t>ORTÉZA ZÁPĚSTÍ - MANUSAN</t>
  </si>
  <si>
    <t>ORTÉZA ZÁPĚSTÍ PLETENINOVÁ, PRODYŠNÁ, LEVÁ, PRAVÁ</t>
  </si>
  <si>
    <t>23747</t>
  </si>
  <si>
    <t>CHODÍTKO ČTYŘKOLOVÉ S PODPŮRNOU DESKOU 203</t>
  </si>
  <si>
    <t>NASTAVITELNÉ 97-142CM,PODPŮRNÁ DESKA,POLOHOVÁNÍ DRŽADEL</t>
  </si>
  <si>
    <t>93709</t>
  </si>
  <si>
    <t>SEDAČKA DO VANY PROFILO S OPĚRADLEM</t>
  </si>
  <si>
    <t>MULTIFUNKČNÍ,NASTAVITELNÁ</t>
  </si>
  <si>
    <t>23698</t>
  </si>
  <si>
    <t>BERLE FRANCOUZSKÁ PŘEDLOKETNÍ DURALOVÁ 123 EX</t>
  </si>
  <si>
    <t>NASTAVITELNÁ 76-105CM,OPĚRKA PŘEDLOKTÍ UZAVŘENÁ SKLOPNÁ</t>
  </si>
  <si>
    <t>93433</t>
  </si>
  <si>
    <t>ROZTOK VISKOELASTICKÝ ERECTUS</t>
  </si>
  <si>
    <t>INJ 1X2ML,HRAZENY 3 APLIKACE DO 1 KLOUBU/6 MĚS.</t>
  </si>
  <si>
    <t>97374</t>
  </si>
  <si>
    <t>POR CPS RML 100X15MG</t>
  </si>
  <si>
    <t>Glukosamin</t>
  </si>
  <si>
    <t>59645</t>
  </si>
  <si>
    <t>DONA</t>
  </si>
  <si>
    <t>POR PLV SOL 20</t>
  </si>
  <si>
    <t>41669</t>
  </si>
  <si>
    <t>POR TBL NOB 4X70MG</t>
  </si>
  <si>
    <t>Kyselina hyaluronová</t>
  </si>
  <si>
    <t>59840</t>
  </si>
  <si>
    <t>HYALGAN 20 MG/2 ML</t>
  </si>
  <si>
    <t>INJ SOL 1X2ML/20MG</t>
  </si>
  <si>
    <t>138842</t>
  </si>
  <si>
    <t>POR TBL FLM 4X10</t>
  </si>
  <si>
    <t>23642</t>
  </si>
  <si>
    <t>DRYTEX ECONOMY HINGED KNEE SUPPORT- S DVOUOSÝM KLOUBEM (0670)</t>
  </si>
  <si>
    <t>93987</t>
  </si>
  <si>
    <t>ORTÉZA KOLENNÍ GENUMEDI PLUS</t>
  </si>
  <si>
    <t>BANDÁŽ KOLENE SE ZPEVNĚNÍM POD KOLENEM A NA STEHNĚ</t>
  </si>
  <si>
    <t>140338</t>
  </si>
  <si>
    <t>ORTÉZA ZÁPĚSTÍ RIGIDNÍ S FIXACÍ PALCE</t>
  </si>
  <si>
    <t>FP 040</t>
  </si>
  <si>
    <t>Diacerein</t>
  </si>
  <si>
    <t>21668</t>
  </si>
  <si>
    <t>ARTRODAR</t>
  </si>
  <si>
    <t>21671</t>
  </si>
  <si>
    <t>POR CPS DUR 50X50MG</t>
  </si>
  <si>
    <t>15613</t>
  </si>
  <si>
    <t>VOLTAREN EMULGEL</t>
  </si>
  <si>
    <t>201656</t>
  </si>
  <si>
    <t>DICLOFENAC GALMED 1% GEL</t>
  </si>
  <si>
    <t>DRM GEL 1X50GM</t>
  </si>
  <si>
    <t>132632</t>
  </si>
  <si>
    <t>125266</t>
  </si>
  <si>
    <t>DOLGIT KRÉM</t>
  </si>
  <si>
    <t>DRM CRM 1X150GM</t>
  </si>
  <si>
    <t>119940</t>
  </si>
  <si>
    <t>PRONTOFLEX 10%</t>
  </si>
  <si>
    <t>DRM SPR SOL 1X25ML</t>
  </si>
  <si>
    <t>76653</t>
  </si>
  <si>
    <t>KETONAL FORTE</t>
  </si>
  <si>
    <t>Klarithromycin</t>
  </si>
  <si>
    <t>132644</t>
  </si>
  <si>
    <t>KLACID 500</t>
  </si>
  <si>
    <t>POR TBL NOB 14X500MG</t>
  </si>
  <si>
    <t>Kodein</t>
  </si>
  <si>
    <t>90</t>
  </si>
  <si>
    <t>CODEIN SLOVAKOFARMA 30 MG</t>
  </si>
  <si>
    <t>POR TBL NOB 10X30MG</t>
  </si>
  <si>
    <t>29954</t>
  </si>
  <si>
    <t>POR TBL NOB 4</t>
  </si>
  <si>
    <t>Piroxikam</t>
  </si>
  <si>
    <t>49522</t>
  </si>
  <si>
    <t>FLAMEXIN</t>
  </si>
  <si>
    <t>167770</t>
  </si>
  <si>
    <t>POR TBL FLM 10X1X10MG</t>
  </si>
  <si>
    <t>16052</t>
  </si>
  <si>
    <t>SIRDALUD 4 MG</t>
  </si>
  <si>
    <t>57793</t>
  </si>
  <si>
    <t>POR GTT SOL 1X96ML</t>
  </si>
  <si>
    <t>42779</t>
  </si>
  <si>
    <t>TRALGIT SR 200</t>
  </si>
  <si>
    <t>POR TBL PRO 10X200MG</t>
  </si>
  <si>
    <t>Tramazolin</t>
  </si>
  <si>
    <t>NAS SPR SOL 1X10ML</t>
  </si>
  <si>
    <t>132603</t>
  </si>
  <si>
    <t>STILNOX</t>
  </si>
  <si>
    <t>964</t>
  </si>
  <si>
    <t>OBUV ORTOPEDICKÁ-SLOŽITĚJŠÍ-INDIV.ZHOTOVOVANÁ</t>
  </si>
  <si>
    <t>90%</t>
  </si>
  <si>
    <t>78953</t>
  </si>
  <si>
    <t>ORTÉZA PALCE - TYP 310</t>
  </si>
  <si>
    <t>93903</t>
  </si>
  <si>
    <t>BANDÁŽ KOLENNÍ ÚPLETOVÁ AKTIVNÍ</t>
  </si>
  <si>
    <t>ORTEX 04K</t>
  </si>
  <si>
    <t>78950</t>
  </si>
  <si>
    <t>ORTÉZA KRČNÍ - TYP 112</t>
  </si>
  <si>
    <t>11700</t>
  </si>
  <si>
    <t>ORTÉZA BEDERNÍ TYP 410</t>
  </si>
  <si>
    <t>NEOPREN,VÝZTUHY,SUCHÝ ZIP</t>
  </si>
  <si>
    <t>140272</t>
  </si>
  <si>
    <t>LÍMEC KRČNÍ - ANATOMICKY TVAROVANÝ</t>
  </si>
  <si>
    <t>PROTECT.COLLAR SOFT</t>
  </si>
  <si>
    <t>93497</t>
  </si>
  <si>
    <t>BERLE SKLOPNÁ FRANCOUZSKÁ SPECIÁLNÍ BSF 07</t>
  </si>
  <si>
    <t>VYMĚKČENÁ RUKOJEŤ, 2X NASTAVITELNÁ, ODRAZKY</t>
  </si>
  <si>
    <t>23878</t>
  </si>
  <si>
    <t>NÁSTAVEC NA WC PLASTOVÝ 507 A/DELUXE</t>
  </si>
  <si>
    <t>VÝŠKA 10CM,DVA FIXAČNÍ ŠROUBY,POKLOP</t>
  </si>
  <si>
    <t>62681</t>
  </si>
  <si>
    <t>PŘÍSLUŠENSTVÍ K POLOHOVACÍMU LŮŽKU CASA MED</t>
  </si>
  <si>
    <t>HRAZDA S HRAZDIČKOU PRO POLOHOVÁNÍ</t>
  </si>
  <si>
    <t>93011</t>
  </si>
  <si>
    <t>ZVEDÁK ELEKTRICKÝ POJÍZDNÝ MEYRA SITO 8013115</t>
  </si>
  <si>
    <t>NAST. VÝŠKA RAMENE 44-176CM, HMOTNOST 42,5KG, NOSNOST 160 KG</t>
  </si>
  <si>
    <t>78160</t>
  </si>
  <si>
    <t>ORTÉZA KONČETINOVÁ-SPECIÁLNÍ</t>
  </si>
  <si>
    <t>S KONSTRUK.ZÁKL.Z ODLEH.MAT.(TITAN,KARBON)NEBO VYUŽITÍM ATYP.KONSTR.DÍLŮ</t>
  </si>
  <si>
    <t>11446</t>
  </si>
  <si>
    <t>POLŠTÁŘ ANTIDEKUBITNÍ JAY ACTIVE</t>
  </si>
  <si>
    <t>KONFORTNÍ ANTIDEKUBITNÍ KONTUROVANÝ POLŠTÁŘ S PLOVOUCÍM EFEKTEM</t>
  </si>
  <si>
    <t>132654</t>
  </si>
  <si>
    <t>Antiagregancia kromě heparinu, kombinace</t>
  </si>
  <si>
    <t>57364</t>
  </si>
  <si>
    <t>AGGRENOX</t>
  </si>
  <si>
    <t>POR CPS RDR 60</t>
  </si>
  <si>
    <t>Atorvastatin</t>
  </si>
  <si>
    <t>93013</t>
  </si>
  <si>
    <t>SORTIS 10 MG</t>
  </si>
  <si>
    <t>45011</t>
  </si>
  <si>
    <t>AZITROMYCIN SANDOZ 500 MG</t>
  </si>
  <si>
    <t>POR TBL FLM 6X500MG</t>
  </si>
  <si>
    <t>45012</t>
  </si>
  <si>
    <t>POR TBL FLM 12X500MG</t>
  </si>
  <si>
    <t>153973</t>
  </si>
  <si>
    <t>AZITROMYCIN MYLAN 500 MG</t>
  </si>
  <si>
    <t>Bromazepam</t>
  </si>
  <si>
    <t>LEXAURIN 3</t>
  </si>
  <si>
    <t>132620</t>
  </si>
  <si>
    <t>132600</t>
  </si>
  <si>
    <t>LEXAURIN 1,5</t>
  </si>
  <si>
    <t>POR TBL NOB 30X1.5MG</t>
  </si>
  <si>
    <t>Celekoxib</t>
  </si>
  <si>
    <t>196149</t>
  </si>
  <si>
    <t>ACLEXA 200 MG TVRDÉ TOBOLKY</t>
  </si>
  <si>
    <t>POR CPS DUR 30X200MG</t>
  </si>
  <si>
    <t>196150</t>
  </si>
  <si>
    <t>POR CPS DUR 40X200MG</t>
  </si>
  <si>
    <t>85031</t>
  </si>
  <si>
    <t>POR CPS DUR 50X200MG I</t>
  </si>
  <si>
    <t>196141</t>
  </si>
  <si>
    <t>ACLEXA 100 MG TVRDÉ TOBOLKY</t>
  </si>
  <si>
    <t>POR CPS DUR 30X100MG</t>
  </si>
  <si>
    <t>196144</t>
  </si>
  <si>
    <t>POR CPS DUR 60X100MG</t>
  </si>
  <si>
    <t>196148</t>
  </si>
  <si>
    <t>POR CPS DUR 20X200MG</t>
  </si>
  <si>
    <t>Cetirizin</t>
  </si>
  <si>
    <t>155686</t>
  </si>
  <si>
    <t>ZYRTEC</t>
  </si>
  <si>
    <t>POR TBL FLM 90X10MG</t>
  </si>
  <si>
    <t>5496</t>
  </si>
  <si>
    <t>POR TBL FLM 60X10MG</t>
  </si>
  <si>
    <t>DIAZEPAM SLOVAKOFARMA 5 MG</t>
  </si>
  <si>
    <t>POR TBL NOB 20X5MG</t>
  </si>
  <si>
    <t>10543</t>
  </si>
  <si>
    <t>DRM GEL 1X100ML PUMPA</t>
  </si>
  <si>
    <t>75633</t>
  </si>
  <si>
    <t>DICLOFENAC AL RETARD</t>
  </si>
  <si>
    <t>203287</t>
  </si>
  <si>
    <t>VOLTAREN 140 MG LÉČIVÁ NÁPLAST</t>
  </si>
  <si>
    <t>DRM EMP MED 10X140MG</t>
  </si>
  <si>
    <t>203286</t>
  </si>
  <si>
    <t>DRM EMP MED 5X140MG</t>
  </si>
  <si>
    <t>100097</t>
  </si>
  <si>
    <t>DRM GEL 1X100GM LAM</t>
  </si>
  <si>
    <t>132660</t>
  </si>
  <si>
    <t>132659</t>
  </si>
  <si>
    <t>132633</t>
  </si>
  <si>
    <t>4013</t>
  </si>
  <si>
    <t>DOXYBENE 200 MG TABLETY</t>
  </si>
  <si>
    <t>POR TBL NOB 10X200MG</t>
  </si>
  <si>
    <t>97655</t>
  </si>
  <si>
    <t>POR CPS MOL 20X100MG</t>
  </si>
  <si>
    <t>Flukonazol</t>
  </si>
  <si>
    <t>POR CPS DUR 28X100MG</t>
  </si>
  <si>
    <t>Glycerol-trinitrát</t>
  </si>
  <si>
    <t>NITROGLYCERIN-SLOVAKOFARMA</t>
  </si>
  <si>
    <t>ORM TBL SLG 20X0.5MG</t>
  </si>
  <si>
    <t>176921</t>
  </si>
  <si>
    <t>CONDROSULF 400 MG</t>
  </si>
  <si>
    <t>POR CPS DUR 180X400MG</t>
  </si>
  <si>
    <t>125167</t>
  </si>
  <si>
    <t>DOLGIT GEL</t>
  </si>
  <si>
    <t>DRM GEL 1X150GM</t>
  </si>
  <si>
    <t>124137</t>
  </si>
  <si>
    <t>IBUPROFEN 400 MG GALMED</t>
  </si>
  <si>
    <t>32546</t>
  </si>
  <si>
    <t>KLACID SR</t>
  </si>
  <si>
    <t>POR TBL RET 14X500MG-DOUBLE BL</t>
  </si>
  <si>
    <t>53190</t>
  </si>
  <si>
    <t>POR TBL RET 14X500MG</t>
  </si>
  <si>
    <t>53853</t>
  </si>
  <si>
    <t>203290</t>
  </si>
  <si>
    <t>203293</t>
  </si>
  <si>
    <t>132836</t>
  </si>
  <si>
    <t>200688</t>
  </si>
  <si>
    <t>GEROUSIA 150 MG</t>
  </si>
  <si>
    <t>181293</t>
  </si>
  <si>
    <t>ESSENTIALE FORTE 600 MG</t>
  </si>
  <si>
    <t>POR CPS DUR 30X600MG</t>
  </si>
  <si>
    <t>32060</t>
  </si>
  <si>
    <t>INJ SOL 2X0.6ML</t>
  </si>
  <si>
    <t>66046</t>
  </si>
  <si>
    <t>AULIN GEL</t>
  </si>
  <si>
    <t>87225</t>
  </si>
  <si>
    <t>POR TBL FLM 20X200MG</t>
  </si>
  <si>
    <t>Organo-heparinoid</t>
  </si>
  <si>
    <t>HEPAROID LÉČIVA</t>
  </si>
  <si>
    <t>Promethazin</t>
  </si>
  <si>
    <t>122197</t>
  </si>
  <si>
    <t>PROTHAZIN</t>
  </si>
  <si>
    <t>POR TBL FLM 20X25MG</t>
  </si>
  <si>
    <t>Pyridoxin (vitamin B6)</t>
  </si>
  <si>
    <t>280</t>
  </si>
  <si>
    <t>PYRIDOXIN LÉČIVA</t>
  </si>
  <si>
    <t>POR TBL NOB 20X20MG</t>
  </si>
  <si>
    <t>Rutosid, kombinace</t>
  </si>
  <si>
    <t>ASCORUTIN</t>
  </si>
  <si>
    <t>POR TBL FLM 50</t>
  </si>
  <si>
    <t>Různé jiné kombinace železa</t>
  </si>
  <si>
    <t>119653</t>
  </si>
  <si>
    <t>Telmisartan</t>
  </si>
  <si>
    <t>26555</t>
  </si>
  <si>
    <t>MICARDIS 80 MG</t>
  </si>
  <si>
    <t>POR TBL NOB 56X80MG</t>
  </si>
  <si>
    <t>Thiamin (vitamin B1)</t>
  </si>
  <si>
    <t>75025</t>
  </si>
  <si>
    <t>THIAMIN LÉČIVA</t>
  </si>
  <si>
    <t>POR TBL NOB 20X50MG</t>
  </si>
  <si>
    <t>16050</t>
  </si>
  <si>
    <t>POR TBL NOB 20X2MG</t>
  </si>
  <si>
    <t>84262</t>
  </si>
  <si>
    <t>TRALGIT GTT.</t>
  </si>
  <si>
    <t>47516</t>
  </si>
  <si>
    <t>POR TBL MND 100</t>
  </si>
  <si>
    <t>57610</t>
  </si>
  <si>
    <t>KOMBI-KALZ 1000/880</t>
  </si>
  <si>
    <t>POR GRA SOL SCC 30</t>
  </si>
  <si>
    <t>57598</t>
  </si>
  <si>
    <t>POR GRA SOL SCC 10</t>
  </si>
  <si>
    <t>215744</t>
  </si>
  <si>
    <t>Jiná lokální léčiva k terapii bolestí svalů a kloubů</t>
  </si>
  <si>
    <t>162565</t>
  </si>
  <si>
    <t>REPARIL - GEL N</t>
  </si>
  <si>
    <t>DRM GEL 100GM II</t>
  </si>
  <si>
    <t>83515</t>
  </si>
  <si>
    <t>DRM GEL 100GM I</t>
  </si>
  <si>
    <t>5250</t>
  </si>
  <si>
    <t>VLOŽKY ORTOPEDICKÉ DĚTSKÉ-INDIVIDUÁLNÍ</t>
  </si>
  <si>
    <t>62916</t>
  </si>
  <si>
    <t>ORTÉZA PRO KOREKCI AC LUXACE ORTEX 025</t>
  </si>
  <si>
    <t>11782</t>
  </si>
  <si>
    <t>ORTÉZA KOLENNÍ ČTYŘBODOVÁ - ARMOR</t>
  </si>
  <si>
    <t>S VELMI PEVNÝM SKELETEM, PRO INSTABILITU ACL,PCL,CI</t>
  </si>
  <si>
    <t>93655</t>
  </si>
  <si>
    <t>ORTÉZA KOLENNÍ</t>
  </si>
  <si>
    <t>PROTECT.ST PRO</t>
  </si>
  <si>
    <t>140285</t>
  </si>
  <si>
    <t>BANDÁŽ LOKTE ELASTICKÁ</t>
  </si>
  <si>
    <t>MEDI ELBOW SUPPORT</t>
  </si>
  <si>
    <t>23828</t>
  </si>
  <si>
    <t>ORTÉZA RAMENNÍ 107A</t>
  </si>
  <si>
    <t>VEL.S-80-90CM,M-91-100CM,L-101-110CM,XL-111-120CM,XXL-121-130CM,PR/LE</t>
  </si>
  <si>
    <t>78866</t>
  </si>
  <si>
    <t>DLAHA KOLENNÍ-PLAYMAKER DRYTEX</t>
  </si>
  <si>
    <t>DLOUHÁ S NASTAVITELNÝM ROZSAHEM POHYBU</t>
  </si>
  <si>
    <t>140331</t>
  </si>
  <si>
    <t>FIXACE ZÁPĚSTÍ RIGIDNÍ BEZ PALCE</t>
  </si>
  <si>
    <t>FR 033</t>
  </si>
  <si>
    <t>140755</t>
  </si>
  <si>
    <t xml:space="preserve">ORTÉZA KOLENNÍHO KLOUBU KRÁTKÁ S KLOUBY, ÚPLETOVÁ </t>
  </si>
  <si>
    <t>NÁVLEKOVÁ S JEDNOOSÝMI TVAROVANÝMI KLOUBY S DORAZEM, VEL. XS,S,M,L,XL,XXL,XXXL</t>
  </si>
  <si>
    <t>23886</t>
  </si>
  <si>
    <t>NÁSTAVEC NA WC PLASTOVÝ 508 B</t>
  </si>
  <si>
    <t>VÝŠKA 10CM</t>
  </si>
  <si>
    <t>140258</t>
  </si>
  <si>
    <t>ROZTOK ELASTOVISKOZNÍ MONOVISC</t>
  </si>
  <si>
    <t>INJ.1X4ML,ROZ.MODIFIKOVANÉ NAHA 25MG/1ML,HRAZENA 1 APLIKACE DO 1 KLOUBU/6 MĚS.</t>
  </si>
  <si>
    <t>140363</t>
  </si>
  <si>
    <t>ROZTOK ELASTOVISKÓZNÍ SUPLASYN 1-SHOT</t>
  </si>
  <si>
    <t>PŘEDPLNĚNÁ STŘÍKAČKA 1X6ML, HRAZENA 1 APLIKACE DO 1 KLOUBU/6 MĚS.</t>
  </si>
  <si>
    <t>Implantáty kostní, urologické, mammární</t>
  </si>
  <si>
    <t>193653</t>
  </si>
  <si>
    <t>IMPLANTÁT NÁHRADA PRO OBNOVU DEFEKTU KLOUBNÍ CHRUP</t>
  </si>
  <si>
    <t>BIOADHEZIVNÍ,BIODEGRADOVATELNÝ POLYMER VYROBENÝ Z HYAFF 20X20X2MM</t>
  </si>
  <si>
    <t>Kompenzační pomůcky pro zrakově postižené</t>
  </si>
  <si>
    <t>95561</t>
  </si>
  <si>
    <t>HŮL BÍLÁ SLEPECKÁ - OPĚRNÁ</t>
  </si>
  <si>
    <t>TELESKOPICKÁ 2DÍLNÁ ALUMINIUM OPT2A</t>
  </si>
  <si>
    <t>93286</t>
  </si>
  <si>
    <t>PÁSKA EPIKONDYLÁRNÍ</t>
  </si>
  <si>
    <t>PROTECT.EPI</t>
  </si>
  <si>
    <t>85026</t>
  </si>
  <si>
    <t>CELEBREX 100 MG</t>
  </si>
  <si>
    <t>POR CPS DUR 30X100MG I</t>
  </si>
  <si>
    <t>85028</t>
  </si>
  <si>
    <t>POR CPS DUR 10X200MG I</t>
  </si>
  <si>
    <t>2146</t>
  </si>
  <si>
    <t>58142</t>
  </si>
  <si>
    <t>DICLOFENAC AL 50</t>
  </si>
  <si>
    <t>67409</t>
  </si>
  <si>
    <t>INDOBENE</t>
  </si>
  <si>
    <t>17186</t>
  </si>
  <si>
    <t>POR GRA SUS 15X100MG</t>
  </si>
  <si>
    <t>132650</t>
  </si>
  <si>
    <t>66045</t>
  </si>
  <si>
    <t>Pentoxifylin</t>
  </si>
  <si>
    <t>20027</t>
  </si>
  <si>
    <t>AGAPURIN SR 400</t>
  </si>
  <si>
    <t>POR TBL PRO 50X400 MG</t>
  </si>
  <si>
    <t>49503</t>
  </si>
  <si>
    <t>140591</t>
  </si>
  <si>
    <t>BANDÁŽ HLEZENNÍ PLETENINOVÁ SE ZVÝŠENOU STABILIZAC</t>
  </si>
  <si>
    <t>LEVAMED ACTIVE</t>
  </si>
  <si>
    <t>19442</t>
  </si>
  <si>
    <t>ORTÉZA BŘIŠNÍ PÁS S OPOROU BŘICHA DORSÁLNÍ OPORA</t>
  </si>
  <si>
    <t>SUCHÝ ZIP VEL.S-XL,KAT.Č.6389</t>
  </si>
  <si>
    <t>63677</t>
  </si>
  <si>
    <t>BANDÁŽ KOLENNÍ, PUSH MED, 2.30.1</t>
  </si>
  <si>
    <t>VEL.: 1 - 5</t>
  </si>
  <si>
    <t>140587</t>
  </si>
  <si>
    <t>ORTÉZA KOLENNÍ PRODYŠNÁ S POSTRANNÍMI DLAHAMI</t>
  </si>
  <si>
    <t>GENUMEDI PRO</t>
  </si>
  <si>
    <t>78863</t>
  </si>
  <si>
    <t>LÍMEC KRČNÍ-ADAMS</t>
  </si>
  <si>
    <t>ANATOMICKÝ S KULIČKAMI</t>
  </si>
  <si>
    <t>11664</t>
  </si>
  <si>
    <t>ORTÉZA KOLENNÍHO KLOUBU S LIMITACÍ PAN 7.01</t>
  </si>
  <si>
    <t>FLEXE A EXTENZE PO 10 ST. VEL. S,M,L,XL UNIV. PRO PRAVOU A LEVOU KONČ.</t>
  </si>
  <si>
    <t>140281</t>
  </si>
  <si>
    <t>ORTÉZA PALCE</t>
  </si>
  <si>
    <t>MEDI THUMB SUPPORT</t>
  </si>
  <si>
    <t>140310</t>
  </si>
  <si>
    <t>BANDÁŽ HLEZNA S OSMIČKOU</t>
  </si>
  <si>
    <t>MALLEOTRAIN S</t>
  </si>
  <si>
    <t>23643</t>
  </si>
  <si>
    <t>PODPORA KOLENNÍ S LATERÁLNÍ J VÝZTUHOU PATELY</t>
  </si>
  <si>
    <t>DRYTEX LATERAL PATELLA KNEE (0659,0660)</t>
  </si>
  <si>
    <t>954</t>
  </si>
  <si>
    <t>ORTÉZA KONČETINOVÁ-STANDARDNÍ</t>
  </si>
  <si>
    <t>S KONSTRUK.ZÁKL.Z PEV.MAT.(PE,LAMINÁT,KOV) ZHOTOV.NA PODKL.SEJMUTÍ MĚR.PODKLADŮ</t>
  </si>
  <si>
    <t>63720</t>
  </si>
  <si>
    <t>ROZTOK ELASTOVISKOZNÍ SYNVISC-ONE (HYLAN G-F 20)</t>
  </si>
  <si>
    <t>INJEKCE 1X6ML,HRAZENA 1 APLIKACE DO 1 KLOUBU/6 MĚS.</t>
  </si>
  <si>
    <t>140463</t>
  </si>
  <si>
    <t>ROZTOK ELASTOVISKÓZNÍ FERMATHRON S</t>
  </si>
  <si>
    <t>PREPARÁT PRO KOLENNÍ KLOUB-INJEKCE 69MG/3,0ML,HRAZENA 1 APLIKACE DO 1 KLOUBU/6 M</t>
  </si>
  <si>
    <t>47725</t>
  </si>
  <si>
    <t>ZINNAT 250 MG</t>
  </si>
  <si>
    <t>Fexofenadin</t>
  </si>
  <si>
    <t>120929</t>
  </si>
  <si>
    <t>EWOFEX 120 MG POTAHOVANÉ TABLETY</t>
  </si>
  <si>
    <t>POR TBL FLM 30X120MG</t>
  </si>
  <si>
    <t>120928</t>
  </si>
  <si>
    <t>POR TBL FLM 20X120MG</t>
  </si>
  <si>
    <t>Gabapentin</t>
  </si>
  <si>
    <t>84399</t>
  </si>
  <si>
    <t>NEURONTIN 300 MG</t>
  </si>
  <si>
    <t>POR CPS DUR 50X300MG</t>
  </si>
  <si>
    <t>14817</t>
  </si>
  <si>
    <t>POR CPS DUR 60X400MG</t>
  </si>
  <si>
    <t>91193</t>
  </si>
  <si>
    <t>POR CPS DUR 100X150MG</t>
  </si>
  <si>
    <t>132530</t>
  </si>
  <si>
    <t>HELICID 20</t>
  </si>
  <si>
    <t>Perindopril</t>
  </si>
  <si>
    <t>101233</t>
  </si>
  <si>
    <t>PRESTARIUM NEO FORTE</t>
  </si>
  <si>
    <t>POR TBL FLM 90X10 MG</t>
  </si>
  <si>
    <t>Thiethylperazin</t>
  </si>
  <si>
    <t>RCT SUP 6X6.5MG</t>
  </si>
  <si>
    <t>959</t>
  </si>
  <si>
    <t>OBUV ORTOPEDICKÁ</t>
  </si>
  <si>
    <t>PŘÍMÁ SOUČÁST PROT.POMŮCKY NEBO OBUV NAHRAZUJÍCÍ PŘÍSTROJ</t>
  </si>
  <si>
    <t>78856</t>
  </si>
  <si>
    <t>OBUV ZDRAVOTNÍ DĚTSKÁ VZOR 014-CELOROČNÍ</t>
  </si>
  <si>
    <t>VEL.23-34</t>
  </si>
  <si>
    <t>961</t>
  </si>
  <si>
    <t>OBUV ORTOPEDICKÁ-DĚTSKÁ-INDIV.ZHOTOVOVANÁ</t>
  </si>
  <si>
    <t>78853</t>
  </si>
  <si>
    <t>OBUV ZDRAVOTNÍ DĚTSKÁ VZOR 011-LETNÍ SANDÁLOVÁ</t>
  </si>
  <si>
    <t>VEL.18-34</t>
  </si>
  <si>
    <t>78854</t>
  </si>
  <si>
    <t>OBUV ZDRAVOTNÍ DĚTSKÁ VZOR 012-CELOROČNÍ VYCHÁZ.</t>
  </si>
  <si>
    <t>11571</t>
  </si>
  <si>
    <t>VEL.35-41</t>
  </si>
  <si>
    <t>23639</t>
  </si>
  <si>
    <t>TŘMENY ABDUKČNÍ PAVLÍKOVY VZOR BRNO</t>
  </si>
  <si>
    <t>VEL. 0-2</t>
  </si>
  <si>
    <t>22319</t>
  </si>
  <si>
    <t>BERLE PODPAŽNÍ DŘEVĚNÁ BPD 96, VEL.A</t>
  </si>
  <si>
    <t>793141120100</t>
  </si>
  <si>
    <t>949</t>
  </si>
  <si>
    <t>ORTÉZA-DĚTSKÁ DO 18TI LET-STANDARDNÍ</t>
  </si>
  <si>
    <t>S KONSTR.ZÁKL.Z PEV.MAT.(PE,LAMINÁT,KOV)ZHOTOV.NA PODKLADĚ SEJMUTÍ MĚR.PODKLADŮ</t>
  </si>
  <si>
    <t>191728</t>
  </si>
  <si>
    <t>BIOFENAC 100 MG PRÁŠEK PRO PŘÍPRAVU PERORÁLNÍ SUZPENZE</t>
  </si>
  <si>
    <t>POR PLV SUS 20X100MG</t>
  </si>
  <si>
    <t>Acetylcystein</t>
  </si>
  <si>
    <t>57406</t>
  </si>
  <si>
    <t>ACC LONG</t>
  </si>
  <si>
    <t>POR TBL EFF 50X600MG</t>
  </si>
  <si>
    <t>45010</t>
  </si>
  <si>
    <t>132523</t>
  </si>
  <si>
    <t>14825</t>
  </si>
  <si>
    <t>FLECTOR EP GEL</t>
  </si>
  <si>
    <t>DRM GEL 1X60GM</t>
  </si>
  <si>
    <t>14826</t>
  </si>
  <si>
    <t>169567</t>
  </si>
  <si>
    <t>DIKY 4%</t>
  </si>
  <si>
    <t>DRM SPR SOL 25GM</t>
  </si>
  <si>
    <t>54539</t>
  </si>
  <si>
    <t>DOLMINA INJ</t>
  </si>
  <si>
    <t>INJ SOL 5X3ML/75MG</t>
  </si>
  <si>
    <t>Heparin</t>
  </si>
  <si>
    <t>17165</t>
  </si>
  <si>
    <t>LIOTON 100 000 GEL</t>
  </si>
  <si>
    <t>11063</t>
  </si>
  <si>
    <t>IBALGIN 600</t>
  </si>
  <si>
    <t>POR TBL FLM 30X600MG</t>
  </si>
  <si>
    <t>Jiná antibiotika pro lokální aplikaci</t>
  </si>
  <si>
    <t>1066</t>
  </si>
  <si>
    <t>FRAMYKOIN</t>
  </si>
  <si>
    <t>DRM UNG 10GM</t>
  </si>
  <si>
    <t>48262</t>
  </si>
  <si>
    <t>DRM PLV ADS 1X5GM</t>
  </si>
  <si>
    <t>Kombinace různých antibiotik</t>
  </si>
  <si>
    <t>1076</t>
  </si>
  <si>
    <t>OPHTHALMO-FRAMYKOIN</t>
  </si>
  <si>
    <t>OPH UNG 1X5GM</t>
  </si>
  <si>
    <t>115318</t>
  </si>
  <si>
    <t>Síran hořečnatý</t>
  </si>
  <si>
    <t>MAGNESIUM SULFURICUM BIOTIKA 10%</t>
  </si>
  <si>
    <t>INJ SOL 5X10ML 10%</t>
  </si>
  <si>
    <t>42780</t>
  </si>
  <si>
    <t>POR TBL PRO 30X200MG</t>
  </si>
  <si>
    <t>17926</t>
  </si>
  <si>
    <t>17927</t>
  </si>
  <si>
    <t>POR TBL FLM 40</t>
  </si>
  <si>
    <t>197862</t>
  </si>
  <si>
    <t>PALGOTAL 75 MG/650 MG</t>
  </si>
  <si>
    <t>186538</t>
  </si>
  <si>
    <t>Kyselina alendronová a alfakalcidol, sekvenční přípravky</t>
  </si>
  <si>
    <t>166453</t>
  </si>
  <si>
    <t>TEVABONE 70 MG TABLETY A 1 MIKROGRAM MĚKKÉ TOBOLKY</t>
  </si>
  <si>
    <t>POR TBL NOB+CPS MOL 12+84</t>
  </si>
  <si>
    <t>*3009</t>
  </si>
  <si>
    <t>*2081</t>
  </si>
  <si>
    <t>21988</t>
  </si>
  <si>
    <t>ORTÉZA KOLENNÍ NEOPRÉNOVÁ ROZEPÍNACÍ SNÍŽEK 101C</t>
  </si>
  <si>
    <t>VEL.OBV.KOLENA S-35-36CM,M-37-38CM,L-39-40CM,XL-41-42CM,XXL-43-44CM</t>
  </si>
  <si>
    <t>78941</t>
  </si>
  <si>
    <t>BANDÁŽ HLEZENNÍ LEVAMED</t>
  </si>
  <si>
    <t>140588</t>
  </si>
  <si>
    <t>ORTÉZA KOLENNÍ PRODYŠNÁ S NASTAVITELNOU FLEXÍ 0.-9</t>
  </si>
  <si>
    <t>PROTECT.ST PIN</t>
  </si>
  <si>
    <t>12006</t>
  </si>
  <si>
    <t>BANDÁŽ LOKTE S EPIKONDYLÁRNÍ PÁSKOU OR 16</t>
  </si>
  <si>
    <t>63780</t>
  </si>
  <si>
    <t>ORTÉZA KOLENNÍ ČTYŘBODOVÁ DEFIANCE 3</t>
  </si>
  <si>
    <t>INDIVIDUÁLNĚ MĚŘENÁ, PRO INSTABILITU ACL, PCL, MCL, LCL</t>
  </si>
  <si>
    <t>140304</t>
  </si>
  <si>
    <t>ORTÉZA KOLENNÍHO KLOUBU S KOVOVÝMI DLAHAMI</t>
  </si>
  <si>
    <t>STABIMED PRO - PRODYŠNÝ MATERIÁL, KOVOVÉ DLAHY</t>
  </si>
  <si>
    <t>78918</t>
  </si>
  <si>
    <t>ORTÉZA BEDERNÍ UNI - TYP 405</t>
  </si>
  <si>
    <t>LEHKÝ BEDERNÍ PÁS,UNIVERSÁLNÍ VELIKOST</t>
  </si>
  <si>
    <t>93819</t>
  </si>
  <si>
    <t>ORTÉZA KOLENNÍ ČTYŘBODOVÁ</t>
  </si>
  <si>
    <t>PROTECT.ROM</t>
  </si>
  <si>
    <t>15764</t>
  </si>
  <si>
    <t>BERLE PŘEDLOKETNÍ FRANCOUZSKÁ DURALOVÁ FD 93</t>
  </si>
  <si>
    <t>NOSNOST 150KG</t>
  </si>
  <si>
    <t>23902</t>
  </si>
  <si>
    <t>SEDAČKA NA VANU 528</t>
  </si>
  <si>
    <t>PLASTOVÁ,ŠÍŘKA 25CM,NASTAVITELNÁ DLE ŠÍŘKY VANY</t>
  </si>
  <si>
    <t>63801</t>
  </si>
  <si>
    <t>NÁSTAVEC NA WC APOLLO-V 10</t>
  </si>
  <si>
    <t>VÝŠKA 10 CM, S VÍKEM</t>
  </si>
  <si>
    <t>11975</t>
  </si>
  <si>
    <t>BERLE FRANCOUZSKÁ PŘEDLOKETNí SPECIÁLNÍ 222 KL-A</t>
  </si>
  <si>
    <t>ANATOMICKY TVAROVANÉ DRŽADLO,NASTAVITELNÁ 76-96CM, DO 130KG</t>
  </si>
  <si>
    <t>93328</t>
  </si>
  <si>
    <t>INJ.1X2ML (2% ROZTOK NATRIUM HYALURONÁTU),HRAZENY 3 APLIKACE DO 1 KLOUBU/6 MĚS.</t>
  </si>
  <si>
    <t>63701</t>
  </si>
  <si>
    <t>INJ.1X2 ML,1% ROZ. NATRIUM HYALURONÁTU,HRAZENO 3-5 APLIKACÍ DO 1 KLOUBU/6 MĚS.</t>
  </si>
  <si>
    <t>47724</t>
  </si>
  <si>
    <t>ZINNAT 125 MG</t>
  </si>
  <si>
    <t>POR TBL FLM 14X125MG</t>
  </si>
  <si>
    <t>Fenobarbital</t>
  </si>
  <si>
    <t>68579</t>
  </si>
  <si>
    <t>PHENAEMAL 0,1</t>
  </si>
  <si>
    <t>POR TBL NOB 50X100MG SKLO</t>
  </si>
  <si>
    <t>Hydrokortison a antibiotika</t>
  </si>
  <si>
    <t>DRM CRM 1X15GM</t>
  </si>
  <si>
    <t>Jiná střevní antiinfektiva</t>
  </si>
  <si>
    <t>POR TBL FLM 20X250MG</t>
  </si>
  <si>
    <t>Mometason</t>
  </si>
  <si>
    <t>183840</t>
  </si>
  <si>
    <t>MOMETASON FUROÁT CIPLA 50 MIKROGRAMŮ/DÁVKU</t>
  </si>
  <si>
    <t>NAS SPR SUS 140X50RG</t>
  </si>
  <si>
    <t>Perindopril a amlodipin</t>
  </si>
  <si>
    <t>124133</t>
  </si>
  <si>
    <t>PRESTANCE 10 MG/10 MG</t>
  </si>
  <si>
    <t>POR TBL NOB 90</t>
  </si>
  <si>
    <t>32083</t>
  </si>
  <si>
    <t>16286</t>
  </si>
  <si>
    <t>140677</t>
  </si>
  <si>
    <t>PÁS BEDERNÍ - LUMBOSAN</t>
  </si>
  <si>
    <t>PÁS BEDERNÍ PLETENINOVÝ S VÝZTUHAMI</t>
  </si>
  <si>
    <t>191729</t>
  </si>
  <si>
    <t>Alopurinol</t>
  </si>
  <si>
    <t>1630</t>
  </si>
  <si>
    <t>PURINOL 100 MG</t>
  </si>
  <si>
    <t>14830</t>
  </si>
  <si>
    <t>FLECTOR EP TISSUGEL</t>
  </si>
  <si>
    <t>DRM EMP TDR 5KS</t>
  </si>
  <si>
    <t>14831</t>
  </si>
  <si>
    <t>DRM EMP TDR 10KS</t>
  </si>
  <si>
    <t>Erdostein</t>
  </si>
  <si>
    <t>25263</t>
  </si>
  <si>
    <t>ERDOMED</t>
  </si>
  <si>
    <t>POR PLV SOL 10X225MG</t>
  </si>
  <si>
    <t>Hydrokortison-butyrát</t>
  </si>
  <si>
    <t>47029</t>
  </si>
  <si>
    <t>LOCOID 0,1%</t>
  </si>
  <si>
    <t>Chlorpromazin</t>
  </si>
  <si>
    <t>560</t>
  </si>
  <si>
    <t>PLEGOMAZIN 25 MG/5 ML</t>
  </si>
  <si>
    <t>INJ SOL 10X5ML</t>
  </si>
  <si>
    <t>25415</t>
  </si>
  <si>
    <t>POR TBL NOB 6</t>
  </si>
  <si>
    <t>Kyselina listová</t>
  </si>
  <si>
    <t>ACIDUM FOLICUM LÉČIVA</t>
  </si>
  <si>
    <t>POR TBL OBD 30X10MG</t>
  </si>
  <si>
    <t>Pitofenon a analgetika</t>
  </si>
  <si>
    <t>Rifaximin</t>
  </si>
  <si>
    <t>44285</t>
  </si>
  <si>
    <t>NORMIX</t>
  </si>
  <si>
    <t>POR TBL FLM 12X200MG</t>
  </si>
  <si>
    <t>167771</t>
  </si>
  <si>
    <t>Stroncium-ranelát</t>
  </si>
  <si>
    <t>28270</t>
  </si>
  <si>
    <t>PROTELOS 2 G</t>
  </si>
  <si>
    <t>POR GRA SUS 56X2GM</t>
  </si>
  <si>
    <t>Tolperison</t>
  </si>
  <si>
    <t>57525</t>
  </si>
  <si>
    <t>MYDOCALM 150 MG</t>
  </si>
  <si>
    <t>164886</t>
  </si>
  <si>
    <t>189098</t>
  </si>
  <si>
    <t>CALCICHEW D3 LEMON 800 IU</t>
  </si>
  <si>
    <t>189096</t>
  </si>
  <si>
    <t>POR TBL MND 30</t>
  </si>
  <si>
    <t>189097</t>
  </si>
  <si>
    <t>POR TBL MND 40</t>
  </si>
  <si>
    <t>Homeopatika (česká ATC skupina)</t>
  </si>
  <si>
    <t>72619</t>
  </si>
  <si>
    <t>BLATTA ORIENTALIS</t>
  </si>
  <si>
    <t>POR GRA 4GM CH2-CH200</t>
  </si>
  <si>
    <t>93283</t>
  </si>
  <si>
    <t>BANDÁŽ KOLENNÍ, LUXACE PATELLY</t>
  </si>
  <si>
    <t>PROTECT.PT SOFT</t>
  </si>
  <si>
    <t>78908</t>
  </si>
  <si>
    <t>LÍMEC KRČNÍ ANATOMICKÝ - TYP 101</t>
  </si>
  <si>
    <t>LÍMEC RIGIDNÍ, ANATOMICKY TVAROVANÝ</t>
  </si>
  <si>
    <t>78867</t>
  </si>
  <si>
    <t>DLAHA HLEZENNÍ-MC WALKER</t>
  </si>
  <si>
    <t>S NASTAVITELNÝM ROZSAHEM POHYBU</t>
  </si>
  <si>
    <t>23735</t>
  </si>
  <si>
    <t>CHODÍTKO ČTYŘKOLOVÉ SKLÁDACÍ SHOPPER 100</t>
  </si>
  <si>
    <t>NASTAVITELNÉ 87-98CM,SEDÁTKO,NÁKUPNÍ KOŠÍK,PODNOS,BRZDY</t>
  </si>
  <si>
    <t>23714</t>
  </si>
  <si>
    <t>HŮL PODPŮRNÁ DURALOVÁ SKLÁDACÍ 413 A</t>
  </si>
  <si>
    <t>NASTAVITELNÁ 83-92CM</t>
  </si>
  <si>
    <t>MILURIT 100</t>
  </si>
  <si>
    <t>POR TBL NOB 50X100MG</t>
  </si>
  <si>
    <t>199107</t>
  </si>
  <si>
    <t>POR CPS DUR 30X200MG II</t>
  </si>
  <si>
    <t>85020</t>
  </si>
  <si>
    <t>POR CPS DUR 20X100MG I</t>
  </si>
  <si>
    <t>89025</t>
  </si>
  <si>
    <t>POR TBL FLM 50X50MG</t>
  </si>
  <si>
    <t>169569</t>
  </si>
  <si>
    <t>DRM SPR SOL 7.5GM</t>
  </si>
  <si>
    <t>Methylprednisolon-aceponát</t>
  </si>
  <si>
    <t>85460</t>
  </si>
  <si>
    <t>ADVANTAN MASTNÝ KRÉM</t>
  </si>
  <si>
    <t>78917</t>
  </si>
  <si>
    <t>BANDÁŽ ZÁPĚSTÍ BUMERANG - TYP 308</t>
  </si>
  <si>
    <t>UNIVERZÁLNÍ VELIKOST</t>
  </si>
  <si>
    <t>140586</t>
  </si>
  <si>
    <t>BANDÁŽ KOLENNÍ PRODYŠNÁ - LUXACE PATELY</t>
  </si>
  <si>
    <t>GENUMEDI PT</t>
  </si>
  <si>
    <t>19250</t>
  </si>
  <si>
    <t>HŮL BERLOVÁ STAVITELNÁ HS 95</t>
  </si>
  <si>
    <t>PLASTOVÁ NEBO DŘEVĚNÁ RUČKA</t>
  </si>
  <si>
    <t>Loratadin</t>
  </si>
  <si>
    <t>83397</t>
  </si>
  <si>
    <t>FLONIDAN 10 MG DISTAB</t>
  </si>
  <si>
    <t>POR TBL DIS 30X10MG</t>
  </si>
  <si>
    <t>93882</t>
  </si>
  <si>
    <t>ORTÉZA KOLENNÍ  9107</t>
  </si>
  <si>
    <t>ORTÉZA S KLOUBOVÝMI KOVOVÝMI DLAHAMI, SILIKONOVÁ VLOŽKA,  3-D TEXTILNÍ ÚPLET</t>
  </si>
  <si>
    <t>11634</t>
  </si>
  <si>
    <t>SEDAČKA NA VANU 4628 H</t>
  </si>
  <si>
    <t>PLASTOVÁ, ŠÍŘKA 23 CM, NASTAVITELNÁ DLE ŠÍŘKY VANY, PODPŮRNÉ MADLO</t>
  </si>
  <si>
    <t>91788</t>
  </si>
  <si>
    <t>NEUROL 0,25</t>
  </si>
  <si>
    <t>POR TBL NOB 30X0.25MG</t>
  </si>
  <si>
    <t>49674</t>
  </si>
  <si>
    <t>POR CPS DUR 15</t>
  </si>
  <si>
    <t>199094</t>
  </si>
  <si>
    <t>POR CPS DUR 20X100MG III</t>
  </si>
  <si>
    <t>59687</t>
  </si>
  <si>
    <t>POR TBL FLM 14X200MG</t>
  </si>
  <si>
    <t>17929</t>
  </si>
  <si>
    <t>78081</t>
  </si>
  <si>
    <t>ORTÉZA PALCE RUKY OR 10A</t>
  </si>
  <si>
    <t>S DLAHOU</t>
  </si>
  <si>
    <t>78604</t>
  </si>
  <si>
    <t>ORTÉZA HLEZNA OR 6</t>
  </si>
  <si>
    <t>PROFYLAKTICKÁ</t>
  </si>
  <si>
    <t>23799</t>
  </si>
  <si>
    <t>KŘESLO KLOZETOVÉ PEVNÉ 513 S</t>
  </si>
  <si>
    <t>NASTAVITELNÁ VÝŠKA,ODNÍMATELNÁ MADLA,PLASTOVÁ NÁDOBA S VÍKEM</t>
  </si>
  <si>
    <t>78575</t>
  </si>
  <si>
    <t>ORTÉZA PÁTEŘE - TYP JEWETT KORZET</t>
  </si>
  <si>
    <t>STAVEBNICE</t>
  </si>
  <si>
    <t>Amoxicilin</t>
  </si>
  <si>
    <t>32557</t>
  </si>
  <si>
    <t>OSPAMOX 500 MG</t>
  </si>
  <si>
    <t>POR CPS DUR 30X200MG I</t>
  </si>
  <si>
    <t>75632</t>
  </si>
  <si>
    <t>POR TBL RET 50X100MG</t>
  </si>
  <si>
    <t>169568</t>
  </si>
  <si>
    <t>DRM SPR SOL 12.5GM</t>
  </si>
  <si>
    <t>Duloxetin</t>
  </si>
  <si>
    <t>28389</t>
  </si>
  <si>
    <t>CYMBALTA 60 MG</t>
  </si>
  <si>
    <t>POR CPS ETD 28X60MG</t>
  </si>
  <si>
    <t>Fenofibrát</t>
  </si>
  <si>
    <t>58271</t>
  </si>
  <si>
    <t>LIPANTHYL 267 M</t>
  </si>
  <si>
    <t>POR CPS DUR 30X267MG</t>
  </si>
  <si>
    <t>14209</t>
  </si>
  <si>
    <t>GOOL</t>
  </si>
  <si>
    <t>POR PLV SOL 30</t>
  </si>
  <si>
    <t>163749</t>
  </si>
  <si>
    <t>FLEXOVE 625 MG TABLETY</t>
  </si>
  <si>
    <t>POR TBL NOB 60X625MG</t>
  </si>
  <si>
    <t>105178</t>
  </si>
  <si>
    <t>RISENDROS 35 MG</t>
  </si>
  <si>
    <t>15317</t>
  </si>
  <si>
    <t>32062</t>
  </si>
  <si>
    <t>122114</t>
  </si>
  <si>
    <t>APO-OME 20</t>
  </si>
  <si>
    <t>POR CPS ETD 100X20MG</t>
  </si>
  <si>
    <t>Salbutamol</t>
  </si>
  <si>
    <t>48431</t>
  </si>
  <si>
    <t>MABRON RETARD 200</t>
  </si>
  <si>
    <t>132642</t>
  </si>
  <si>
    <t>Salmeterol a flutikason</t>
  </si>
  <si>
    <t>45964</t>
  </si>
  <si>
    <t>SERETIDE DISKUS 50/250</t>
  </si>
  <si>
    <t>39960</t>
  </si>
  <si>
    <t>ORTÉZA ZÁPĚSTÍ PEVNÁ</t>
  </si>
  <si>
    <t>TYP 011B</t>
  </si>
  <si>
    <t>140329</t>
  </si>
  <si>
    <t>PÁSKA EPIKONDILÁRNÍ S PELOTOU, ELASTICKÁ</t>
  </si>
  <si>
    <t>EP 031</t>
  </si>
  <si>
    <t>22813</t>
  </si>
  <si>
    <t>PÁSKA EPICONDYLÁRNÍ S PELOTOU EPI SYNCRO</t>
  </si>
  <si>
    <t>23498</t>
  </si>
  <si>
    <t>DLAHA EPICONDYLÁRNÍ</t>
  </si>
  <si>
    <t>EPIPOINT UNIVERSÁLNÍ VELIKOST</t>
  </si>
  <si>
    <t>6586</t>
  </si>
  <si>
    <t>ORTÉZA FIXAČNÍ ZÁPĚSTÍ ORTEX 07F</t>
  </si>
  <si>
    <t>DLOUHÁ,PRAVÁ,DL.30CM</t>
  </si>
  <si>
    <t>78075</t>
  </si>
  <si>
    <t>ORTÉZA RAMENNÍ - ZÁVĚSNÁ FIXAČNÍ</t>
  </si>
  <si>
    <t>VELIKOST 1-3</t>
  </si>
  <si>
    <t>78609</t>
  </si>
  <si>
    <t>PÁS BEDERNÍ OR 11B</t>
  </si>
  <si>
    <t>S VÝZTUHAMI</t>
  </si>
  <si>
    <t>93953</t>
  </si>
  <si>
    <t>ORTÉZA KOLEN.RIGIDNÍ VE FIXACI 20. 101R 20</t>
  </si>
  <si>
    <t>VEL.OBV.KOLENA S-35-38CM, M-39-42CM, L-43-46CM</t>
  </si>
  <si>
    <t>12136</t>
  </si>
  <si>
    <t>BANDÁŽ ACHILOVY ŠLACHY 3440</t>
  </si>
  <si>
    <t>ACHILLOTRAIN</t>
  </si>
  <si>
    <t>11705</t>
  </si>
  <si>
    <t>ORTÉZA - INFRAPATELÁRNÍ PÁSKA TYP 510</t>
  </si>
  <si>
    <t>78860</t>
  </si>
  <si>
    <t>ORTÉZA STABILIZAČNÍ PRO SED</t>
  </si>
  <si>
    <t>S KONSTR.ZÁKLADEM Z PEV.MAT.,ZHOTOV.NA ZÁKLADĚ ODEBRÁNÍ MĚR.PODKLADŮ</t>
  </si>
  <si>
    <t>Antibiotika v kombinaci s ostatními léčivy</t>
  </si>
  <si>
    <t>1077</t>
  </si>
  <si>
    <t>OPHTHALMO-FRAMYKOIN COMP.</t>
  </si>
  <si>
    <t>Dabigatran-etexilát</t>
  </si>
  <si>
    <t>193503</t>
  </si>
  <si>
    <t>PRADAXA 150 MG</t>
  </si>
  <si>
    <t>16031</t>
  </si>
  <si>
    <t>VOLTAREN 50</t>
  </si>
  <si>
    <t>POR TBL ENT 20X50MG</t>
  </si>
  <si>
    <t>75631</t>
  </si>
  <si>
    <t>POR TBL RET 20X100MG</t>
  </si>
  <si>
    <t>89026</t>
  </si>
  <si>
    <t>POR TBL FLM 100X50MG</t>
  </si>
  <si>
    <t>Fusafungin</t>
  </si>
  <si>
    <t>40349</t>
  </si>
  <si>
    <t>BIOPAROX</t>
  </si>
  <si>
    <t>NAS+ORM SPR SOL 1X10ML</t>
  </si>
  <si>
    <t>Gestoden a ethinylestradiol</t>
  </si>
  <si>
    <t>132818</t>
  </si>
  <si>
    <t>ARTIZIA 0,075 MG/0,020 MG OBALENÉ TABLETY</t>
  </si>
  <si>
    <t>POR TBL OBD 3X21</t>
  </si>
  <si>
    <t>81082</t>
  </si>
  <si>
    <t>KRYTÍ AQUACEL AG - HYDROFIBER</t>
  </si>
  <si>
    <t>10X10CM TECHNOLOGIE HYDROFIBER 10KS</t>
  </si>
  <si>
    <t>78942</t>
  </si>
  <si>
    <t>BANDÁŽ ACHILOVKY ACHIMED</t>
  </si>
  <si>
    <t>6917</t>
  </si>
  <si>
    <t>BANDÁŽ ZÁPĚSTNÍ ELASTICKÁ S VÝSTUHOU</t>
  </si>
  <si>
    <t>MANUTRAIN 5 VELIKOSTÍ</t>
  </si>
  <si>
    <t>Fluocinolon-acetonid</t>
  </si>
  <si>
    <t>4156</t>
  </si>
  <si>
    <t>GELARGIN</t>
  </si>
  <si>
    <t>DRM GEL 1X25GM</t>
  </si>
  <si>
    <t>160154</t>
  </si>
  <si>
    <t>POR TBL NOB 30X800MG</t>
  </si>
  <si>
    <t>88</t>
  </si>
  <si>
    <t>CODEIN SLOVAKOFARMA 15 MG</t>
  </si>
  <si>
    <t>POR TBL NOB 10X15MG</t>
  </si>
  <si>
    <t>25361</t>
  </si>
  <si>
    <t>HELICID 10 ZENTIVA</t>
  </si>
  <si>
    <t>POR CPS ETD 14X10MG</t>
  </si>
  <si>
    <t>Prednison</t>
  </si>
  <si>
    <t>42591</t>
  </si>
  <si>
    <t>RECTODELT 100 MG</t>
  </si>
  <si>
    <t>RCT SUP 4X100MG</t>
  </si>
  <si>
    <t>500718</t>
  </si>
  <si>
    <t>11668</t>
  </si>
  <si>
    <t>ORTÉZA KOLENNÍ S DVOUOSÝM KLOUBEM PAN 7.05</t>
  </si>
  <si>
    <t>ROZEPINATELNÁ,KRÁTKÁ, VEL. S,M,L,XL,XXL UNIV. P-L</t>
  </si>
  <si>
    <t>23497</t>
  </si>
  <si>
    <t>ORTÉZA KOLENNÍ S KOVOVOU VÝSTUHOU A KLOUBEM</t>
  </si>
  <si>
    <t>GENUTRAIN-S 7 VELIKOSTÍ</t>
  </si>
  <si>
    <t>78602</t>
  </si>
  <si>
    <t>PÁSKA EPIONDYLÁRNÍ OR 16A</t>
  </si>
  <si>
    <t>S GUMOVOU PELOTOU</t>
  </si>
  <si>
    <t>10309</t>
  </si>
  <si>
    <t>BERLE PŘEDLOKETNÍ FRANCOUZSKÁ DURAL.DĚTSKÁ FDD 91</t>
  </si>
  <si>
    <t>NOSNOST 100KG</t>
  </si>
  <si>
    <t>78957</t>
  </si>
  <si>
    <t>HŮL SKLÁDACÍ DURALOVÁ HS 01</t>
  </si>
  <si>
    <t>85021</t>
  </si>
  <si>
    <t>POR CPS DUR 50X100MG I</t>
  </si>
  <si>
    <t>99600</t>
  </si>
  <si>
    <t>Drotaverin</t>
  </si>
  <si>
    <t>107807</t>
  </si>
  <si>
    <t>NO-SPA</t>
  </si>
  <si>
    <t>POR TBL NOB 20X40MG</t>
  </si>
  <si>
    <t>202362</t>
  </si>
  <si>
    <t>IBALGIN 400</t>
  </si>
  <si>
    <t>POR TBL FLM 48X400MG</t>
  </si>
  <si>
    <t>145963</t>
  </si>
  <si>
    <t>PARTRAMEC 37,5 MG/325 MG</t>
  </si>
  <si>
    <t>10X10CM TECHNOLOGIE HYDROFIBER,10KS</t>
  </si>
  <si>
    <t>Kompresní punčochy a návleky</t>
  </si>
  <si>
    <t>45552</t>
  </si>
  <si>
    <t>NÁVLEK KOTNÍKOVÝ III.K.T.</t>
  </si>
  <si>
    <t>MAXIS C A-B</t>
  </si>
  <si>
    <t>57542</t>
  </si>
  <si>
    <t>13280</t>
  </si>
  <si>
    <t>192718</t>
  </si>
  <si>
    <t>TRAMYLPA 37,5 MG/325 MG</t>
  </si>
  <si>
    <t>POR TBL FLM 2</t>
  </si>
  <si>
    <t>Další osteosyntetický materiál</t>
  </si>
  <si>
    <t>72769</t>
  </si>
  <si>
    <t>3-D DLAHA FIXAČNÍ, VELIKOST XS, TITAN</t>
  </si>
  <si>
    <t>57-05192,1,0,5,7</t>
  </si>
  <si>
    <t>78947</t>
  </si>
  <si>
    <t>ORTÉZA KOLENNÍ STABIMED</t>
  </si>
  <si>
    <t>78931</t>
  </si>
  <si>
    <t>KOREKTOR VBOČENÉHO PALCE - TYP 703</t>
  </si>
  <si>
    <t>BANDÁŽ NA HALLUX VALGUS</t>
  </si>
  <si>
    <t>11535</t>
  </si>
  <si>
    <t>PROTÉZA DK PRO AMP.V BÉRCI A NÍŽE-SPECIÁLNÍ VYB.</t>
  </si>
  <si>
    <t>INDIKAČNÍ STUPEŇ 3-4</t>
  </si>
  <si>
    <t>13705</t>
  </si>
  <si>
    <t>ZOVIRAX 800 MG</t>
  </si>
  <si>
    <t>POR TBL NOB 35X800MG</t>
  </si>
  <si>
    <t>58880</t>
  </si>
  <si>
    <t>DOLMINA 100 SR</t>
  </si>
  <si>
    <t>POR TBL PRO 20X100MG</t>
  </si>
  <si>
    <t>115366</t>
  </si>
  <si>
    <t>202854</t>
  </si>
  <si>
    <t>HELICID 40 MG</t>
  </si>
  <si>
    <t>POR CPS ETD 15X40MG I SKLO</t>
  </si>
  <si>
    <t>169785</t>
  </si>
  <si>
    <t>TRAMADOL/PARACETAMOL TEVA 37,5 MG/325 MG</t>
  </si>
  <si>
    <t>POR TBL FLM 10</t>
  </si>
  <si>
    <t>62963</t>
  </si>
  <si>
    <t>BANDÁŽ LOKETNÍ OR 4G</t>
  </si>
  <si>
    <t>23888</t>
  </si>
  <si>
    <t>NÁSTAVEC NA WC PLASTOVÝ 508 B/DELUXE</t>
  </si>
  <si>
    <t>13703</t>
  </si>
  <si>
    <t>ZOVIRAX 200 MG</t>
  </si>
  <si>
    <t>POR TBL NOB 25X200MG</t>
  </si>
  <si>
    <t>15485</t>
  </si>
  <si>
    <t>83615</t>
  </si>
  <si>
    <t>KLACID 250</t>
  </si>
  <si>
    <t>25414</t>
  </si>
  <si>
    <t>Železo v kombinaci s kyanokobalaminem a kyselinou listovou</t>
  </si>
  <si>
    <t>59570</t>
  </si>
  <si>
    <t>FERRO-FOLGAMMA</t>
  </si>
  <si>
    <t>POR CPS MOL 50</t>
  </si>
  <si>
    <t>587</t>
  </si>
  <si>
    <t>KOREKTOR VBOČENÉHO PALCE</t>
  </si>
  <si>
    <t>4 VELIKOSTI, OBOUSTRANNÉ PROVEDENÍ</t>
  </si>
  <si>
    <t>93811</t>
  </si>
  <si>
    <t>BANDÁŽ KOLENNÍ</t>
  </si>
  <si>
    <t>PROTECT.GENU</t>
  </si>
  <si>
    <t>84129</t>
  </si>
  <si>
    <t>POR TBL NOB 50X400MG</t>
  </si>
  <si>
    <t>75604</t>
  </si>
  <si>
    <t>DICLOFENAC AL 25</t>
  </si>
  <si>
    <t>POR TBL FLM 50X25MG</t>
  </si>
  <si>
    <t>Chinapril a diuretika</t>
  </si>
  <si>
    <t>76710</t>
  </si>
  <si>
    <t>POR TBL FLM 100</t>
  </si>
  <si>
    <t>186334</t>
  </si>
  <si>
    <t>66044</t>
  </si>
  <si>
    <t>DRM GEL 1X30GM</t>
  </si>
  <si>
    <t>58261</t>
  </si>
  <si>
    <t>75603</t>
  </si>
  <si>
    <t>89024</t>
  </si>
  <si>
    <t>POR TBL FLM 20X50MG</t>
  </si>
  <si>
    <t>78068</t>
  </si>
  <si>
    <t>PÁSKA EPI</t>
  </si>
  <si>
    <t>EPIKONDYLIÁRNÍ ORTÉZA TYP 03, VELIKOSTI PO 7 CM (OBJ. EPI03)</t>
  </si>
  <si>
    <t>203295</t>
  </si>
  <si>
    <t>POR TBL RET 20X500MG-DOUBLE BL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</si>
  <si>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</si>
  <si>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</si>
  <si>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</si>
  <si>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</si>
  <si>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</si>
  <si>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M05BA07 - Kyselina risedronová</t>
  </si>
  <si>
    <t>J01FA10 - Azithromycin</t>
  </si>
  <si>
    <t>J01AA02 - Doxycyklin</t>
  </si>
  <si>
    <t>N02CC01 - Sumatriptan</t>
  </si>
  <si>
    <t>C10AB05 - Fenofibrát</t>
  </si>
  <si>
    <t>M01AC06 - Meloxikam</t>
  </si>
  <si>
    <t>M05BA04 - Kyselina alendronová</t>
  </si>
  <si>
    <t>N03AX12 - Gabapentin</t>
  </si>
  <si>
    <t>R06AX13 - Loratadin</t>
  </si>
  <si>
    <t>J01MA01 - Ofloxacin</t>
  </si>
  <si>
    <t>M01AC06</t>
  </si>
  <si>
    <t>J01FA10</t>
  </si>
  <si>
    <t>M05BA04</t>
  </si>
  <si>
    <t>M05BA07</t>
  </si>
  <si>
    <t>N02CC01</t>
  </si>
  <si>
    <t>N03AX12</t>
  </si>
  <si>
    <t>R06AX13</t>
  </si>
  <si>
    <t>J01MA01</t>
  </si>
  <si>
    <t>C10AB05</t>
  </si>
  <si>
    <t>J01AA02</t>
  </si>
  <si>
    <t>Přehled plnění PL - Preskripce léčivých přípravků - orientační přehled</t>
  </si>
  <si>
    <t>50115051     nadstandard ZUM (hrazeno pac.) (sk.Z_520)</t>
  </si>
  <si>
    <t>ZA090</t>
  </si>
  <si>
    <t>Vata buničitá přířezy 37 x 57 cm 2730152</t>
  </si>
  <si>
    <t>ZA331</t>
  </si>
  <si>
    <t>Obinadlo fixa crep 10 cm x 4 m 1323100104</t>
  </si>
  <si>
    <t>ZA423</t>
  </si>
  <si>
    <t>Obinadlo elastické idealtex 12 cm x 5 m 9310633</t>
  </si>
  <si>
    <t>ZA451</t>
  </si>
  <si>
    <t>Náplast omniplast 5 cm x 9,2 m 9004540 (900429)</t>
  </si>
  <si>
    <t>ZA459</t>
  </si>
  <si>
    <t>Kompresa AB 10 x 20 cm / 1 ks sterilní NT savá 1230114021</t>
  </si>
  <si>
    <t>ZA547</t>
  </si>
  <si>
    <t>Krytí inadine nepřilnavé 9,5 x 9,5 cm 1/10 SYS01512EE</t>
  </si>
  <si>
    <t>ZA576</t>
  </si>
  <si>
    <t>Set sterilní pro močovou katetrizaci Mediset bal. á 20 ks 4552710</t>
  </si>
  <si>
    <t>ZA593</t>
  </si>
  <si>
    <t>Tampon stáčený sterilní 20 x 20 cm / 5 ks 28003</t>
  </si>
  <si>
    <t>ZA614</t>
  </si>
  <si>
    <t>Gáza přířezy 48 cm x 50 cm 17 nití karton á 750 ks 07012+</t>
  </si>
  <si>
    <t>ZB084</t>
  </si>
  <si>
    <t>Náplast transpore 2,50 cm x 9,14 m 1527-1</t>
  </si>
  <si>
    <t>ZB404</t>
  </si>
  <si>
    <t>Náplast cosmos 8 cm x 1 m 5403353</t>
  </si>
  <si>
    <t>ZC846</t>
  </si>
  <si>
    <t>Kompresa AB 15 x 25 cm /1 ks sterilní NT savá 1230114031</t>
  </si>
  <si>
    <t>ZI558</t>
  </si>
  <si>
    <t>Náplast curapor   7 x   5 cm 22120 ( náhrada za cosmopor )</t>
  </si>
  <si>
    <t>ZL667</t>
  </si>
  <si>
    <t>Náplast tegaderm i.v. advanced 6,5 cm x 7,0 cm bal. á 100 ks 1683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</si>
  <si>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</si>
  <si>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</si>
  <si>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</si>
  <si>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</si>
  <si>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</si>
  <si>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</si>
  <si>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</si>
  <si>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</si>
  <si>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</si>
  <si>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</si>
  <si>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ZM336</t>
  </si>
  <si>
    <t>Krytí pooperační a fixační s absorpční pěnou OPSITE Post-Op Visible omyvatelné průhledné vel. 30 x 10 cm bal. á 20 ks 66800140</t>
  </si>
  <si>
    <t>ZM335</t>
  </si>
  <si>
    <t>Krytí pooperační a fixační s absorpční pěnou OPSITE Post-Op Visible omyvatelné průhledné vel. 25 x 10 cm bal. á 20 ks 66800139</t>
  </si>
  <si>
    <t>ZM334</t>
  </si>
  <si>
    <t>Krytí pooperační a fixační s absorpční pěnou OPSITE Post-Op Visible omyvatelné průhledné vel. 20 x 10 cm bal. á 20 ks 66800138</t>
  </si>
  <si>
    <t>ZN213</t>
  </si>
  <si>
    <t>Krytí vícevrstvé pěnové Allevyn Life 21 x 21 cm bal. á 10 ks 66801070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</si>
  <si>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</si>
  <si>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</si>
  <si>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</si>
  <si>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</si>
  <si>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</si>
  <si>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</si>
  <si>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</si>
  <si>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</si>
  <si>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</si>
  <si>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</si>
  <si>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ZA897</t>
  </si>
  <si>
    <t>Nůž na stehy krátký sterilní bal. á 100 ks 11.000.00.010</t>
  </si>
  <si>
    <t>ZB117</t>
  </si>
  <si>
    <t>Lanceta haemolance modrá bal. á 100 ks DIS7575</t>
  </si>
  <si>
    <t>ZB249</t>
  </si>
  <si>
    <t>Sáček močový s křížovou výpustí 2000 ml ZAR-TNU201601</t>
  </si>
  <si>
    <t>ZB488</t>
  </si>
  <si>
    <t>Sprej cavilon 28 ml bal. á 12 ks 3346E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</si>
  <si>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</si>
  <si>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</si>
  <si>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</si>
  <si>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</si>
  <si>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</si>
  <si>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</si>
  <si>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ZB770</t>
  </si>
  <si>
    <t>Držák jehly excentrický Holdex 450263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</si>
  <si>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</si>
  <si>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</si>
  <si>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</si>
  <si>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</si>
  <si>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</si>
  <si>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</si>
  <si>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ZB949</t>
  </si>
  <si>
    <t>Pinzeta UH sterilní HAR999565</t>
  </si>
  <si>
    <t>ZC498</t>
  </si>
  <si>
    <t>Držák močových sáčků UH 800800100</t>
  </si>
  <si>
    <t>ZC768</t>
  </si>
  <si>
    <t>Zkumavka 10 ml sterilní bal. á 1250 ks 1009/TE/SG</t>
  </si>
  <si>
    <t>ZC769</t>
  </si>
  <si>
    <t>Hadička spojovací HS 1,8 x 450LL 606301-ND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</si>
  <si>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</si>
  <si>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</si>
  <si>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</si>
  <si>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</si>
  <si>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</si>
  <si>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</si>
  <si>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ZD980</t>
  </si>
  <si>
    <t>Kanyla vasofix 18G zelená safety 4269136S-01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</si>
  <si>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</si>
  <si>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</si>
  <si>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</si>
  <si>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</si>
  <si>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</si>
  <si>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</si>
  <si>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</si>
  <si>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</si>
  <si>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</si>
  <si>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</si>
  <si>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</si>
  <si>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</si>
  <si>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</si>
  <si>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</si>
  <si>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</si>
  <si>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</si>
  <si>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ZL105</t>
  </si>
  <si>
    <t>Nástavec pro odběr moče ke zkumavce vacuete 450251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</si>
  <si>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</si>
  <si>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</si>
  <si>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</si>
  <si>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</si>
  <si>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</si>
  <si>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</si>
  <si>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ZN297</t>
  </si>
  <si>
    <t>Hadička spojovací Gamaplus 1,8 x 450 LL NO DOP (606301) 686401</t>
  </si>
  <si>
    <t>ZA715</t>
  </si>
  <si>
    <t>Set infuzní intrafix primeline classic 150 cm 4062957</t>
  </si>
  <si>
    <t>ZE079</t>
  </si>
  <si>
    <t>Set transfúzní non PVC s odvzdušněním a bakteriálním filtrem ZAR-I-TS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</si>
  <si>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</si>
  <si>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</si>
  <si>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</si>
  <si>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</si>
  <si>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</si>
  <si>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</si>
  <si>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</si>
  <si>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</si>
  <si>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ZI758</t>
  </si>
  <si>
    <t>Rukavice vinyl bez p. M á 100 ks EFEKTVR03</t>
  </si>
  <si>
    <t>ZM292</t>
  </si>
  <si>
    <t>Rukavice nitril sempercare bez p. M bal. á 200 ks 30803</t>
  </si>
  <si>
    <t>ZM293</t>
  </si>
  <si>
    <t>Rukavice nitril sempercare bez p. L bal. á 200 ks 30804</t>
  </si>
  <si>
    <t>ZA031</t>
  </si>
  <si>
    <t>Vata obvazová 1000 g nest.vinutá 110710</t>
  </si>
  <si>
    <t>ZA329</t>
  </si>
  <si>
    <t>Obinadlo fixa crep   6 cm x 4 m 1323100102</t>
  </si>
  <si>
    <t>ZA338</t>
  </si>
  <si>
    <t>Obinadlo hydrofilní   6 cm x   5 m 13005</t>
  </si>
  <si>
    <t>ZA339</t>
  </si>
  <si>
    <t>Obinadlo hydrofilní   8 cm x   5 m 13006</t>
  </si>
  <si>
    <t>ZA340</t>
  </si>
  <si>
    <t>Obinadlo hydrofilní 12 cm x   5 m 13008</t>
  </si>
  <si>
    <t>ZA425</t>
  </si>
  <si>
    <t>Obinadlo hydrofilní 10 cm x   5 m 13007</t>
  </si>
  <si>
    <t>ZA427</t>
  </si>
  <si>
    <t>Obinadlo hydrofilní 14 cm x   5 m 13009</t>
  </si>
  <si>
    <t>ZA429</t>
  </si>
  <si>
    <t>Obinadlo elastické idealtex   8 cm x 5 m 931061</t>
  </si>
  <si>
    <t>ZA443</t>
  </si>
  <si>
    <t>Šátek trojcípý pletený 125 x 85 x 85 cm 20001</t>
  </si>
  <si>
    <t>ZA463</t>
  </si>
  <si>
    <t>Kompresa NT 10 x 20 cm / 2 ks sterilní 26620</t>
  </si>
  <si>
    <t>ZA464</t>
  </si>
  <si>
    <t>Kompresa NT 10 x 10 cm / 2 ks sterilní 26520</t>
  </si>
  <si>
    <t>ZA498</t>
  </si>
  <si>
    <t>Krytí bactigras 10 x 10 cm bal. á 10 ks 7457</t>
  </si>
  <si>
    <t>ZC100</t>
  </si>
  <si>
    <t>Vata buničitá dělená 2 role / 500 ks 40 x 50 mm 1230200310</t>
  </si>
  <si>
    <t>ZD829</t>
  </si>
  <si>
    <t>Bandáž evelína pod sádru 1321303125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</si>
  <si>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</si>
  <si>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</si>
  <si>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</si>
  <si>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</si>
  <si>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</si>
  <si>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</si>
  <si>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ZK404</t>
  </si>
  <si>
    <t>Roztok prontosan 350 ml 400416</t>
  </si>
  <si>
    <t>ZL999</t>
  </si>
  <si>
    <t>Rychloobvaz 8 x 4 cm / 3 ks ( pro obj. 1 kus = 3 náplasti) 001445510</t>
  </si>
  <si>
    <t>ZB754</t>
  </si>
  <si>
    <t>Zkumavka černá 2 ml 454073</t>
  </si>
  <si>
    <t>ZB893</t>
  </si>
  <si>
    <t>Stříkačka inzulinová omnican 0,5 ml 100j s jehlou 30 G 9151125S</t>
  </si>
  <si>
    <t>ZE159</t>
  </si>
  <si>
    <t>Nádoba na kontaminovaný odpad 2 l 15-0003</t>
  </si>
  <si>
    <t>ZC994</t>
  </si>
  <si>
    <t>Láhev náhradní hi-vac 400 ml 05.000.22.802</t>
  </si>
  <si>
    <t>ZJ672</t>
  </si>
  <si>
    <t>Pohár na moč 250 ml UH GAMA204809</t>
  </si>
  <si>
    <t>ZB209</t>
  </si>
  <si>
    <t>Set transfúzní BLLP pro přetlakovou transfuzi bez vzdušného filtru hemomed 05123</t>
  </si>
  <si>
    <t>ZA333</t>
  </si>
  <si>
    <t>Krytí aquacel Ag hydrofibre 10 x 10 cm á 10 ks 0081082 403708</t>
  </si>
  <si>
    <t>ZA497</t>
  </si>
  <si>
    <t>Krytí bactigras   5 x   5 cm bal. á 50 ks 7456</t>
  </si>
  <si>
    <t>ZA537</t>
  </si>
  <si>
    <t>Krytí mepilex heel 13 x 20 cm bal. á 5 ks 288100-01</t>
  </si>
  <si>
    <t>ZA544</t>
  </si>
  <si>
    <t>Krytí inadine nepřilnavé 5,0 x 5,0 cm 1/10 SYS01481EE</t>
  </si>
  <si>
    <t>ZA550</t>
  </si>
  <si>
    <t>Krytí nu-gel 25 g bal. á 6 ks MNG425</t>
  </si>
  <si>
    <t>ZA561</t>
  </si>
  <si>
    <t>Kompresa AB 20 x 40 cm / 1 ks sterilní NT savá 1230114051</t>
  </si>
  <si>
    <t>ZA562</t>
  </si>
  <si>
    <t>Náplast cosmopor i. v. 6 x 8 cm 9008054</t>
  </si>
  <si>
    <t>ZD633</t>
  </si>
  <si>
    <t>Krytí mepilex border sacrum 18 x 18 cm bal. á 5 ks 282000-01</t>
  </si>
  <si>
    <t>ZF352</t>
  </si>
  <si>
    <t>Náplast transpore bílá 2,50 cm x 9,14 m bal. á 12 ks 1534-1</t>
  </si>
  <si>
    <t>ZL973</t>
  </si>
  <si>
    <t>Pěna renasys-F střední set (M) 66800795</t>
  </si>
  <si>
    <t>ZA578</t>
  </si>
  <si>
    <t>Krytí hypergel 5 g bal. á 10 ks 360500-00</t>
  </si>
  <si>
    <t>ZA661</t>
  </si>
  <si>
    <t>Krytí granuflex signal 10,0 x 10,0 cm á 5 ks 0081425 403326</t>
  </si>
  <si>
    <t>ZA727</t>
  </si>
  <si>
    <t>Kontejner 30 ml sterilní 331690251750</t>
  </si>
  <si>
    <t>ZB755</t>
  </si>
  <si>
    <t>Zkumavka 1,0 ml K3 edta fialová 454034</t>
  </si>
  <si>
    <t>ZB759</t>
  </si>
  <si>
    <t>Zkumavka červená 8 ml gel 455071</t>
  </si>
  <si>
    <t>ZC906</t>
  </si>
  <si>
    <t>Škrtidlo se sponou pro dospělé 25 x 500 mm KVS25500</t>
  </si>
  <si>
    <t>ZF192</t>
  </si>
  <si>
    <t>Nádoba na kontaminovaný odpad 4 l 15-0004</t>
  </si>
  <si>
    <t>ZB767</t>
  </si>
  <si>
    <t>Jehla vakuová 226/38 mm černá 450075</t>
  </si>
  <si>
    <t>ZM291</t>
  </si>
  <si>
    <t>Rukavice nitril sempercare bez p. S bal. á 200 ks 30802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</si>
  <si>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</si>
  <si>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</si>
  <si>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</si>
  <si>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</si>
  <si>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</si>
  <si>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</si>
  <si>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ZA330</t>
  </si>
  <si>
    <t>Obinadlo fixa crep   8 cm x 4 m 1323100103</t>
  </si>
  <si>
    <t>ZA432</t>
  </si>
  <si>
    <t>Obvaz sádrový safix plus 14 cm x 3 m 3327430</t>
  </si>
  <si>
    <t>ZA601</t>
  </si>
  <si>
    <t>Obinadlo fixa crep 12 cm x 4 m 1323100105</t>
  </si>
  <si>
    <t>ZA590</t>
  </si>
  <si>
    <t>Obvaz sádrový safix plus   6 cm x 2 m 3327300</t>
  </si>
  <si>
    <t>ZA592</t>
  </si>
  <si>
    <t>Obvaz sádrový safix plus   8 cm x 3 m 3327400</t>
  </si>
  <si>
    <t>ZE894</t>
  </si>
  <si>
    <t>Krytí mepilex transfer Ag 7,5 x 8,5 cm bal. á 10 ks 394000</t>
  </si>
  <si>
    <t>ZA559</t>
  </si>
  <si>
    <t>Obinadlo škrobové 20 cm x 10 m 350488</t>
  </si>
  <si>
    <t>ZD010</t>
  </si>
  <si>
    <t>Set sterilní pro žilní katetrizaci Mediset 4752003</t>
  </si>
  <si>
    <t>ZE837</t>
  </si>
  <si>
    <t>Pipeta pasteurova 3 ml 331690270550</t>
  </si>
  <si>
    <t>ZA832</t>
  </si>
  <si>
    <t>Jehla injekční 0,9 x 40 mm žlutá 4657519</t>
  </si>
  <si>
    <t>ZA836</t>
  </si>
  <si>
    <t>Jehla injekční 0,9 x 70 mm žlutá 4665791</t>
  </si>
  <si>
    <t>ZA316</t>
  </si>
  <si>
    <t>Krytí mepitel 7,5 x 10 cm bal. á 10 ks 290710</t>
  </si>
  <si>
    <t>ZA454</t>
  </si>
  <si>
    <t>Kompresa AB 10 x 10 cm / 1 ks sterilní NT savá 1230114011</t>
  </si>
  <si>
    <t>ZA507</t>
  </si>
  <si>
    <t>Náplast tegaderm 8,5 cm x 10,5 cm bal. á 50 ks s výřezem 1635</t>
  </si>
  <si>
    <t>ZA589</t>
  </si>
  <si>
    <t>Tampon sterilní stáčený 30 x 30 cm / 5 ks karton á 1500 ks 28007</t>
  </si>
  <si>
    <t>ZA595</t>
  </si>
  <si>
    <t>Náplast tegaderm 6,0 cm x 7,0 cm bal. á 100 ks s výřezem 1623W</t>
  </si>
  <si>
    <t>ZL410</t>
  </si>
  <si>
    <t>Hemagel 100 g A2681147</t>
  </si>
  <si>
    <t>ZD634</t>
  </si>
  <si>
    <t>Krytí mepilex border sacrum 23 x 23 cm bal. á 5 ks 282400-01</t>
  </si>
  <si>
    <t>ZA545</t>
  </si>
  <si>
    <t>Krytí hydrogel. NU-GEL s algin. 15 g bal. á 10 ks SYSMNG415EE</t>
  </si>
  <si>
    <t>ZN214</t>
  </si>
  <si>
    <t>Krytí vícevrstvé pěnové Allevyn Life 15,4 x 15,4 cm bal. á 10 ks 66801069</t>
  </si>
  <si>
    <t>ZN215</t>
  </si>
  <si>
    <t>Krytí vícevrstvé pěnové Allevyn Life 12,9 x 12,9 cm bal. á 10 ks 66801068</t>
  </si>
  <si>
    <t>ZA749</t>
  </si>
  <si>
    <t>Stříkačka injekční 3-dílná 50 ml LL Omnifix Solo 4617509F</t>
  </si>
  <si>
    <t>ZA791</t>
  </si>
  <si>
    <t>Stříkačka janett 3-dílná 140-160 ml sterilní vyplachovací JNP1543 MED114408</t>
  </si>
  <si>
    <t>ZB338</t>
  </si>
  <si>
    <t>Hadička spojovací tlaková unicath pr. 1,0 mm x 200 cm PB 3120 M</t>
  </si>
  <si>
    <t>ZB804</t>
  </si>
  <si>
    <t>Regulátor průtoku infúze dosicair DF 100</t>
  </si>
  <si>
    <t>ZC074</t>
  </si>
  <si>
    <t>Nebulizátor Typ 753 pro dospělé 01.000.08.753</t>
  </si>
  <si>
    <t>ZC648</t>
  </si>
  <si>
    <t>Elektroda EKG s gelem ovál 33 x 51 mm pro dospělé H-108006</t>
  </si>
  <si>
    <t>Elektroda EKG s gelem ovál 33 x 51 mm pro dospělé H-108006(F9089)</t>
  </si>
  <si>
    <t>ZD616</t>
  </si>
  <si>
    <t>Set sterilní pro močovou katetrizaci+ aqua permanent 4 Mediset bal. á 54 ks 753882</t>
  </si>
  <si>
    <t>ZD650</t>
  </si>
  <si>
    <t>Aquapak - sterilní voda 340 ml s adaptérem bal. á 20 ks 400340</t>
  </si>
  <si>
    <t>ZE468</t>
  </si>
  <si>
    <t>Zkumavka modrá 1 ml 454320</t>
  </si>
  <si>
    <t>ZH845</t>
  </si>
  <si>
    <t>Tyčinka vatová medcomfort + glyc. citónová příchuť bal. á 75 ks 09157-100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</si>
  <si>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</si>
  <si>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</si>
  <si>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</si>
  <si>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</si>
  <si>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</si>
  <si>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</si>
  <si>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</si>
  <si>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</si>
  <si>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ZK798</t>
  </si>
  <si>
    <t>Zátka combi modrá 4495152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</si>
  <si>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</si>
  <si>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</si>
  <si>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</si>
  <si>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</si>
  <si>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</si>
  <si>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</si>
  <si>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</si>
  <si>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</si>
  <si>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</si>
  <si>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</si>
  <si>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ZB947</t>
  </si>
  <si>
    <t>Manžeta TK dospělá 27 - 35 cm M1574A</t>
  </si>
  <si>
    <t>ZJ096</t>
  </si>
  <si>
    <t>Vzduchovod nosní 6,0 mm bal. á 10 ks 321060</t>
  </si>
  <si>
    <t>ZL436</t>
  </si>
  <si>
    <t>Trokar hrudní CH24 délka 40 cm vnější pr. 8,0 mm bal. á 10 ks 02.000.30.024</t>
  </si>
  <si>
    <t>ZB253</t>
  </si>
  <si>
    <t>Filtr iso-gard bakteriální virový čistý bal. á 25 ks 19212</t>
  </si>
  <si>
    <t>ZB908</t>
  </si>
  <si>
    <t>Hadička spojovací stíněná 1 mm/150 cm bal. á 20 ks 1100 1150 E</t>
  </si>
  <si>
    <t>ZE178</t>
  </si>
  <si>
    <t>Aquapak - sterilní voda 340 ml bez adaptéru bal. á 20 ks 400301</t>
  </si>
  <si>
    <t>ZL435</t>
  </si>
  <si>
    <t>Trokar hrudní CH20 délka 40 cm vnější pr. 6,6 mm bal. á 10 ks 02.000.30.020</t>
  </si>
  <si>
    <t>ZJ095</t>
  </si>
  <si>
    <t>Vzduchovod nosní 5,5 mm bal. á 10 ks 321055</t>
  </si>
  <si>
    <t>ZN155</t>
  </si>
  <si>
    <t>Organizér infuzních setů ORIO modrý bal. á 15 ks 702.03</t>
  </si>
  <si>
    <t>ZL123</t>
  </si>
  <si>
    <t>Spojka asymetrická 4-6 pro hadice 55 mm 75107</t>
  </si>
  <si>
    <t>ZJ114</t>
  </si>
  <si>
    <t>Vzduchovod ústní guedell 110 mm bal. á 30 ks 311110</t>
  </si>
  <si>
    <t>ZL434</t>
  </si>
  <si>
    <t>Trokar hrudní CH16 délka 20 cm vnější pr. 5,3 mm bal. á 10 ks 02.000.30.016</t>
  </si>
  <si>
    <t>ZN296</t>
  </si>
  <si>
    <t>Hadička spojovací Gamaplus 1,8 x 450 UNIV NO DOP 606306-ND</t>
  </si>
  <si>
    <t>ZD848</t>
  </si>
  <si>
    <t>Katetr CVC 2 lumen certofix duo 730 bal. á 10 ks 4162307E</t>
  </si>
  <si>
    <t>ZM294</t>
  </si>
  <si>
    <t>Rukavice nitril sempercare bez p. XL bal. á 180 ks 30818</t>
  </si>
  <si>
    <t>ZB173</t>
  </si>
  <si>
    <t>Maska kyslíková s hadičkou a nosní svorkou dospělá H-103013, OS/100</t>
  </si>
  <si>
    <t>ZB232</t>
  </si>
  <si>
    <t>Maska anesteziologická č.4 7194000</t>
  </si>
  <si>
    <t>ZB867</t>
  </si>
  <si>
    <t>Maska anesteziologická č.3 7193</t>
  </si>
  <si>
    <t>ZB669</t>
  </si>
  <si>
    <t>Hadice odsávací 2 kohouty 7/11, délka 180 cm Softub TA 7181</t>
  </si>
  <si>
    <t>ZB236</t>
  </si>
  <si>
    <t>Maska anesteziologická vel. 4 bal. á 30 ks MP01504</t>
  </si>
  <si>
    <t>ZA325</t>
  </si>
  <si>
    <t>Krytí hypro-sorb R 65 x 55 mm 002</t>
  </si>
  <si>
    <t>ZA426</t>
  </si>
  <si>
    <t>Obinadlo hydrofilní 16 cm x 10 m 13014</t>
  </si>
  <si>
    <t>ZA436</t>
  </si>
  <si>
    <t>Obvaz elastický síťový pruban č. 12 427312</t>
  </si>
  <si>
    <t>ZA465</t>
  </si>
  <si>
    <t>Fólie incizní raucodrape sterilní 45 x 50 cm 23445</t>
  </si>
  <si>
    <t>ZA502</t>
  </si>
  <si>
    <t>Tampon nesterilní stáčený 30 x 60 cm 1320300406</t>
  </si>
  <si>
    <t>ZA539</t>
  </si>
  <si>
    <t>Kompresa NT 10 x 10 cm nesterilní 06103</t>
  </si>
  <si>
    <t>ZA620</t>
  </si>
  <si>
    <t>Fólie incizní ioban antimikrobiální 66 x 45 cm, incizie 56 x 45 cm  6650</t>
  </si>
  <si>
    <t>ZA640</t>
  </si>
  <si>
    <t>Krytí traumacel taf light 7,5 x 5 cm bal. á 10 ks V0081947</t>
  </si>
  <si>
    <t>ZC725</t>
  </si>
  <si>
    <t>Obvaz ortho-pad 15 cm x 3 m 1320105005</t>
  </si>
  <si>
    <t>ZL977</t>
  </si>
  <si>
    <t>Kanystr renasys GO 750 ml 66800916</t>
  </si>
  <si>
    <t>ZL975</t>
  </si>
  <si>
    <t>Pěna renasys-F malý set (S) 66800794</t>
  </si>
  <si>
    <t>ZF042</t>
  </si>
  <si>
    <t>Krytí mastný tyl jelonet 10 x 10 cm á 10 ks 7404</t>
  </si>
  <si>
    <t>ZN105</t>
  </si>
  <si>
    <t>Rouška břišní NT Special s RTG vláknem sterilní 30 x 30 cm 130g/m2 bal. á 5 ks 187705</t>
  </si>
  <si>
    <t>ZN103</t>
  </si>
  <si>
    <t>Kompresa NT standard s RTG vláknem sterilní 10 x 10 cm 70g/m2 bal. á 10 ks 185310</t>
  </si>
  <si>
    <t>ZL985</t>
  </si>
  <si>
    <t>Krytí transparentní filmové 20 x 30 cm bal. á 10 ks 66800394</t>
  </si>
  <si>
    <t>KE399</t>
  </si>
  <si>
    <t>vaper se sáním 227301</t>
  </si>
  <si>
    <t>KF773</t>
  </si>
  <si>
    <t>set autotransfúzní s 3cestným konektorem 10156,10150,14309</t>
  </si>
  <si>
    <t>ZA095</t>
  </si>
  <si>
    <t>Cement kostní palacos R+G 2 x 40 g á 2 ks 66017569</t>
  </si>
  <si>
    <t>ZA760</t>
  </si>
  <si>
    <t>Drén redon CH8 50 cm U2110800</t>
  </si>
  <si>
    <t>ZB006</t>
  </si>
  <si>
    <t>Teploměr digitální thermoval basic 9250391</t>
  </si>
  <si>
    <t>ZB780</t>
  </si>
  <si>
    <t>Kontejner 120 ml sterilní 331690250350</t>
  </si>
  <si>
    <t>ZC751</t>
  </si>
  <si>
    <t>Čepelka skalpelová 11 BB511</t>
  </si>
  <si>
    <t>ZC752</t>
  </si>
  <si>
    <t>Čepelka skalpelová 15 BB515</t>
  </si>
  <si>
    <t>ZC757</t>
  </si>
  <si>
    <t>Čepelka skalpelová 24 BB524</t>
  </si>
  <si>
    <t>ZC941</t>
  </si>
  <si>
    <t>Vak jednorázový k odsávačce 3 l bal. á 24 ks 57187</t>
  </si>
  <si>
    <t>ZG498</t>
  </si>
  <si>
    <t>Pulsavac á 10 ks 00-5150-475-00</t>
  </si>
  <si>
    <t>ZG500</t>
  </si>
  <si>
    <t>Pulsavac plus hip kit á 10 ks 00-5150-482-00</t>
  </si>
  <si>
    <t>ZG501</t>
  </si>
  <si>
    <t>Singl easymix á 10 ks 02-0305AAP</t>
  </si>
  <si>
    <t>ZG502</t>
  </si>
  <si>
    <t>Double easymix 02-0306AAP</t>
  </si>
  <si>
    <t>ZG503</t>
  </si>
  <si>
    <t>Cement kostní hi - fatigue 2 x 40 g 00-1120-240-01</t>
  </si>
  <si>
    <t>ZG504</t>
  </si>
  <si>
    <t>Cement Hi-fatigue 1 x 40 00-1121-140-01</t>
  </si>
  <si>
    <t>ZI781</t>
  </si>
  <si>
    <t>Elektroda neutrální monopolární pro dospělé á 100 ks 2125</t>
  </si>
  <si>
    <t>ZL464</t>
  </si>
  <si>
    <t>Popisovač sterilní se dvěma hroty Sandel 4-in-1Marker, bal. á 25 ks, S1041F</t>
  </si>
  <si>
    <t>ZL991</t>
  </si>
  <si>
    <t>Drát s ouškem 2,4 x 15 254728</t>
  </si>
  <si>
    <t>KF839</t>
  </si>
  <si>
    <t>cement osteobond 40 g 00-1101-002-00</t>
  </si>
  <si>
    <t>ZD516</t>
  </si>
  <si>
    <t>Fréza kostní ultraagresivní váleček 4,0 mm bal. á 5 ks 283465</t>
  </si>
  <si>
    <t>ZD204</t>
  </si>
  <si>
    <t>Fréza měkotkáňová ultra agresive plus 4 mm bal. á 5 ks 283429</t>
  </si>
  <si>
    <t>ZH840</t>
  </si>
  <si>
    <t>Nádoba pro mražení tkání bal. á 8 sad CDR7000AU</t>
  </si>
  <si>
    <t>KF787</t>
  </si>
  <si>
    <t>elektroda VAPR Premiere 90 DEPuy 227204</t>
  </si>
  <si>
    <t>ZF174</t>
  </si>
  <si>
    <t>Nádoba na histologický mat. 400 ml 333000041012</t>
  </si>
  <si>
    <t>ZF897</t>
  </si>
  <si>
    <t>Koncovka šroubováku stardrive 313.304</t>
  </si>
  <si>
    <t>KG990</t>
  </si>
  <si>
    <t>cement kostní smart set GHV s gentamycinem 1 x 20 g 3095020</t>
  </si>
  <si>
    <t>KA364</t>
  </si>
  <si>
    <t>cement smartset GHV 40 g 3095040</t>
  </si>
  <si>
    <t>KG639</t>
  </si>
  <si>
    <t>Aplikátor na kotvy Omnispan jednorázový  228143</t>
  </si>
  <si>
    <t>ZC568</t>
  </si>
  <si>
    <t>List pilový 46/25 x 6.0 x 0.6/0.4 mm, pro oscilační pilu se spojkou AO/ASIF 519.230</t>
  </si>
  <si>
    <t>ZB243</t>
  </si>
  <si>
    <t>Punch artroskopický rovný 225-800-102</t>
  </si>
  <si>
    <t>ZA856</t>
  </si>
  <si>
    <t>Vosk kostní bone wax 2,5 g, á 24 ks, W810T</t>
  </si>
  <si>
    <t>ZI874</t>
  </si>
  <si>
    <t>Fréza k dyonicsu abrader 4,0 mm 7205324</t>
  </si>
  <si>
    <t>ZM563</t>
  </si>
  <si>
    <t>Alligátor rovný 3,2 mm 225-700-820</t>
  </si>
  <si>
    <t>ZM560</t>
  </si>
  <si>
    <t>Punch artroskopický zvednutý 225-800-105</t>
  </si>
  <si>
    <t>ZI173</t>
  </si>
  <si>
    <t>List pilový 5023-132</t>
  </si>
  <si>
    <t>KD478</t>
  </si>
  <si>
    <t>míchání smartmix vacuum bowl 540180000</t>
  </si>
  <si>
    <t>ZM562</t>
  </si>
  <si>
    <t>Punch artroskopický pravostranný 225-800-967</t>
  </si>
  <si>
    <t>ZM564</t>
  </si>
  <si>
    <t>Alligátor rovný 4,5 mm 225-700-835</t>
  </si>
  <si>
    <t>ZH061</t>
  </si>
  <si>
    <t>Fréza k shaveru GB978SU</t>
  </si>
  <si>
    <t>ZK563</t>
  </si>
  <si>
    <t>Fréza k shaveru dyonics 5,5 mm 7205325</t>
  </si>
  <si>
    <t>ZM859</t>
  </si>
  <si>
    <t>Pumpa vakuová k míchání cementu 831401</t>
  </si>
  <si>
    <t>ZM561</t>
  </si>
  <si>
    <t>Punch artroskopický levostranný 225-800-965</t>
  </si>
  <si>
    <t>ZM894</t>
  </si>
  <si>
    <t>Nůžky oční zahnuté 110 mm PL81049T</t>
  </si>
  <si>
    <t>ZJ168</t>
  </si>
  <si>
    <t>Vrták kostní s ploškou pr.3,2 mm délka 210 mm 397129798581</t>
  </si>
  <si>
    <t>ZH070</t>
  </si>
  <si>
    <t>Vrták koncovka s ploškou 3,2 mm 120 mm 397129798591</t>
  </si>
  <si>
    <t>ZN024</t>
  </si>
  <si>
    <t>Laváž pulsní jednorázová W203B</t>
  </si>
  <si>
    <t>ZD129</t>
  </si>
  <si>
    <t>Fréza k dyonicsu 4,5 mm 7205306</t>
  </si>
  <si>
    <t>ZE658</t>
  </si>
  <si>
    <t>List pilový 90 x 25 x 1,19 mm GE245SU</t>
  </si>
  <si>
    <t>ZB082</t>
  </si>
  <si>
    <t>Kanyla na rameno 8,5 x 75 mm 214120</t>
  </si>
  <si>
    <t>ZB162</t>
  </si>
  <si>
    <t>Fréza k shaveru 4,0 mm 287789 (7785)</t>
  </si>
  <si>
    <t>ZL550</t>
  </si>
  <si>
    <t>List pilový OSC/AO 25 x 90 x 1,27 GTS rozš. 25-0901-27A-V1</t>
  </si>
  <si>
    <t>ZM924</t>
  </si>
  <si>
    <t>Nůžky enukleační 130 mm 113380550</t>
  </si>
  <si>
    <t>ZM915</t>
  </si>
  <si>
    <t>Svorka M-H 1 x 2z zahnutá jemná 125 1151323312</t>
  </si>
  <si>
    <t>ZM922</t>
  </si>
  <si>
    <t>Nůžky preparační zahnuté 170 mm 113080940</t>
  </si>
  <si>
    <t>ZM931</t>
  </si>
  <si>
    <t>Dláto klínové ploché šíře 20 mm zahnuté PL2777</t>
  </si>
  <si>
    <t>ZM921</t>
  </si>
  <si>
    <t>Nůžky operační  O/T zahnuté 165 mm PL813-144</t>
  </si>
  <si>
    <t>ZK944</t>
  </si>
  <si>
    <t>Vrták 2,0 koncovka s ploškou 504315</t>
  </si>
  <si>
    <t>ZM918</t>
  </si>
  <si>
    <t>Peán zahnutý rochester ochsner PL817-405</t>
  </si>
  <si>
    <t>ZM925</t>
  </si>
  <si>
    <t>Nůžky oční tvrdokovové zahnuté IRIS 115 mm PL876-190</t>
  </si>
  <si>
    <t>ZM935</t>
  </si>
  <si>
    <t>Kleště štípací LUER zahnuté 150mm  fig.2 1163313315</t>
  </si>
  <si>
    <t>ZN114</t>
  </si>
  <si>
    <t>Vrták kostní NCB mm 4,3  L 195 02.00024.002</t>
  </si>
  <si>
    <t>ZK694</t>
  </si>
  <si>
    <t>Fréza k shaveru 4,0 mm 287449</t>
  </si>
  <si>
    <t>ZM926</t>
  </si>
  <si>
    <t>Nůžky oční zahnuté H-T 115 mm 113380100</t>
  </si>
  <si>
    <t>ZM933</t>
  </si>
  <si>
    <t>Šroubovák šestihran 3,5 mm PL2758</t>
  </si>
  <si>
    <t>ZM929</t>
  </si>
  <si>
    <t>Šroubovák šestihranná vložka 3,5 Stardrive T 25 03.400.102</t>
  </si>
  <si>
    <t>ZM917</t>
  </si>
  <si>
    <t>Peán rovný rochester ochsner PL817-393</t>
  </si>
  <si>
    <t>ZM920</t>
  </si>
  <si>
    <t>Kladívko chirurgické nerezové 750 g PL2762</t>
  </si>
  <si>
    <t>ZM923</t>
  </si>
  <si>
    <t>Nůžky oční rovné 110 mm PL81048T</t>
  </si>
  <si>
    <t>ZM914</t>
  </si>
  <si>
    <t>Peán zahnutý halstead - mosquito PL817-152</t>
  </si>
  <si>
    <t>ZH852</t>
  </si>
  <si>
    <t>Souprava odsávací zahnutá Yankauer 6 mm s rukojetí hadice CH 25 délka 2 m 34101</t>
  </si>
  <si>
    <t>ZM916</t>
  </si>
  <si>
    <t>Peán zahnutý rochester ochsner PL817-403</t>
  </si>
  <si>
    <t>ZB131</t>
  </si>
  <si>
    <t>Pumpa fms - jednodenní set artoskop bal. á 24 ks 284504</t>
  </si>
  <si>
    <t>ZC865</t>
  </si>
  <si>
    <t>Kužel na zkoušení plata k náhradě kolenního kloubu revizní systém MBT 217863132</t>
  </si>
  <si>
    <t>ZD894</t>
  </si>
  <si>
    <t>Cement kostní refobacin R 20 x 2 g á 2 ks 3003920002</t>
  </si>
  <si>
    <t>ZF559</t>
  </si>
  <si>
    <t>List pilový 46/25 x 14 x 0.6/0.4 mm, pro oscilační pilu se spojkou AO/ASIF 519.250</t>
  </si>
  <si>
    <t>ZK537</t>
  </si>
  <si>
    <t>Vrták koncovka tříhran 2,7 mm; 80 mm 397129798612</t>
  </si>
  <si>
    <t>ZN230</t>
  </si>
  <si>
    <t>ChronOS inject 10 cm v mixovací patroně 710.067S</t>
  </si>
  <si>
    <t>ZB046</t>
  </si>
  <si>
    <t>List pilový mini-driver K152</t>
  </si>
  <si>
    <t>ZB127</t>
  </si>
  <si>
    <t>List pilový 90/69 x 18 x 1.2/1.0 mm, pro oscialční pilu se spojkou AO/ASIF 519.113</t>
  </si>
  <si>
    <t>ZB695</t>
  </si>
  <si>
    <t>List pilový mini-driver K144</t>
  </si>
  <si>
    <t>ZC967</t>
  </si>
  <si>
    <t>Cement kostní copal 1 x 40 g</t>
  </si>
  <si>
    <t>ZH236</t>
  </si>
  <si>
    <t>List pilový 70/49 x 14 x 0.6/0.4 mm, pro oscilační pilu se spojkou AO/ASIF 519.150</t>
  </si>
  <si>
    <t>ZI047</t>
  </si>
  <si>
    <t>Vrták na kostní cement 6, L300 koncovka tříhran 306380</t>
  </si>
  <si>
    <t>ZI535</t>
  </si>
  <si>
    <t>List pilový 5023-143</t>
  </si>
  <si>
    <t>ZL830</t>
  </si>
  <si>
    <t>Fréza k shaveru dyonics 4,5 mm 7205341</t>
  </si>
  <si>
    <t>KA362</t>
  </si>
  <si>
    <t>šroub bio mitek 9 x 23 254505</t>
  </si>
  <si>
    <t>KA372</t>
  </si>
  <si>
    <t>šroub milágro 10 x 23 231835</t>
  </si>
  <si>
    <t>KA688</t>
  </si>
  <si>
    <t>kotvička mitek GII 210493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</si>
  <si>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</si>
  <si>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</si>
  <si>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</si>
  <si>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</si>
  <si>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</si>
  <si>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</si>
  <si>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KE449</t>
  </si>
  <si>
    <t>šroub kortikální L55 NWDCC055</t>
  </si>
  <si>
    <t>KE466</t>
  </si>
  <si>
    <t>dlaha tibiální pravá 104L NWDPTOD</t>
  </si>
  <si>
    <t>KE468</t>
  </si>
  <si>
    <t>dlaha tibiální pravá 104M NWDPTOG</t>
  </si>
  <si>
    <t>KE473</t>
  </si>
  <si>
    <t>šroub spongiosní L35 NWDSP035</t>
  </si>
  <si>
    <t>KE474</t>
  </si>
  <si>
    <t>šroub spongiosní L40 NWDSP040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</si>
  <si>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</si>
  <si>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</si>
  <si>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</si>
  <si>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</si>
  <si>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</si>
  <si>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</si>
  <si>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KE528</t>
  </si>
  <si>
    <t>šroub spin 2/13 NWD112013</t>
  </si>
  <si>
    <t>KE529</t>
  </si>
  <si>
    <t>šroub spin 2/14 NWD112014</t>
  </si>
  <si>
    <t>KE537</t>
  </si>
  <si>
    <t>drát-K wire 100 NWD115100</t>
  </si>
  <si>
    <t>KF573</t>
  </si>
  <si>
    <t>drát-K 160 mm, délka 150 NWD115216</t>
  </si>
  <si>
    <t>KF660</t>
  </si>
  <si>
    <t>šroub kortikální pr 3,5 samořezný D20 TI 404.820</t>
  </si>
  <si>
    <t>ZC891</t>
  </si>
  <si>
    <t>Drát extenční 1,2 x 160 mm 397129093070</t>
  </si>
  <si>
    <t>ZG307</t>
  </si>
  <si>
    <t>Drát K-Wire 1.60 mm á 10 ks 292.160.10</t>
  </si>
  <si>
    <t>KE015</t>
  </si>
  <si>
    <t>šroub 5,5 mm healix 222209</t>
  </si>
  <si>
    <t>KE448</t>
  </si>
  <si>
    <t>šroub kortikální L50 NWDCC050</t>
  </si>
  <si>
    <t>KE472</t>
  </si>
  <si>
    <t>šroub spongiosní L30 NWDSP030</t>
  </si>
  <si>
    <t>KE475</t>
  </si>
  <si>
    <t>šroub spongiosní L45 NWDSP045</t>
  </si>
  <si>
    <t>KE513</t>
  </si>
  <si>
    <t>šroub bold 3/12 NWD111012</t>
  </si>
  <si>
    <t>KE534</t>
  </si>
  <si>
    <t>skobička 20-20/20 NWD213820</t>
  </si>
  <si>
    <t>KE924</t>
  </si>
  <si>
    <t>šroub bio mitek 8 x 30 254504</t>
  </si>
  <si>
    <t>KE925</t>
  </si>
  <si>
    <t>šroub bio mitek 9 x 30 254506</t>
  </si>
  <si>
    <t>KF071</t>
  </si>
  <si>
    <t>šroub panta D10/L150 NWD500050</t>
  </si>
  <si>
    <t>KF085</t>
  </si>
  <si>
    <t>šroub zajišťovací L 65 mm NWD501065</t>
  </si>
  <si>
    <t>KF088</t>
  </si>
  <si>
    <t>šroub zajišťovací L 30 NWD501030</t>
  </si>
  <si>
    <t>KF223</t>
  </si>
  <si>
    <t>hřeb zajišťovací 75 mm panta NWD501075</t>
  </si>
  <si>
    <t>KF628</t>
  </si>
  <si>
    <t>šroub zajišťovací pr 3,5 samořezný D14 412.103</t>
  </si>
  <si>
    <t>KF629</t>
  </si>
  <si>
    <t>šroub zajišťovací pr 3,5 samořezný D16 412.104</t>
  </si>
  <si>
    <t>KF658</t>
  </si>
  <si>
    <t>šroub kortikální pr 3,5 samořezný D16 TI 404.816</t>
  </si>
  <si>
    <t>KG569</t>
  </si>
  <si>
    <t>šroub laterjet 36 mm 285112</t>
  </si>
  <si>
    <t>KG844</t>
  </si>
  <si>
    <t>šroub zajišťovací 5,0 mm, délka 38 mm 412.213</t>
  </si>
  <si>
    <t>KG848</t>
  </si>
  <si>
    <t>šroub zajišťovací 5,0 mm, délka 50 mm 412.219</t>
  </si>
  <si>
    <t>KG849</t>
  </si>
  <si>
    <t>šroub zajišťovací 5,0 mm, délka 55 mm 412.220</t>
  </si>
  <si>
    <t>KG913</t>
  </si>
  <si>
    <t>šroub zajišťovací 5,0 mm délka 44 mm 412.216</t>
  </si>
  <si>
    <t>KH044</t>
  </si>
  <si>
    <t>dlaha NCB PP proximální femur   9 pravý 02.03263.009</t>
  </si>
  <si>
    <t>KH063</t>
  </si>
  <si>
    <t>šroub zajišťovací stavěcí-uzamykací hlavička 02.03150.300</t>
  </si>
  <si>
    <t>KH073</t>
  </si>
  <si>
    <t>šroub závitořezný NCB 5,0 mm, délka 32 mm 02.03150.032</t>
  </si>
  <si>
    <t>KH075</t>
  </si>
  <si>
    <t>šroub závitořezný NCB 5,0 mm, délka 36 mm 02.03150.036</t>
  </si>
  <si>
    <t>KH076</t>
  </si>
  <si>
    <t>šroub závitořezný NCB 5,0 mm, délka 38 mm 02.03150.038</t>
  </si>
  <si>
    <t>KH078</t>
  </si>
  <si>
    <t>šroub závitořezný NCB 5,0 mm, délka 42 mm 02.03150.042</t>
  </si>
  <si>
    <t>KH079</t>
  </si>
  <si>
    <t>šroub závitořezný NCB 5,0 mm, délka 44 mm 02.03150.044</t>
  </si>
  <si>
    <t>KH083</t>
  </si>
  <si>
    <t>šroub závitořezný NCB 5,0 mm, délka 55 mm 02.03150.055</t>
  </si>
  <si>
    <t>KH248</t>
  </si>
  <si>
    <t>šroub zajišťovací 5,0mm délka 40mm 412.214</t>
  </si>
  <si>
    <t>KH900</t>
  </si>
  <si>
    <t>šroub Absolut 10x30 254508</t>
  </si>
  <si>
    <t>KE450</t>
  </si>
  <si>
    <t>šroub kortikální L60 NWDCC060</t>
  </si>
  <si>
    <t>KF382</t>
  </si>
  <si>
    <t>podložka kostních šroubů 13 397129798400</t>
  </si>
  <si>
    <t>KE523</t>
  </si>
  <si>
    <t>šroub bold 3/30 NWD111030</t>
  </si>
  <si>
    <t>KF374</t>
  </si>
  <si>
    <t>drát extenční D1,5 x L300 397129093000</t>
  </si>
  <si>
    <t>KI094</t>
  </si>
  <si>
    <t>šroub bio-tenodésis 5,5 x 15 AR-2323BSLC</t>
  </si>
  <si>
    <t>KI095</t>
  </si>
  <si>
    <t>acluxace tightrope 3AR-2257</t>
  </si>
  <si>
    <t>KF378</t>
  </si>
  <si>
    <t>šroub kortikální samořezný HA 4,5 x 36 397129795571</t>
  </si>
  <si>
    <t>KE471</t>
  </si>
  <si>
    <t>šroub spongiosní L25 NWDSP025</t>
  </si>
  <si>
    <t>KH077</t>
  </si>
  <si>
    <t>šroub závitořezný NCB 5,0 mm, délka 40 mm 02.03150.040</t>
  </si>
  <si>
    <t>KH082</t>
  </si>
  <si>
    <t>šroub závitořezný NCB 5,0 mm, délka 50 mm 02.03150.050</t>
  </si>
  <si>
    <t>KH084</t>
  </si>
  <si>
    <t>šroub závitořezný NCB 5,0 mm, délka 60 mm 02.03150.060</t>
  </si>
  <si>
    <t>ZM222</t>
  </si>
  <si>
    <t>Šroub kostní spongiózní HB 7/1,8 x 40/16 mm 397129798020</t>
  </si>
  <si>
    <t>ZM225</t>
  </si>
  <si>
    <t>Šroub kostní spongiózní HB 7/1,8 x 95/16 mm 397129798130</t>
  </si>
  <si>
    <t>ZM223</t>
  </si>
  <si>
    <t>Šroub kostní spongiózní HB 7/1,8 x 65/16 mm 397129798070</t>
  </si>
  <si>
    <t>ZM226</t>
  </si>
  <si>
    <t>Šroub kanylovaný kostní spongiózní HB 7/1,8 x 65/32 mm 397129798260</t>
  </si>
  <si>
    <t>ZM228</t>
  </si>
  <si>
    <t>Šroub kanylovaný kostní spongiózní HB 7/1,8 x 75/32 mm 397129798280</t>
  </si>
  <si>
    <t>ZM224</t>
  </si>
  <si>
    <t>Šroub kostní spongiózní HB 7/1,8 x 70/16 mm 397129798080</t>
  </si>
  <si>
    <t>ZM227</t>
  </si>
  <si>
    <t>Šroub kanylovaný kostní spongiózní HB 7/1,8 x 70/32 mm 397129798270</t>
  </si>
  <si>
    <t>KA360</t>
  </si>
  <si>
    <t>šroub bio mitek 7 x 23 254501</t>
  </si>
  <si>
    <t>KE460</t>
  </si>
  <si>
    <t>dlaha tibiální levá 10BM NWDPTCG</t>
  </si>
  <si>
    <t>KA387</t>
  </si>
  <si>
    <t>šroub interfer.aesculap 8 x 25 AAP-SI80002</t>
  </si>
  <si>
    <t>KE396</t>
  </si>
  <si>
    <t>kotva lupine loop+ancho 210709</t>
  </si>
  <si>
    <t>KH902</t>
  </si>
  <si>
    <t>šroub Milagro 11x30 231850</t>
  </si>
  <si>
    <t>KH094</t>
  </si>
  <si>
    <t>šroub spongiózní NCB 5,0 mm, délka 55 mm 02.03152.055</t>
  </si>
  <si>
    <t>KI244</t>
  </si>
  <si>
    <t>kotvička nevstřebatelná Healix (peek) s návlekem 3,4 mm 222339</t>
  </si>
  <si>
    <t>KH074</t>
  </si>
  <si>
    <t>šroub závitořezný NCB 5,0 mm, délka 34 mm 02.03150.034</t>
  </si>
  <si>
    <t>KA361</t>
  </si>
  <si>
    <t>šroub bio mitek 8 x 23 254503</t>
  </si>
  <si>
    <t>KE522</t>
  </si>
  <si>
    <t>šroub bold 3/28 NWD111028</t>
  </si>
  <si>
    <t>KA371</t>
  </si>
  <si>
    <t>šroub milágro   9 x 23 231820</t>
  </si>
  <si>
    <t>KG641</t>
  </si>
  <si>
    <t>Kotva Omnispan na meniscus 12° 228141</t>
  </si>
  <si>
    <t>KF502</t>
  </si>
  <si>
    <t>šroub zajišťovací stardrive 2,7 mm ( hlava LCP 2.4), délka 16 402.216</t>
  </si>
  <si>
    <t>ZA013</t>
  </si>
  <si>
    <t>Šroub kortikální 1.3 mm 200.690</t>
  </si>
  <si>
    <t>KE521</t>
  </si>
  <si>
    <t>šroub bold 3/26 NWD111026</t>
  </si>
  <si>
    <t>KI461</t>
  </si>
  <si>
    <t>drát K s trokarem průměr 2mm délka 300mm 290.20.280</t>
  </si>
  <si>
    <t>ZF529</t>
  </si>
  <si>
    <t>Drát K-Wire 1.80 mm á 10 ks 292.170.10</t>
  </si>
  <si>
    <t>KH112</t>
  </si>
  <si>
    <t>šroub závitořezný NCB 4,0 mm, délka 36 mm 02.03155.036</t>
  </si>
  <si>
    <t>KG850</t>
  </si>
  <si>
    <t>šroub zajišťovací 5,0 mm, délka 60 mm 412.221</t>
  </si>
  <si>
    <t>ZG065</t>
  </si>
  <si>
    <t>Drát K-Wire 2.00 mm á 10 ks 292.200.10</t>
  </si>
  <si>
    <t>KG845</t>
  </si>
  <si>
    <t>šroub zajišťovací 5,0 mm, délka 42 mm 412.215</t>
  </si>
  <si>
    <t>KH273</t>
  </si>
  <si>
    <t>šroub zajišťovací 5,0mm délka75mm 412.224</t>
  </si>
  <si>
    <t>KH274</t>
  </si>
  <si>
    <t>šroub kortikální 4,5 mm délka 40mm 414.840</t>
  </si>
  <si>
    <t>KH605</t>
  </si>
  <si>
    <t>šroub kortikální průměr 4,5mm délka 46mm 414.846</t>
  </si>
  <si>
    <t>KH208</t>
  </si>
  <si>
    <t>šroub kort. samořez.4,5mm,délka 50 mm 414.850</t>
  </si>
  <si>
    <t>KF499</t>
  </si>
  <si>
    <t>šroub zajišťovací stardrive 2,7 mm ( hlava LCP 2.4), délka 12 402.212</t>
  </si>
  <si>
    <t>KF504</t>
  </si>
  <si>
    <t>šroub zajišťovací stardrive 2,7 mm ( hlava LCP 2.4), délka 20 402.220</t>
  </si>
  <si>
    <t>KF997</t>
  </si>
  <si>
    <t>dlaha LCP-DF 4,5/5.0 pravá 5 otvorů délka 156 mm 422.250</t>
  </si>
  <si>
    <t>KA386</t>
  </si>
  <si>
    <t>šroub interfer.aesculap 8 x 20 AAP-SI80002</t>
  </si>
  <si>
    <t>KH263</t>
  </si>
  <si>
    <t>dlaha LCP 4,5/5 široká 14 otvorů délka 260 mm 426.641</t>
  </si>
  <si>
    <t>KH052</t>
  </si>
  <si>
    <t>dlaha NCB PP pro distální femur   9 pravý 02.03264.009</t>
  </si>
  <si>
    <t>KH903</t>
  </si>
  <si>
    <t>šroub Milagro 12x30 231860</t>
  </si>
  <si>
    <t>KE517</t>
  </si>
  <si>
    <t>šroub bold 3/18 NWD111018</t>
  </si>
  <si>
    <t>KF372</t>
  </si>
  <si>
    <t>drát extenční D1,0 x L160 397129093140</t>
  </si>
  <si>
    <t>KF376</t>
  </si>
  <si>
    <t>drát extenční D2,0 x L300 397129093030</t>
  </si>
  <si>
    <t>KI642</t>
  </si>
  <si>
    <t>kotvička nevstřebatelná Healix advance 5,5mm 222334</t>
  </si>
  <si>
    <t>KF375</t>
  </si>
  <si>
    <t>drát extenční D1,8 x L300 397129093010</t>
  </si>
  <si>
    <t>KF331</t>
  </si>
  <si>
    <t>drát extenční D1,2 x L160 397129093070</t>
  </si>
  <si>
    <t>KF377</t>
  </si>
  <si>
    <t>drát extenční D2,5 x L300 397129093050</t>
  </si>
  <si>
    <t>ZD948</t>
  </si>
  <si>
    <t>Šroub schanzův 5.0 mm L250/50 294.570</t>
  </si>
  <si>
    <t>ZM544</t>
  </si>
  <si>
    <t>Dlaha adaptační T 1.3 mm 3 otv. 221.333</t>
  </si>
  <si>
    <t>ZC099</t>
  </si>
  <si>
    <t>Šroub kortikální 1.3 mm 200.691</t>
  </si>
  <si>
    <t>ZK519</t>
  </si>
  <si>
    <t>Šroub kortikální 1.3 mm 200.694</t>
  </si>
  <si>
    <t>KF659</t>
  </si>
  <si>
    <t>šroub kortikální pr 3,5 samořezný D18 TI 404.818</t>
  </si>
  <si>
    <t>KH089</t>
  </si>
  <si>
    <t>šroub závitořezný NCB 5,0 mm, délka 85 mm 02.03150.085</t>
  </si>
  <si>
    <t>KH088</t>
  </si>
  <si>
    <t>šroub závitořezný NCB 5,0 mm, délka 80 mm 02.03150.080</t>
  </si>
  <si>
    <t>KH243</t>
  </si>
  <si>
    <t>šroub latarjet 34mm 285126</t>
  </si>
  <si>
    <t>ZH181</t>
  </si>
  <si>
    <t>Flipptack femorální fixační knoflík 28729FT</t>
  </si>
  <si>
    <t>KB380</t>
  </si>
  <si>
    <t>dlaha přímá LCP 3.5   4 otvory 423.551</t>
  </si>
  <si>
    <t>KI644</t>
  </si>
  <si>
    <t>šroub Milagro interferenční vstřebatelný 8x23mm 231817</t>
  </si>
  <si>
    <t>KI838</t>
  </si>
  <si>
    <t>kotvička nevstřebatelná Healix 5,5mm 222 209</t>
  </si>
  <si>
    <t>ZG616</t>
  </si>
  <si>
    <t>Drát cerklážní 1,25 mm L10 291.060</t>
  </si>
  <si>
    <t>KH415</t>
  </si>
  <si>
    <t>šroub kort.samořez. 4,5mm délka 42mm 414.842</t>
  </si>
  <si>
    <t>KH081</t>
  </si>
  <si>
    <t>šroub závitořezný NCB 5,0 mm, délka 48 mm 02.03150.048</t>
  </si>
  <si>
    <t>KI900</t>
  </si>
  <si>
    <t>drát K vodící 3,2 mm x L400MM NWD519032</t>
  </si>
  <si>
    <t>ZG379</t>
  </si>
  <si>
    <t>Šroub kortikální HA 3,5 x 40 mm 397129795361</t>
  </si>
  <si>
    <t>ZL558</t>
  </si>
  <si>
    <t>Šroub kostní spongiózní HB 7/1,8 x 50/16 mm 397129798040</t>
  </si>
  <si>
    <t>ZL657</t>
  </si>
  <si>
    <t>Šroub spongiózní HB 4,0 x 36/14 mm 397129774210</t>
  </si>
  <si>
    <t>KF572</t>
  </si>
  <si>
    <t>šroub zajišťovací 90 NWD501090</t>
  </si>
  <si>
    <t>KI863</t>
  </si>
  <si>
    <t>šroub zajišťovací délka 100mm NWD501100</t>
  </si>
  <si>
    <t>ZG377</t>
  </si>
  <si>
    <t>Šroub kortikální HA 3,5 x 36 mm 397129795341</t>
  </si>
  <si>
    <t>KF532</t>
  </si>
  <si>
    <t>šroub kortikální stardrive 2,7 mm, délka 30 402.890</t>
  </si>
  <si>
    <t>KF509</t>
  </si>
  <si>
    <t>šroub zajišťovací stardrive 2,7 mm ( hlava LCP 2.4), délka 30 402.230</t>
  </si>
  <si>
    <t>ZD341</t>
  </si>
  <si>
    <t>Šroub kortikální 1.3 mm 200.698</t>
  </si>
  <si>
    <t>KA686</t>
  </si>
  <si>
    <t>náhrada ask vazu fem.uchyc aes FO039</t>
  </si>
  <si>
    <t>KF463</t>
  </si>
  <si>
    <t>dlaha LCP 2,7 rovná, 7 otvorů, délka 67 mm 449.683</t>
  </si>
  <si>
    <t>KA687</t>
  </si>
  <si>
    <t>náhrada ask vazu tib.uchyc aes FO039</t>
  </si>
  <si>
    <t>ZM879</t>
  </si>
  <si>
    <t>Šroub kostní spongiózní HB 7/1,8 x 75/16 mm 397129798090</t>
  </si>
  <si>
    <t>KF373</t>
  </si>
  <si>
    <t>drát extenční D1,2 x L300 397129092980</t>
  </si>
  <si>
    <t>KI898</t>
  </si>
  <si>
    <t>kotvička nevstřebatelná Healix (peek) s návlekem 3,4 mm 222344</t>
  </si>
  <si>
    <t>KF383</t>
  </si>
  <si>
    <t>podložka pod šroubek 4,4 397129990838</t>
  </si>
  <si>
    <t>ZM882</t>
  </si>
  <si>
    <t>Šroub kostní spongiózní HB 7/1,8 x 90/16 mm 397129798120</t>
  </si>
  <si>
    <t>ZM878</t>
  </si>
  <si>
    <t>Šroub kostní spongiózní HB 7/1,8 x 45/16 mm 397129798030</t>
  </si>
  <si>
    <t>ZM881</t>
  </si>
  <si>
    <t>Šroub kostní spongiózní HB 7/1,8 x 85/16 mm 397129798110</t>
  </si>
  <si>
    <t>ZG378</t>
  </si>
  <si>
    <t>Šroub kortikální HA 3,5 x 38 mm 397129795351</t>
  </si>
  <si>
    <t>KH045</t>
  </si>
  <si>
    <t>dlaha NCB PP proximální femur 12 pravý 02.03263.012</t>
  </si>
  <si>
    <t>ZL656</t>
  </si>
  <si>
    <t>Šroub spongiózní HB 4,0 x 34/14 mm 397129774200</t>
  </si>
  <si>
    <t>KH901</t>
  </si>
  <si>
    <t>Šroub milagro interferenční vstřebatelný kanylovaný 10x 30 mm 231840</t>
  </si>
  <si>
    <t>ZG376</t>
  </si>
  <si>
    <t>Šroub kortikální HA 3,5 x 34 mm 397129795331</t>
  </si>
  <si>
    <t>KH416</t>
  </si>
  <si>
    <t>šroub kort. samiřez. 4,5mm délka 44mm 414.844</t>
  </si>
  <si>
    <t>ZL557</t>
  </si>
  <si>
    <t>Šroub kostní spongiózní HB 7/1,8 x 60/16 mm 397129798060</t>
  </si>
  <si>
    <t>ZL658</t>
  </si>
  <si>
    <t>Šroub spongiózní HB 4,0 x 38/14 mm 397129774220</t>
  </si>
  <si>
    <t>ZL559</t>
  </si>
  <si>
    <t>Šroub kostní spongiózní HB 7/1,8 x 55/16 mm 397129798050</t>
  </si>
  <si>
    <t>ZL659</t>
  </si>
  <si>
    <t>Šroub spongiózní HB 4,0 x 40/  5 mm 397129796330</t>
  </si>
  <si>
    <t>ZM880</t>
  </si>
  <si>
    <t>Šroub kostní spongiózní HB 7/1,8 x 80/16 mm 397129798100</t>
  </si>
  <si>
    <t>KH057</t>
  </si>
  <si>
    <t>dlaha NCB PP pro distální femur 12 levý 02.03264.112</t>
  </si>
  <si>
    <t>KF528</t>
  </si>
  <si>
    <t>šroub kortikální stardrive 2,7 mm, délka 22 402.882</t>
  </si>
  <si>
    <t>ZI441</t>
  </si>
  <si>
    <t>Šroub kortikální HA 4,5 x 65 mm 397129795631</t>
  </si>
  <si>
    <t>ZI880</t>
  </si>
  <si>
    <t>Šroub kanylovaný kostní navikulární HB 4,5/1,2 x 20/14 mm 397129797250</t>
  </si>
  <si>
    <t>ZI444</t>
  </si>
  <si>
    <t>Šroub kortikální HA 3,5 x 16 mm 397129795240</t>
  </si>
  <si>
    <t>KH085</t>
  </si>
  <si>
    <t>šroub závitořezný NCB 5,0 mm, délka 65 mm 02.03150.065</t>
  </si>
  <si>
    <t>KF461</t>
  </si>
  <si>
    <t>dlaha LCP 2,7 rovná, 5 otvorů, délka 49 mm 449.681</t>
  </si>
  <si>
    <t>KH080</t>
  </si>
  <si>
    <t>šroub závitořezný NCB 5,0 mm, délka 46 mm 02.03150.046</t>
  </si>
  <si>
    <t>KG567</t>
  </si>
  <si>
    <t>dlaha LCP pro artrodézu zápěstí 2,7-3,5 04.110.151</t>
  </si>
  <si>
    <t>ZN007</t>
  </si>
  <si>
    <t>Šroub kanylovaný kostní spongiózní HB 7/1,8 x 45/32 mm 397129798220</t>
  </si>
  <si>
    <t>KA370</t>
  </si>
  <si>
    <t>šroub milágro   8 x 23 231810</t>
  </si>
  <si>
    <t>KH241</t>
  </si>
  <si>
    <t>šroub latarjet 30mm 285116</t>
  </si>
  <si>
    <t>ZN009</t>
  </si>
  <si>
    <t>Šroub kanylovaný kostní spongiózní HB 7/1,8 x 80/32 mm 397129798290</t>
  </si>
  <si>
    <t>ZN006</t>
  </si>
  <si>
    <t>Šroub kanylovaný kostní spongiózní HB 7/1,8 x 40/32 mm 397129798210</t>
  </si>
  <si>
    <t>ZN010</t>
  </si>
  <si>
    <t>Šroub kanylovaný kostní spongiózní HB 7/1,8 x 85/32 mm 397129798300</t>
  </si>
  <si>
    <t>KF631</t>
  </si>
  <si>
    <t>šroub zajišťovací pr 3,5 samořezný D20 412.106</t>
  </si>
  <si>
    <t>ZN008</t>
  </si>
  <si>
    <t>Šroub kanylovaný kostní spongiózní HB 7/1,8 x 55/32 mm 397129798240</t>
  </si>
  <si>
    <t>ZN011</t>
  </si>
  <si>
    <t>Šroub na osteosyntézu DHS 20 mm 80 mm 397129083060</t>
  </si>
  <si>
    <t>KA384</t>
  </si>
  <si>
    <t>šroub interfer.aesculap 7 x 20 AAP-SI70002</t>
  </si>
  <si>
    <t>KF514</t>
  </si>
  <si>
    <t>šroub zajišťovací stardrive 2,7 mm ( hlava LCP 2.4), délka 40 402.240</t>
  </si>
  <si>
    <t>KI645</t>
  </si>
  <si>
    <t>šroub Milagro interferenční vstřebatelný 9x23mm 231818</t>
  </si>
  <si>
    <t>KF768</t>
  </si>
  <si>
    <t>šroub zajišřovací L 80 NWD501080</t>
  </si>
  <si>
    <t>KI270</t>
  </si>
  <si>
    <t>hřeb kotníku panta nail 11 mm délka L 180 500180ND</t>
  </si>
  <si>
    <t>ZD498</t>
  </si>
  <si>
    <t>Drát K 2,4 x 30 mm drillpin trocar tip bal. á 5 ks 211331</t>
  </si>
  <si>
    <t>ZJ240</t>
  </si>
  <si>
    <t>Dlaha kyčelní dětská 90° délka 10/50 mm 235.600</t>
  </si>
  <si>
    <t>KH120</t>
  </si>
  <si>
    <t>šroub závitořezný NCB 4,0 mm, délka 55 mm 02.03155.055</t>
  </si>
  <si>
    <t>KF512</t>
  </si>
  <si>
    <t>šroub zajišťovací stardrive 2,7 mm ( hlava LCP 2.4), délka 36 402.236</t>
  </si>
  <si>
    <t>KF515</t>
  </si>
  <si>
    <t>šroub zajišťovací stardrive 2,7 mm ( hlava LCP 2.4), délka 42 402.242</t>
  </si>
  <si>
    <t>KF537</t>
  </si>
  <si>
    <t>šroub kortikální stardrive 2,7 mm, délka 40 402.900</t>
  </si>
  <si>
    <t>KF630</t>
  </si>
  <si>
    <t>šroub zajišťovací pr 3,5 samořezný D18 412.105</t>
  </si>
  <si>
    <t>KF513</t>
  </si>
  <si>
    <t>šroub zajišťovací stardrive 2,7 mm ( hlava LCP 2.4), délka 38 402.238</t>
  </si>
  <si>
    <t>KH086</t>
  </si>
  <si>
    <t>šroub závitořezný NCB 5,0 mm, délka 70 mm 02.03150.070</t>
  </si>
  <si>
    <t>KH095</t>
  </si>
  <si>
    <t>šroub spongiózní NCB 5,0 mm, délka 60 mm 02.03152.060</t>
  </si>
  <si>
    <t>KF462</t>
  </si>
  <si>
    <t>dlaha LCP 2,7 rovná, 6 otvorů, délka 58 mm 449.682</t>
  </si>
  <si>
    <t>KF511</t>
  </si>
  <si>
    <t>šroub zajišťovací stardrive 2,7 mm ( hlava LCP 2.4), délka 34 402.234</t>
  </si>
  <si>
    <t>KF527</t>
  </si>
  <si>
    <t>šroub kortikální stardrive 2,7 mm, délka 20 402.880</t>
  </si>
  <si>
    <t>KE525</t>
  </si>
  <si>
    <t>šroub bold 3/34 NWD111034</t>
  </si>
  <si>
    <t>ZN122</t>
  </si>
  <si>
    <t>Šroub kortikální HA 4,5 x 70 mm 397129795641</t>
  </si>
  <si>
    <t>KI961</t>
  </si>
  <si>
    <t>šroub spongiózní zápust. TI D 6,5 mm L50 mm 42.19.50</t>
  </si>
  <si>
    <t>ZN118</t>
  </si>
  <si>
    <t>Šroub kortikální HA 3,5 x 18 mm 397129795250</t>
  </si>
  <si>
    <t>KH164</t>
  </si>
  <si>
    <t>šroub zajišťovací 5,0 mm,délka70mm 412.223</t>
  </si>
  <si>
    <t>KG846</t>
  </si>
  <si>
    <t>šroub zajišťovací 5,0 mm, délka 46 mm 412.217</t>
  </si>
  <si>
    <t>ZN113</t>
  </si>
  <si>
    <t>Drát extenční 1,0 x 300 mm 397129092970</t>
  </si>
  <si>
    <t>KH059</t>
  </si>
  <si>
    <t>dlaha NCB PP pro distální femur 18 levý 02.03264.118</t>
  </si>
  <si>
    <t>KF486</t>
  </si>
  <si>
    <t>šroub kortikální stardrive 2,0 mm, délka 18 401.368</t>
  </si>
  <si>
    <t>KI965</t>
  </si>
  <si>
    <t>šroub spongiózní zápust. TI D 6,5 mm L30 mm 42.19.30</t>
  </si>
  <si>
    <t>ZN123</t>
  </si>
  <si>
    <t>Šroub kortikální HA 4,5 x 30 mm 397129795551</t>
  </si>
  <si>
    <t>KH122</t>
  </si>
  <si>
    <t>šroub závitořezný NCB 4,0 mm, délka 65 mm 02.03155.065</t>
  </si>
  <si>
    <t>ZN121</t>
  </si>
  <si>
    <t>Šroub kanylovaný kostní navikulární HB 4,5/1,2 x 40/14 mm 397129797320</t>
  </si>
  <si>
    <t>KF485</t>
  </si>
  <si>
    <t>šroub kortikální stardrive 2,0 mm, délka 16 401.366</t>
  </si>
  <si>
    <t>KA385</t>
  </si>
  <si>
    <t>šroub interfer.aesculap 7 x 25 AAP-SI70002</t>
  </si>
  <si>
    <t>KG847</t>
  </si>
  <si>
    <t>šroub zajišťovací 5,0 mm, délka 48 mm 412.218</t>
  </si>
  <si>
    <t>ZN120</t>
  </si>
  <si>
    <t>Šroub kanylovaný kostní navikulární HB 4,5/1,2 x 35/14 mm 397129797310</t>
  </si>
  <si>
    <t>KF663</t>
  </si>
  <si>
    <t>šroub kortikální pr 3,5 samořezný D26 TI 404.826</t>
  </si>
  <si>
    <t>KF456</t>
  </si>
  <si>
    <t>dlaha LCP 2,0 rovná, 5 otvorů, délka 38 mm 447.345</t>
  </si>
  <si>
    <t>KF491</t>
  </si>
  <si>
    <t>šroub kortikální stardrive 2,0 mm, délka 28 401.376</t>
  </si>
  <si>
    <t>KH247</t>
  </si>
  <si>
    <t>šroub zajišťovací 5,0mm délka 65mm 412.222</t>
  </si>
  <si>
    <t>KF487</t>
  </si>
  <si>
    <t>šroub kortikální stardrive 2,0 mm, délka 20 401.370</t>
  </si>
  <si>
    <t>KF379</t>
  </si>
  <si>
    <t>šroub kortikální samořezný HA 4,5 x 40 397129795581</t>
  </si>
  <si>
    <t>ZL858</t>
  </si>
  <si>
    <t>Šroub kanylovaný kostní navikulární HB 4,5/1,2 x 30/14 mm 397129797300</t>
  </si>
  <si>
    <t>KF488</t>
  </si>
  <si>
    <t>šroub kortikální stardrive 2,0 mm, délka 22 401.372</t>
  </si>
  <si>
    <t>KI964</t>
  </si>
  <si>
    <t>šroub spongiózní zápust. TI D 6,5 mm L35 mm 42.19.35</t>
  </si>
  <si>
    <t>KE451</t>
  </si>
  <si>
    <t>šroub kortikální L65 NWDCC065</t>
  </si>
  <si>
    <t>KF380</t>
  </si>
  <si>
    <t>Šroub kortikální samořezný HA 4,5 x 44 397129799521</t>
  </si>
  <si>
    <t>ZN119</t>
  </si>
  <si>
    <t>Šroub spongiózní HB 4,0 x 30/14 mm 397129796300</t>
  </si>
  <si>
    <t>KH090</t>
  </si>
  <si>
    <t>šroub závitořezný NCB 5,0 mm, délka 90 mm 02.03150.090</t>
  </si>
  <si>
    <t>ZN117</t>
  </si>
  <si>
    <t>Šroub kortikální HA 2,7 x 26 mm 397129786100</t>
  </si>
  <si>
    <t>KE470</t>
  </si>
  <si>
    <t>šroub spongiosní L20 NWDSP020</t>
  </si>
  <si>
    <t>KE524</t>
  </si>
  <si>
    <t>šroub bold 3/32 NWD111032</t>
  </si>
  <si>
    <t>KF634</t>
  </si>
  <si>
    <t>šroub zajišťovací pr 3,5 samořezný D26 412.109</t>
  </si>
  <si>
    <t>KF381</t>
  </si>
  <si>
    <t>šroub kortikální samořezný HA 4,5 x 50 397129795601</t>
  </si>
  <si>
    <t>KE533</t>
  </si>
  <si>
    <t>skobička 15-12/12 NWD213512</t>
  </si>
  <si>
    <t>KE550</t>
  </si>
  <si>
    <t>skobička 13-15/15 NWD113315</t>
  </si>
  <si>
    <t>KF558</t>
  </si>
  <si>
    <t>šroub kanylovaný 3,0 mm, délka 28/6 mm 04.226.028</t>
  </si>
  <si>
    <t>KF566</t>
  </si>
  <si>
    <t>drát vodící 1,1 mm se závitovou a trokarovou špičkou, délka 150 mm 292.622</t>
  </si>
  <si>
    <t>KH093</t>
  </si>
  <si>
    <t>šroub spongiózní NCB 5,0 mm, délka 50 mm 02.03152.050</t>
  </si>
  <si>
    <t>KH109</t>
  </si>
  <si>
    <t>šroub závitořezný NCB 4,0 mm, délka 30 mm 02.03155.030</t>
  </si>
  <si>
    <t>KH114</t>
  </si>
  <si>
    <t>šroub závitořezný NCB 4,0 mm, délka 40 mm 02.03155.040</t>
  </si>
  <si>
    <t>KH117</t>
  </si>
  <si>
    <t>šroub závitořezný NCB 4,0 mm, délka 46 mm 02.03155.046</t>
  </si>
  <si>
    <t>KH121</t>
  </si>
  <si>
    <t>šroub závitořezný NCB 4,0 mm, délka 60 mm 02.03155.060</t>
  </si>
  <si>
    <t>KI963</t>
  </si>
  <si>
    <t>šroub spongiózní zápust. TI D 6,5 mm L40 mm 42.19.40</t>
  </si>
  <si>
    <t>ZA292</t>
  </si>
  <si>
    <t>Šroub schanzův 5.0 mm L175/50 294.550</t>
  </si>
  <si>
    <t>ZL555</t>
  </si>
  <si>
    <t>Šroub kanylovaný kostní spongiózní HB 7/1,8 x 50/32 mm 397129798230</t>
  </si>
  <si>
    <t>KA692</t>
  </si>
  <si>
    <t>Kotvička mitek easy s návlekem GII 212450</t>
  </si>
  <si>
    <t>KE516</t>
  </si>
  <si>
    <t>šroub bold 3/16 NWD111016</t>
  </si>
  <si>
    <t>KF074</t>
  </si>
  <si>
    <t>šroub zajišťovací L 25 NWD501025</t>
  </si>
  <si>
    <t>KF086</t>
  </si>
  <si>
    <t>šroub zajišťovací L 70 mm NWD501070</t>
  </si>
  <si>
    <t>KF554</t>
  </si>
  <si>
    <t>šroub kanylovaný 3,0 mm, délka 24/5 mm 04.226.024</t>
  </si>
  <si>
    <t>KF594</t>
  </si>
  <si>
    <t>dlaha přímá LCP 3.5   6 otvorů 423.561</t>
  </si>
  <si>
    <t>KI643</t>
  </si>
  <si>
    <t>šroub Milagro interferenční vstřebatelný 7x23mm 231816</t>
  </si>
  <si>
    <t>KI699</t>
  </si>
  <si>
    <t>drát vodící vodící 2,4 mm x 311 mm á 6ks AR-1250L-1</t>
  </si>
  <si>
    <t>KJ135</t>
  </si>
  <si>
    <t>hřeb kotníku panta průměr 10 mm, délka L 180 mm NWD500080</t>
  </si>
  <si>
    <t>ZK535</t>
  </si>
  <si>
    <t>Šroub kortikální HA 4,5 x 32 mm 397129799481</t>
  </si>
  <si>
    <t>KA475</t>
  </si>
  <si>
    <t>dřík Zwemuller   4 2844</t>
  </si>
  <si>
    <t>KA476</t>
  </si>
  <si>
    <t>dřík Zwemuller   5 2845</t>
  </si>
  <si>
    <t>KA478</t>
  </si>
  <si>
    <t>dřík Zwemuller   7 2847</t>
  </si>
  <si>
    <t>KA497</t>
  </si>
  <si>
    <t>dřík wagner 14/225 01.00102.214</t>
  </si>
  <si>
    <t>KA508</t>
  </si>
  <si>
    <t>dřík wagner 16/225 01.00102.216</t>
  </si>
  <si>
    <t>KA513</t>
  </si>
  <si>
    <t>jamka 55 alloclassic 3533</t>
  </si>
  <si>
    <t>KA515</t>
  </si>
  <si>
    <t>jamka 61 alloclassic 3535</t>
  </si>
  <si>
    <t>KA516</t>
  </si>
  <si>
    <t>jamka 64 alloclassic 3536</t>
  </si>
  <si>
    <t>KA525</t>
  </si>
  <si>
    <t>vložka st.68/28 3508</t>
  </si>
  <si>
    <t>KA539</t>
  </si>
  <si>
    <t>pouzdro allofit 54/JJ 4246</t>
  </si>
  <si>
    <t>KA540</t>
  </si>
  <si>
    <t>pouzdro allofit 52/II 4245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</si>
  <si>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</si>
  <si>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</si>
  <si>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</si>
  <si>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</si>
  <si>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</si>
  <si>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</si>
  <si>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KA548</t>
  </si>
  <si>
    <t>vložka allofit SII/28 01.00010.209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</si>
  <si>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</si>
  <si>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</si>
  <si>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</si>
  <si>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</si>
  <si>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</si>
  <si>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</si>
  <si>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KA567</t>
  </si>
  <si>
    <t>dřík MS-30 kyč. kloubu č.12 30.00.49-120</t>
  </si>
  <si>
    <t>KA568</t>
  </si>
  <si>
    <t>dřík MS-30 kyč. kloubu č.14 30.00.49-140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</si>
  <si>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</si>
  <si>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</si>
  <si>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</si>
  <si>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</si>
  <si>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</si>
  <si>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</si>
  <si>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</si>
  <si>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</si>
  <si>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</si>
  <si>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</si>
  <si>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</si>
  <si>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</si>
  <si>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</si>
  <si>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</si>
  <si>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</si>
  <si>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</si>
  <si>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KA584</t>
  </si>
  <si>
    <t>jamka ZCA č.55 00-8005-552-28</t>
  </si>
  <si>
    <t>KA664</t>
  </si>
  <si>
    <t>kotv.komp.porose bicon č.4 75003777,14312</t>
  </si>
  <si>
    <t>KA919</t>
  </si>
  <si>
    <t>end.cerviko CKP 48 315400</t>
  </si>
  <si>
    <t>KB844</t>
  </si>
  <si>
    <t>hlavice k. CoCr28/M 735142806-20</t>
  </si>
  <si>
    <t>KD109</t>
  </si>
  <si>
    <t>columbus koleno FR6 NN016K</t>
  </si>
  <si>
    <t>KD114</t>
  </si>
  <si>
    <t>columbus koleno FL4 NN004K</t>
  </si>
  <si>
    <t>KD119</t>
  </si>
  <si>
    <t>tibia T2 NN073K</t>
  </si>
  <si>
    <t>KD129</t>
  </si>
  <si>
    <t>plato T2 14 NN222</t>
  </si>
  <si>
    <t>KD135</t>
  </si>
  <si>
    <t>plato T4 10 NN240</t>
  </si>
  <si>
    <t>KD143</t>
  </si>
  <si>
    <t>obturator D14 NN264K</t>
  </si>
  <si>
    <t>KD144</t>
  </si>
  <si>
    <t>obturator Tibial Plug 12 MM NN261K</t>
  </si>
  <si>
    <t>KD219</t>
  </si>
  <si>
    <t>dlaha burch-schneider 56L 01.00191.156</t>
  </si>
  <si>
    <t>KE002</t>
  </si>
  <si>
    <t>hlavička dur. allocl.  L/28/+4 14.28.07-20</t>
  </si>
  <si>
    <t>KE038</t>
  </si>
  <si>
    <t>hlavička durasel M/36 01.01012.366</t>
  </si>
  <si>
    <t>KE287</t>
  </si>
  <si>
    <t>zátka kostní umělá 3,0/14 3223</t>
  </si>
  <si>
    <t>KE288</t>
  </si>
  <si>
    <t>zátka kostní umělá 2,0/11 3222</t>
  </si>
  <si>
    <t>KE289</t>
  </si>
  <si>
    <t>zátka kostní umělá 2,5/12 3228</t>
  </si>
  <si>
    <t>KE290</t>
  </si>
  <si>
    <t>zátka kostní umělá 4,0/16 3224</t>
  </si>
  <si>
    <t>KE510</t>
  </si>
  <si>
    <t>hlavice kovová S30/S28 00-8018-028-01</t>
  </si>
  <si>
    <t>KE511</t>
  </si>
  <si>
    <t>hlavice kovová S30/M28 00-8018-028-02</t>
  </si>
  <si>
    <t>KE512</t>
  </si>
  <si>
    <t>hlavice femorální kovová 3,5 x 28 mm 00-8018-028-03</t>
  </si>
  <si>
    <t>KE563</t>
  </si>
  <si>
    <t>komponenta Metis 0 NWD250100s</t>
  </si>
  <si>
    <t>KE568</t>
  </si>
  <si>
    <t>komponenta Phalan.1 NWD250201s</t>
  </si>
  <si>
    <t>KE573</t>
  </si>
  <si>
    <t>vložka komponenta Metis 1 th.2 NWD250312s</t>
  </si>
  <si>
    <t>KE654</t>
  </si>
  <si>
    <t>hlavice kovová S30/L32 00-8018-032-03</t>
  </si>
  <si>
    <t>KF885</t>
  </si>
  <si>
    <t>hlavice oxi fem 12/14 32 mm +4 71343204</t>
  </si>
  <si>
    <t>KH349</t>
  </si>
  <si>
    <t>dřík Alloclassic-SLO-5 01.00121.050</t>
  </si>
  <si>
    <t>KH436</t>
  </si>
  <si>
    <t>hlavice durasul kov.M/32 14.32.06-20</t>
  </si>
  <si>
    <t>KA484</t>
  </si>
  <si>
    <t>hlavice keramická 28/M 17.28.06</t>
  </si>
  <si>
    <t>KA512</t>
  </si>
  <si>
    <t>jamka 52 alloclassic 3532</t>
  </si>
  <si>
    <t>KA522</t>
  </si>
  <si>
    <t>vložka st.58/28 3504</t>
  </si>
  <si>
    <t>KA524</t>
  </si>
  <si>
    <t>vložka st.64/28 3506</t>
  </si>
  <si>
    <t>KA538</t>
  </si>
  <si>
    <t>pouzdro allofit 50/HH 4244</t>
  </si>
  <si>
    <t>KA544</t>
  </si>
  <si>
    <t>pouzdro allofit 62/NN 4250</t>
  </si>
  <si>
    <t>KA563</t>
  </si>
  <si>
    <t>hlavice femorální kovová NON-SK 7 x 28 00-8018-028-14</t>
  </si>
  <si>
    <t>KA585</t>
  </si>
  <si>
    <t>jamka ZCA č.57 00-8005-554-28</t>
  </si>
  <si>
    <t>KA916</t>
  </si>
  <si>
    <t>end.cerviko CKP 44 315200</t>
  </si>
  <si>
    <t>KA925</t>
  </si>
  <si>
    <t>end.cerviko CKP 54 315700</t>
  </si>
  <si>
    <t>KD108</t>
  </si>
  <si>
    <t>columbus koleno FR5 NN015K</t>
  </si>
  <si>
    <t>KD115</t>
  </si>
  <si>
    <t>columbus koleno FL5 NN005K</t>
  </si>
  <si>
    <t>KD120</t>
  </si>
  <si>
    <t>tibia T3 NN075K</t>
  </si>
  <si>
    <t>KD128</t>
  </si>
  <si>
    <t>plato T2 12 NN221</t>
  </si>
  <si>
    <t>KD133</t>
  </si>
  <si>
    <t>plato T3 14 NN232</t>
  </si>
  <si>
    <t>KD134</t>
  </si>
  <si>
    <t>plato T3 16 NN133</t>
  </si>
  <si>
    <t>KD139</t>
  </si>
  <si>
    <t>plato T5 10 NN250</t>
  </si>
  <si>
    <t>KE044</t>
  </si>
  <si>
    <t>vložka dur.stand. allot. KK/36 01.00013.711</t>
  </si>
  <si>
    <t>KE049</t>
  </si>
  <si>
    <t>hlavička durasel L 36/+4 01.01012.367</t>
  </si>
  <si>
    <t>KE291</t>
  </si>
  <si>
    <t>zátka kostní umělá 5,0/19 3225</t>
  </si>
  <si>
    <t>KE564</t>
  </si>
  <si>
    <t>komponenta Metis 1 NWD250101s</t>
  </si>
  <si>
    <t>KE569</t>
  </si>
  <si>
    <t>komponenta Phalan.2 NWD250202s</t>
  </si>
  <si>
    <t>KE572</t>
  </si>
  <si>
    <t>vložka komponenta Metis 1 th.1 NWD250311s</t>
  </si>
  <si>
    <t>KE653</t>
  </si>
  <si>
    <t>hlavice kovová S30/M32 00-8018-032-02</t>
  </si>
  <si>
    <t>KE657</t>
  </si>
  <si>
    <t>jamka ZCA č.32/53 00-8005-550-32</t>
  </si>
  <si>
    <t>KE658</t>
  </si>
  <si>
    <t>jamka ZCA č.32/55 00-8005-552-32</t>
  </si>
  <si>
    <t>KF783</t>
  </si>
  <si>
    <t>adaptér 5 960781</t>
  </si>
  <si>
    <t>KG054</t>
  </si>
  <si>
    <t>matice femorální neutrální NR400K</t>
  </si>
  <si>
    <t>KG788</t>
  </si>
  <si>
    <t>šroub kostní 6,5 mm délka 30 mm 842015030</t>
  </si>
  <si>
    <t>KG789</t>
  </si>
  <si>
    <t>tělo humerální reverzní 1352.20.010</t>
  </si>
  <si>
    <t>KH043</t>
  </si>
  <si>
    <t>fitmoreB/4+offset 01.00551.304</t>
  </si>
  <si>
    <t>KH342</t>
  </si>
  <si>
    <t>vložka Durasul FF/28 neutr. 01.00013.206</t>
  </si>
  <si>
    <t>KH343</t>
  </si>
  <si>
    <t>vložka Durasul GG/28 neutr. 01.00013.207</t>
  </si>
  <si>
    <t>KH371</t>
  </si>
  <si>
    <t>vložka durasul allofit II/28 01.00013.209</t>
  </si>
  <si>
    <t>KH378</t>
  </si>
  <si>
    <t>hlavice kovová 7x32mm  00-8018-032-14</t>
  </si>
  <si>
    <t>KH429</t>
  </si>
  <si>
    <t>vložka dur.stand.II/32 01.00013.409</t>
  </si>
  <si>
    <t>KH432</t>
  </si>
  <si>
    <t>vložka dur.stand.LL/32 01.00013.412</t>
  </si>
  <si>
    <t>KH513</t>
  </si>
  <si>
    <t>dřík humerální necementovaný č.18 1304.15.180</t>
  </si>
  <si>
    <t>KH698</t>
  </si>
  <si>
    <t>dřík univerzální 75x16mm 86-7416</t>
  </si>
  <si>
    <t>KA488</t>
  </si>
  <si>
    <t>dlaha burch-schneider 50P 01.00191.250</t>
  </si>
  <si>
    <t>KA762</t>
  </si>
  <si>
    <t>šroub plasmacup 6,5 x 40 mm NA790T</t>
  </si>
  <si>
    <t>KD113</t>
  </si>
  <si>
    <t>columbus koleno FL3 NN003K</t>
  </si>
  <si>
    <t>KG163</t>
  </si>
  <si>
    <t>hlavička oxi fem head 12/14 28 mm +  4 71342804</t>
  </si>
  <si>
    <t>KA569</t>
  </si>
  <si>
    <t>dřík MS-30 kyč. kloubu č.16 30.00.49-160</t>
  </si>
  <si>
    <t>KH344</t>
  </si>
  <si>
    <t>vložka Durasul HH/28neutr. 01.00013.208</t>
  </si>
  <si>
    <t>KA473</t>
  </si>
  <si>
    <t>dřík Zwemuller   2 2842</t>
  </si>
  <si>
    <t>KE003</t>
  </si>
  <si>
    <t>hlavička dur. allocl. XL/28/+8 01.01012.288</t>
  </si>
  <si>
    <t>KF863</t>
  </si>
  <si>
    <t>bicon plus-rexpol insert 4/32 75003759</t>
  </si>
  <si>
    <t>KA586</t>
  </si>
  <si>
    <t>jamka ZCA č.59 00-8005-556-28</t>
  </si>
  <si>
    <t>KE644</t>
  </si>
  <si>
    <t>jamka muller 46/28 63.28.46</t>
  </si>
  <si>
    <t>KD131</t>
  </si>
  <si>
    <t>plato T3 10 NN230</t>
  </si>
  <si>
    <t>KA537</t>
  </si>
  <si>
    <t>pouzdro allofit 48/GG 4243</t>
  </si>
  <si>
    <t>KE577</t>
  </si>
  <si>
    <t>vložka komponenta Metis 2 th.3 NWD250323s</t>
  </si>
  <si>
    <t>KD116</t>
  </si>
  <si>
    <t>columbus koleno FL6 NN006K</t>
  </si>
  <si>
    <t>KD122</t>
  </si>
  <si>
    <t>tibia T5 NN079K</t>
  </si>
  <si>
    <t>KA917</t>
  </si>
  <si>
    <t>end.cerviko CKP 46 315300</t>
  </si>
  <si>
    <t>KA517</t>
  </si>
  <si>
    <t>jamka 68 alloclassic 3538</t>
  </si>
  <si>
    <t>KD140</t>
  </si>
  <si>
    <t>plato T5 12 NN251</t>
  </si>
  <si>
    <t>KA477</t>
  </si>
  <si>
    <t>dřík Zwemuller   6 2846</t>
  </si>
  <si>
    <t>KD121</t>
  </si>
  <si>
    <t>tibia T4 NN077K</t>
  </si>
  <si>
    <t>KE567</t>
  </si>
  <si>
    <t>komponenta Metis 4 NWD250104s</t>
  </si>
  <si>
    <t>KI196</t>
  </si>
  <si>
    <t>dřík rev.tibiální 17x92mm NR177K</t>
  </si>
  <si>
    <t>KD127</t>
  </si>
  <si>
    <t>plato T2 10 NN220</t>
  </si>
  <si>
    <t>KA927</t>
  </si>
  <si>
    <t>end.cerviko CKP 52 315600</t>
  </si>
  <si>
    <t>KD137</t>
  </si>
  <si>
    <t>plato T4 14 NN242</t>
  </si>
  <si>
    <t>KD107</t>
  </si>
  <si>
    <t>columbus koleno FR4 NN014K</t>
  </si>
  <si>
    <t>KD118</t>
  </si>
  <si>
    <t>tibia T1 NN071K</t>
  </si>
  <si>
    <t>KD132</t>
  </si>
  <si>
    <t>plato T3 12 NN231</t>
  </si>
  <si>
    <t>KE656</t>
  </si>
  <si>
    <t>jamka ZCA č.32/51 00-8005-548-32</t>
  </si>
  <si>
    <t>KI273</t>
  </si>
  <si>
    <t>hlavička kovová 28/+12 mm 1365-14-000</t>
  </si>
  <si>
    <t>KH351</t>
  </si>
  <si>
    <t>dřík Alloclassic-SLO-7 01.00121.070</t>
  </si>
  <si>
    <t>KH682</t>
  </si>
  <si>
    <t>inseert tibiální 20mm 96-2345</t>
  </si>
  <si>
    <t>KH361</t>
  </si>
  <si>
    <t>tibie T1 ENDURO NB011K</t>
  </si>
  <si>
    <t>KG146</t>
  </si>
  <si>
    <t>vložka bicon plus rexpol insert 4/28 75003750</t>
  </si>
  <si>
    <t>KC311</t>
  </si>
  <si>
    <t>vložka stand.dur Allocl. 61/28 7350100126461</t>
  </si>
  <si>
    <t>KH352</t>
  </si>
  <si>
    <t>dřík Alloclassic-SLO-8 01.00121.080</t>
  </si>
  <si>
    <t>KF796</t>
  </si>
  <si>
    <t>jamka mullerova 42/28 63.28.42</t>
  </si>
  <si>
    <t>KA920</t>
  </si>
  <si>
    <t>end.cerviko CKP 50 315500</t>
  </si>
  <si>
    <t>KA521</t>
  </si>
  <si>
    <t>vložka st.55/28 3503</t>
  </si>
  <si>
    <t>KH372</t>
  </si>
  <si>
    <t>vložka durasul allofit JJ/28 01.00013.210</t>
  </si>
  <si>
    <t>KA570</t>
  </si>
  <si>
    <t>centralizer MS-30   6/  8 01.00356.008</t>
  </si>
  <si>
    <t>KA575</t>
  </si>
  <si>
    <t>centralizer MS-30 16/18 01.00351.618</t>
  </si>
  <si>
    <t>KG161</t>
  </si>
  <si>
    <t>hlavička oxi fem head 12/14 28 mm +  0 71342800</t>
  </si>
  <si>
    <t>KE047</t>
  </si>
  <si>
    <t>vložka dur.stand. allot. NN/36 01.00013.714</t>
  </si>
  <si>
    <t>KE565</t>
  </si>
  <si>
    <t>komponenta Metis 2 NWD250102s</t>
  </si>
  <si>
    <t>KG792</t>
  </si>
  <si>
    <t>šroub samořezný 6,5 x 35 mm 842015040</t>
  </si>
  <si>
    <t>KH437</t>
  </si>
  <si>
    <t>hlavice durasul kov.L/32 14.32.07-20</t>
  </si>
  <si>
    <t>KE655</t>
  </si>
  <si>
    <t>jamka ZCA č.32/49 00-8005-546-32</t>
  </si>
  <si>
    <t>KG997</t>
  </si>
  <si>
    <t>šroub small-r + konektor 137415305</t>
  </si>
  <si>
    <t>KE046</t>
  </si>
  <si>
    <t>vložka dur.stand. allot. MM/36 01.00013.713</t>
  </si>
  <si>
    <t>KI424</t>
  </si>
  <si>
    <t>náhrada ramennní glenosféra 40mm 1374.50.400</t>
  </si>
  <si>
    <t>KA479</t>
  </si>
  <si>
    <t>dřík Zwemuller   8 2848</t>
  </si>
  <si>
    <t>KI466</t>
  </si>
  <si>
    <t>náhrada kolenního kloubu ENDURO dřík revizní neutrální 19x117 mm NR409K</t>
  </si>
  <si>
    <t>KI456</t>
  </si>
  <si>
    <t>náhrada kyčelního kloubu FITMORE dřík femorální s ofsetem B/7 12/14 01.00551.307</t>
  </si>
  <si>
    <t>KH608</t>
  </si>
  <si>
    <t>revizní femorální komponenta levá F2 NB015K</t>
  </si>
  <si>
    <t>KI452</t>
  </si>
  <si>
    <t>náhrada kolenního kloubu COLUMBUS dřík tibiální T3 NN076K</t>
  </si>
  <si>
    <t>KA549</t>
  </si>
  <si>
    <t>vložka allofit PE SJJ/28 01.00010.210</t>
  </si>
  <si>
    <t>KH431</t>
  </si>
  <si>
    <t>vložka dur.stand.KK/32 01.00013.411</t>
  </si>
  <si>
    <t>KA587</t>
  </si>
  <si>
    <t>jamka ZCA č.61 00-8005-558-28</t>
  </si>
  <si>
    <t>KA474</t>
  </si>
  <si>
    <t>dřík Zwemuller   3 2843</t>
  </si>
  <si>
    <t>KA759</t>
  </si>
  <si>
    <t>šroub plasmacup 6,5 x 28 mm NA778T</t>
  </si>
  <si>
    <t>KA760</t>
  </si>
  <si>
    <t>šroub plasmacup 6,5 x 32 mm NA782T</t>
  </si>
  <si>
    <t>KD062</t>
  </si>
  <si>
    <t>vložka stand.dur Allocl. 68/28 126.468</t>
  </si>
  <si>
    <t>KA509</t>
  </si>
  <si>
    <t>dřík wagner 17/225 01.00102.217</t>
  </si>
  <si>
    <t>KA663</t>
  </si>
  <si>
    <t>kotv.komp.porose bicon č.3 75003776,1351</t>
  </si>
  <si>
    <t>KI455</t>
  </si>
  <si>
    <t>náhrada kolenního kloubu SIGMA komponenta femorální PS pravá 4 1960-50-400</t>
  </si>
  <si>
    <t>KI055</t>
  </si>
  <si>
    <t>femorální adapter +2/-2 96-0784</t>
  </si>
  <si>
    <t>KG145</t>
  </si>
  <si>
    <t>vložka bicon plus rexpol insert 3/28 75003749</t>
  </si>
  <si>
    <t>KE001</t>
  </si>
  <si>
    <t>hlavička dur. allocl.  S/28/-4 14.28.05-20</t>
  </si>
  <si>
    <t>KA551</t>
  </si>
  <si>
    <t>vložka allofit PE SLL/28 01.00010.212</t>
  </si>
  <si>
    <t>KI178</t>
  </si>
  <si>
    <t>augmentace posteriální 3/4mm 96-0866</t>
  </si>
  <si>
    <t>KI175</t>
  </si>
  <si>
    <t>tibie revizní vel.4 1294-35-140</t>
  </si>
  <si>
    <t>KF862</t>
  </si>
  <si>
    <t>bicon plus-rexpol insert 3/32 75003758</t>
  </si>
  <si>
    <t>KF039</t>
  </si>
  <si>
    <t>jamka durasul 58/36 05.95001.055</t>
  </si>
  <si>
    <t>KH442</t>
  </si>
  <si>
    <t>dřík velikost 17 1304.15.170</t>
  </si>
  <si>
    <t>KH367</t>
  </si>
  <si>
    <t>dřík rameno 1304.15.160</t>
  </si>
  <si>
    <t>KF820</t>
  </si>
  <si>
    <t>dlaha burch-schneider 62P 01.00191.262</t>
  </si>
  <si>
    <t>KH681</t>
  </si>
  <si>
    <t>dřík universální 75mmx18mm 86-7418</t>
  </si>
  <si>
    <t>KH382</t>
  </si>
  <si>
    <t>vložka Alpha PE insert LL/32mm 01.00010.812</t>
  </si>
  <si>
    <t>KF877</t>
  </si>
  <si>
    <t>bicon plus-rexpol insert antilux 4/32 75003794</t>
  </si>
  <si>
    <t>KI570</t>
  </si>
  <si>
    <t>femur levý TC3 SZ 4 96-0083</t>
  </si>
  <si>
    <t>KE575</t>
  </si>
  <si>
    <t>vložka komponenta Metis 2 th.1 NWD250321s</t>
  </si>
  <si>
    <t>KD123</t>
  </si>
  <si>
    <t>plato T1 10 NN110</t>
  </si>
  <si>
    <t>KI662</t>
  </si>
  <si>
    <t>tibiální komponenta cementovaná vel. 5 1581-50-000</t>
  </si>
  <si>
    <t>KE028</t>
  </si>
  <si>
    <t>femorální komponenta levá vel. 3 96-0003</t>
  </si>
  <si>
    <t>KE024</t>
  </si>
  <si>
    <t>femorální komponenta pravá vel. 3 96-0013</t>
  </si>
  <si>
    <t>KI705</t>
  </si>
  <si>
    <t>vložka tibiální XLK 8 mm 4 1581-14-108</t>
  </si>
  <si>
    <t>KI174</t>
  </si>
  <si>
    <t>tibiální komponenta cementovaná 3 1581-30-000</t>
  </si>
  <si>
    <t>KF035</t>
  </si>
  <si>
    <t>jamka durasul 50/36 05.95001.051</t>
  </si>
  <si>
    <t>KI666</t>
  </si>
  <si>
    <t>vložka tibiální XLK 10 mm 5 1581-15-110</t>
  </si>
  <si>
    <t>KE029</t>
  </si>
  <si>
    <t>femorální komponenta levá vel. 4 96-0004</t>
  </si>
  <si>
    <t>KI173</t>
  </si>
  <si>
    <t>femorální komponenta pravá vel. 2,5 96-0018</t>
  </si>
  <si>
    <t>KI663</t>
  </si>
  <si>
    <t>vložka tibiální XLK 10 mm 2,5 1581-12-110</t>
  </si>
  <si>
    <t>KI661</t>
  </si>
  <si>
    <t>tibiální komponenta cementovaná vel. 2,5 1581-25-000</t>
  </si>
  <si>
    <t>KE030</t>
  </si>
  <si>
    <t>femorální komponenta levá vel. 5 96-0005</t>
  </si>
  <si>
    <t>KI110</t>
  </si>
  <si>
    <t>tibie vel. č. 4 1581-40-000</t>
  </si>
  <si>
    <t>KH883</t>
  </si>
  <si>
    <t>dřík humerální necementovaný 20mm 1304.15.200</t>
  </si>
  <si>
    <t>KA547</t>
  </si>
  <si>
    <t>vložka allofit SHH/28 01.00010.208</t>
  </si>
  <si>
    <t>KF819</t>
  </si>
  <si>
    <t>dlaha burch-schneider 62L 01.00191.162</t>
  </si>
  <si>
    <t>KI668</t>
  </si>
  <si>
    <t>vložka tibiální XLK 10 mm 4 1581-14-110</t>
  </si>
  <si>
    <t>KH430</t>
  </si>
  <si>
    <t>vložka dur.stand.JJ/32 01.00013.410</t>
  </si>
  <si>
    <t>KG917</t>
  </si>
  <si>
    <t>dřík femuru fitmore 12/14 B/6 01.00551.206</t>
  </si>
  <si>
    <t>KI793</t>
  </si>
  <si>
    <t>glenoid necementovaný small 1375.20.005</t>
  </si>
  <si>
    <t>KI798</t>
  </si>
  <si>
    <t>pouzdro Allofit IT 50/HH 00-8755-050-00</t>
  </si>
  <si>
    <t>KI819</t>
  </si>
  <si>
    <t>náhrada kyčelního kloubu ALLOFIT IT 54/ JJ, pozdro jamky 00-8755-054-00</t>
  </si>
  <si>
    <t>KG165</t>
  </si>
  <si>
    <t>hlavička oxi fem head 12/14 28 mm +12 71342812</t>
  </si>
  <si>
    <t>KB897</t>
  </si>
  <si>
    <t>dlaha burch-schneider 56P 01.00191.256</t>
  </si>
  <si>
    <t>KD142</t>
  </si>
  <si>
    <t>plato T5 16 NN253</t>
  </si>
  <si>
    <t>KE070</t>
  </si>
  <si>
    <t>all poly tibia 3/10,0 mm 96-0641</t>
  </si>
  <si>
    <t>KE025</t>
  </si>
  <si>
    <t>koleno prim.femur.kom.pravá 4 96-0014</t>
  </si>
  <si>
    <t>KI880</t>
  </si>
  <si>
    <t>náhrada kolenního kloubu ENDURO komponenta meniskální F2 22 mm NR886M</t>
  </si>
  <si>
    <t>KI866</t>
  </si>
  <si>
    <t>náhrada kolenního kloubu SIGMA komponenta femorální PS levá vel. 2,5 96-0008</t>
  </si>
  <si>
    <t>KI896</t>
  </si>
  <si>
    <t>náhrada kyčelního kloubu ALLOFIT vložka BIOLOX DELTA keramika HH 28/JJ 00-8775-009-28</t>
  </si>
  <si>
    <t>KI862</t>
  </si>
  <si>
    <t>náhrada kolenního kloubu SIGMA vložka tibiální XLK CVD vel.4 10 mm 97-0461</t>
  </si>
  <si>
    <t>KD773</t>
  </si>
  <si>
    <t>vložka keramická std. 28/3PE 75003607, 1351</t>
  </si>
  <si>
    <t>KI878</t>
  </si>
  <si>
    <t>náhrada kolenního kloubu ENDURO podložka tibiální T1 RM/LL 8 mm NB026K</t>
  </si>
  <si>
    <t>KI895</t>
  </si>
  <si>
    <t>náhrada kyčelního kloubu FITMORE dřík femorální s ofsetem B/1 01.00551.201</t>
  </si>
  <si>
    <t>KI870</t>
  </si>
  <si>
    <t>náhrada ramenní hlavice humerální 54 mm 1322.09.540</t>
  </si>
  <si>
    <t>KG915</t>
  </si>
  <si>
    <t>femur AS columbus F4L NN004Z</t>
  </si>
  <si>
    <t>KI861</t>
  </si>
  <si>
    <t>náhrada kolenního kloubu SIGMA vložka tibiální XLK vel.3 10 mm 1581-13-110</t>
  </si>
  <si>
    <t>KI897</t>
  </si>
  <si>
    <t>náhrada kyčelního kloubu ALLOFIT vložka BIOLOX DELTA keramika 28/0 M 00-8775-28-02</t>
  </si>
  <si>
    <t>KG916</t>
  </si>
  <si>
    <t>tibie AS columbus CR/PS T3 NN075Z</t>
  </si>
  <si>
    <t>KE074</t>
  </si>
  <si>
    <t>all poly tibia 4/10,0 mm 96-0651</t>
  </si>
  <si>
    <t>KI869</t>
  </si>
  <si>
    <t>náhrada kyčelního kloubu s částečnou náhradou femuru s kuželem individuálně zhotovená 340050</t>
  </si>
  <si>
    <t>KA553</t>
  </si>
  <si>
    <t>vložka allofit PE SNN/28 01.00010.214</t>
  </si>
  <si>
    <t>KF040</t>
  </si>
  <si>
    <t>jamka durasul 60/36 05.95001.056</t>
  </si>
  <si>
    <t>KF037</t>
  </si>
  <si>
    <t>jamka durasul 54/36 05.95001.053</t>
  </si>
  <si>
    <t>KI860</t>
  </si>
  <si>
    <t>náhrada kolenního kloubu SIGMA vložka tibiální XLK vel.2,5 12,5 mm 1581-12-112</t>
  </si>
  <si>
    <t>KE803</t>
  </si>
  <si>
    <t>jamka ZCA-10 č.32/59 00-8005-656-32-56</t>
  </si>
  <si>
    <t>KG598</t>
  </si>
  <si>
    <t>as obturator tibial D12 mm x 7 mm NN261Z</t>
  </si>
  <si>
    <t>KD516</t>
  </si>
  <si>
    <t>koleno columbus T3 18NN234</t>
  </si>
  <si>
    <t>KI872</t>
  </si>
  <si>
    <t>náhrada kolenního kloubu  SIGMA komponentatibiální vel. 2 1581-20-000</t>
  </si>
  <si>
    <t>KI875</t>
  </si>
  <si>
    <t>náhrada kolenního kloubu SIGMA P.F.C. augmentace femorální distální vel. LF 8/4 mm 96-0882</t>
  </si>
  <si>
    <t>KI873</t>
  </si>
  <si>
    <t>náhrada kolenního kloubu SIGMA revizní vložka tibiální TC3 RP vel. 4/15 mm 96-2353</t>
  </si>
  <si>
    <t>KE607</t>
  </si>
  <si>
    <t>plato PS tibial SZ 2/2+14 mm NN522</t>
  </si>
  <si>
    <t>KA499</t>
  </si>
  <si>
    <t>dřík wagner 14/265 01.00102.614</t>
  </si>
  <si>
    <t>KI857</t>
  </si>
  <si>
    <t>náhrada kolenního kloubu SIGMA vložka tibiální XLK vel.3 15 mm 1581-13-115</t>
  </si>
  <si>
    <t>KI854</t>
  </si>
  <si>
    <t>náhrada ramenní adapter neutrální dlouhý 1331.15.270</t>
  </si>
  <si>
    <t>KA500</t>
  </si>
  <si>
    <t>dřík wagner 15/265 01.00102.615</t>
  </si>
  <si>
    <t>KE595</t>
  </si>
  <si>
    <t>koleno columbus PS FP4 NN174K</t>
  </si>
  <si>
    <t>KI876</t>
  </si>
  <si>
    <t>náhrada kolenního kloubu ENDURO podložka femorální postero/distální F2 12 x 12 mm NR594K</t>
  </si>
  <si>
    <t>KI865</t>
  </si>
  <si>
    <t>náhrada kolenního kloubu SIGMA vložka tibiální XLK vel. 4 12,5 mm 1581-24-112</t>
  </si>
  <si>
    <t>KH654</t>
  </si>
  <si>
    <t>tělo humerální medium 1350.15.010</t>
  </si>
  <si>
    <t>KI868</t>
  </si>
  <si>
    <t>náhrada kolenního kloubu SIGMA komponenta femorální PS levá vel. 6,0 96-0006</t>
  </si>
  <si>
    <t>KI874</t>
  </si>
  <si>
    <t>náhrada kolenního kloubu SIGMA P.F.C. nástavec tibiální s drážkami 1 vel. 115x18mm 86-7432</t>
  </si>
  <si>
    <t>KI859</t>
  </si>
  <si>
    <t>náhrada kolenního kloubu SIGMA vložka tibiální XLK vel.4 12,5 mm 1581-14-112</t>
  </si>
  <si>
    <t>KI879</t>
  </si>
  <si>
    <t>náhrada kolenního kloubu ENDURO podložka tibiální T1 RL/LM 8 mm NB036K</t>
  </si>
  <si>
    <t>KI867</t>
  </si>
  <si>
    <t>náhrada kyčelního kloubu VERSYS hlavice femorální 28 mm x 10,5 mm 8018-28-05</t>
  </si>
  <si>
    <t>KI877</t>
  </si>
  <si>
    <t>náhrada kolenního kloubu ENDURO podložka femorální postero/distální F2 8x12 mm NR591K</t>
  </si>
  <si>
    <t>KI858</t>
  </si>
  <si>
    <t>náhrada kolenního kloubu SIGMA vložka tibiální XLK vel.5 8 mm 1581-15-108</t>
  </si>
  <si>
    <t>KI062</t>
  </si>
  <si>
    <t>dřík fitmore B/8 12/14 01.00551.208</t>
  </si>
  <si>
    <t>KI052</t>
  </si>
  <si>
    <t>posteriální podložky vel.4 4mm 96-0886</t>
  </si>
  <si>
    <t>KH746</t>
  </si>
  <si>
    <t>hlava humerální 1322.09.440</t>
  </si>
  <si>
    <t>KE072</t>
  </si>
  <si>
    <t>all poly tibia 3/15,0 mm 96-0643</t>
  </si>
  <si>
    <t>KI451</t>
  </si>
  <si>
    <t>náhrada kolenního kloubu COLUMBUS dřík tibiální T2 NN074K</t>
  </si>
  <si>
    <t>KH512</t>
  </si>
  <si>
    <t>dřík femorální Fitmore B s offsetem č.9 01.00551.309</t>
  </si>
  <si>
    <t>KC060</t>
  </si>
  <si>
    <t>vložka stand.dur Allocl. 52/28 126.452</t>
  </si>
  <si>
    <t>KA514</t>
  </si>
  <si>
    <t>jamka 58 alloclassic 3534</t>
  </si>
  <si>
    <t>KD106</t>
  </si>
  <si>
    <t>columbus koleno FR3 NN013K</t>
  </si>
  <si>
    <t>KA550</t>
  </si>
  <si>
    <t>vložka allofit PE SKK/28 01.00010.211</t>
  </si>
  <si>
    <t>KD136</t>
  </si>
  <si>
    <t>plato T4 12 NN241</t>
  </si>
  <si>
    <t>KE071</t>
  </si>
  <si>
    <t>all poly tibia 3/12,5 mm 96-0642</t>
  </si>
  <si>
    <t>KD126</t>
  </si>
  <si>
    <t>plato T1 16 NN213</t>
  </si>
  <si>
    <t>KD141</t>
  </si>
  <si>
    <t>plato T5 14 NN252</t>
  </si>
  <si>
    <t>KE661</t>
  </si>
  <si>
    <t>jamka ZCA č.32/61 00-8005-558-32</t>
  </si>
  <si>
    <t>KE069</t>
  </si>
  <si>
    <t>all poly tibia 3/  8,0 mm 96-0640</t>
  </si>
  <si>
    <t>KF397</t>
  </si>
  <si>
    <t>femur revizní F6L NR006K</t>
  </si>
  <si>
    <t>KA665</t>
  </si>
  <si>
    <t>kotv.komp.porose bicon č.5 75003778</t>
  </si>
  <si>
    <t>KI450</t>
  </si>
  <si>
    <t>náhrada kolenního kloubu COLUMBUS dřík tibiální T1 NN072K</t>
  </si>
  <si>
    <t>KH347</t>
  </si>
  <si>
    <t>dřík Alloclassic-SLO-3 01.00121.030</t>
  </si>
  <si>
    <t>KI271</t>
  </si>
  <si>
    <t>kroužek duraloc dynamic 50mm 1249-50-000</t>
  </si>
  <si>
    <t>KE325</t>
  </si>
  <si>
    <t>hlavička keramická ceramix 36 XL 75007447</t>
  </si>
  <si>
    <t>KF871</t>
  </si>
  <si>
    <t>bicon plus-rexpol insert 5/36 75000218</t>
  </si>
  <si>
    <t>KH701</t>
  </si>
  <si>
    <t>jamka mullerova cementová 44/28 mm 63.28.44</t>
  </si>
  <si>
    <t>KI902</t>
  </si>
  <si>
    <t>náhrada kyčelního kloubu PINNACLE vložka Duraloc marathon 10° LIP 28 mm ID 50 mm 1220-28-150</t>
  </si>
  <si>
    <t>KH350</t>
  </si>
  <si>
    <t>dřík Alloclassic-SLO-6 01.00121.060</t>
  </si>
  <si>
    <t>KH651</t>
  </si>
  <si>
    <t>dřík revizní neutrální 20x117mm NR410K</t>
  </si>
  <si>
    <t>KE075</t>
  </si>
  <si>
    <t>all poly tibia 4/12,5 mm 96-0652</t>
  </si>
  <si>
    <t>KH595</t>
  </si>
  <si>
    <t>dřík fitmore B+ offset 6 01.00551.306</t>
  </si>
  <si>
    <t>KE066</t>
  </si>
  <si>
    <t>all poly tibia 2/10,0 mm 96-0621</t>
  </si>
  <si>
    <t>KH435</t>
  </si>
  <si>
    <t>hlavice durasul kov.S/32 14.32.05-20</t>
  </si>
  <si>
    <t>KC154</t>
  </si>
  <si>
    <t>vložka stand.dur Allocl. 58/28 126.458</t>
  </si>
  <si>
    <t>KE023</t>
  </si>
  <si>
    <t>koleno prim.femur.kom.pravá 2 96-0012</t>
  </si>
  <si>
    <t>KE042</t>
  </si>
  <si>
    <t>vložka dur.stand. allot.  II/36 01.00013.709</t>
  </si>
  <si>
    <t>KA546</t>
  </si>
  <si>
    <t>vložka allofit PE SGG/28 01.00010.207</t>
  </si>
  <si>
    <t>KI820</t>
  </si>
  <si>
    <t>náhrada kyčelního kloubu ALLOFIT, vložka s vit. E neutral JJ 36 00-8851-011-36</t>
  </si>
  <si>
    <t>KE660</t>
  </si>
  <si>
    <t>jamka ZCA č.32/59 00-8005-556-32</t>
  </si>
  <si>
    <t>KI821</t>
  </si>
  <si>
    <t>náhrada ramenní, vložka do glenosféry medium 40 mm 1365.09.015</t>
  </si>
  <si>
    <t>KF864</t>
  </si>
  <si>
    <t>bicon plus-rexpol insert 5/32 75003760</t>
  </si>
  <si>
    <t>KI910</t>
  </si>
  <si>
    <t>náhrada kyčelního kloubu SPOTORNO necementovaná vložka jamky 60/32 mm 68.13.32-60</t>
  </si>
  <si>
    <t>KG787</t>
  </si>
  <si>
    <t>šroub kostní 6,5 mm délka 25 mm 842015020</t>
  </si>
  <si>
    <t>KH153</t>
  </si>
  <si>
    <t>šroub samořezný 6,5 x 40 842015050</t>
  </si>
  <si>
    <t>KH680</t>
  </si>
  <si>
    <t>augmentace distální 96-0862</t>
  </si>
  <si>
    <t>KH821</t>
  </si>
  <si>
    <t>dřík necementovaný humerální 19mm 1304.15.190</t>
  </si>
  <si>
    <t>KG996</t>
  </si>
  <si>
    <t>glenosféra 44 mm 137450440</t>
  </si>
  <si>
    <t>KA660</t>
  </si>
  <si>
    <t>kotv.komp.stand.bicon č.8 75003745,1422</t>
  </si>
  <si>
    <t>KF592</t>
  </si>
  <si>
    <t>rukáv tibiální 1294-54-130</t>
  </si>
  <si>
    <t>KH695</t>
  </si>
  <si>
    <t>jamka cementovaná durasul 46/32mm 01.00324.046</t>
  </si>
  <si>
    <t>KH151</t>
  </si>
  <si>
    <t>vložka medium 44 136209015</t>
  </si>
  <si>
    <t>KE027</t>
  </si>
  <si>
    <t>koleno prim.femur.kom.levá 2 96-0002</t>
  </si>
  <si>
    <t>KH375</t>
  </si>
  <si>
    <t>vložka durasul allofit MM/28 01.00013.213</t>
  </si>
  <si>
    <t>KA780</t>
  </si>
  <si>
    <t>dřík centram aesculap 12L NK085K</t>
  </si>
  <si>
    <t>KG872</t>
  </si>
  <si>
    <t>dřík fitmore B/3 + osfs 01.00551.303</t>
  </si>
  <si>
    <t>KA523</t>
  </si>
  <si>
    <t>vložka st.61/28 3505</t>
  </si>
  <si>
    <t>KE026</t>
  </si>
  <si>
    <t>koleno prim.femur.kom.pravá 5 96-0015</t>
  </si>
  <si>
    <t>KE045</t>
  </si>
  <si>
    <t>vložka dur.stand. allot. LL/36 01.00013.712</t>
  </si>
  <si>
    <t>KH020</t>
  </si>
  <si>
    <t>tělo reverzní humerální 1352.15.001</t>
  </si>
  <si>
    <t>KG995</t>
  </si>
  <si>
    <t>vložka long 44 mm 136209020</t>
  </si>
  <si>
    <t>KE652</t>
  </si>
  <si>
    <t>hlavice kovová S30/32 30.32.05</t>
  </si>
  <si>
    <t>KH737</t>
  </si>
  <si>
    <t>spacer K  kolenní velký 8074 SPK8074/G</t>
  </si>
  <si>
    <t>KI978</t>
  </si>
  <si>
    <t>náhrada kolenního kloubu SIGMA P.F.C. augmentace femorální distální vel. 12/3 mm 96-0869</t>
  </si>
  <si>
    <t>KA657</t>
  </si>
  <si>
    <t>kotv.komp.stand.bicon č.5 75003742,14214</t>
  </si>
  <si>
    <t>KI979</t>
  </si>
  <si>
    <t>náhrada kolenního kloubu SIGMA P.F.C. nástavec tibiální s drážkami vel. 115 x 22 mm 86-7434</t>
  </si>
  <si>
    <t>KG147</t>
  </si>
  <si>
    <t>vložka bicon plus rexpol insert 5/28 75003751</t>
  </si>
  <si>
    <t>KA510</t>
  </si>
  <si>
    <t>dřík wagner 18/225 01.00102.218</t>
  </si>
  <si>
    <t>KI959</t>
  </si>
  <si>
    <t>náhrada kyčelního kloubu necement. dřík CLS Spotorno 135° C 12/14 vel. 16.25 29.00.39-162</t>
  </si>
  <si>
    <t>KE659</t>
  </si>
  <si>
    <t>jamka ZCA č.32/57 00-8005-554-32</t>
  </si>
  <si>
    <t>KF786</t>
  </si>
  <si>
    <t>femur levý č.3 96-0082</t>
  </si>
  <si>
    <t>KG144</t>
  </si>
  <si>
    <t>vložka bicon plus rexpol insert 2/28 75003748</t>
  </si>
  <si>
    <t>KA654</t>
  </si>
  <si>
    <t>kotv.komp.stand. bicon č.2/28 14208</t>
  </si>
  <si>
    <t>KI954</t>
  </si>
  <si>
    <t>náhrada kolenního kloubu Sigma vložka tibiální XLK vel.5 12,5mm 1581-15-112</t>
  </si>
  <si>
    <t>KD317</t>
  </si>
  <si>
    <t>dlaha burch-schneider 44L 01.00191.144</t>
  </si>
  <si>
    <t>KB843</t>
  </si>
  <si>
    <t>vložka dur.64/28  01.00126.364</t>
  </si>
  <si>
    <t>KI955</t>
  </si>
  <si>
    <t>náhrada kolenního kloubu Sigma vložka tibiální XLK vel.4 15mm 1581-14-115</t>
  </si>
  <si>
    <t>KI960</t>
  </si>
  <si>
    <t>náhrada kyčelního koubu hlavice BIOLOX DELTA 28 mm+ 3,5 mm 00-8775-028-03</t>
  </si>
  <si>
    <t>KI958</t>
  </si>
  <si>
    <t>náhrada kyčelního kloubu necement. dřík CLS Spotorno 135° C 12/14 vel. 9 29.00.39-090</t>
  </si>
  <si>
    <t>KF874</t>
  </si>
  <si>
    <t>bicon plus-rexpol insert 8/36 75000221</t>
  </si>
  <si>
    <t>KA520</t>
  </si>
  <si>
    <t>vložka st.52/28 3502</t>
  </si>
  <si>
    <t>KA536</t>
  </si>
  <si>
    <t>pouzdro allofit 46/FF 4242</t>
  </si>
  <si>
    <t>KA656</t>
  </si>
  <si>
    <t>kotv.komp.stand.bicon č.4 75003741,14212</t>
  </si>
  <si>
    <t>KD125</t>
  </si>
  <si>
    <t>plato T1 14 NN112</t>
  </si>
  <si>
    <t>KD138</t>
  </si>
  <si>
    <t>plato T4 16 NN243</t>
  </si>
  <si>
    <t>KD781</t>
  </si>
  <si>
    <t>as columbus cr/ps tibie NN07373Z T2</t>
  </si>
  <si>
    <t>KE164</t>
  </si>
  <si>
    <t>femur revizní 623421R</t>
  </si>
  <si>
    <t>KE166</t>
  </si>
  <si>
    <t>fitmoreB/5+offset 01.00551.305</t>
  </si>
  <si>
    <t>KE645</t>
  </si>
  <si>
    <t>jamka muller 48/28 63.28.48</t>
  </si>
  <si>
    <t>KE648</t>
  </si>
  <si>
    <t>jamka muller 54/28 63.28.54</t>
  </si>
  <si>
    <t>KE671</t>
  </si>
  <si>
    <t>femur 62-3401R</t>
  </si>
  <si>
    <t>KF883</t>
  </si>
  <si>
    <t>hlavice oxi fem 12/14 32 mm +0 71343200</t>
  </si>
  <si>
    <t>KG601</t>
  </si>
  <si>
    <t>tibie revizní č. 3 129435130</t>
  </si>
  <si>
    <t>KG603</t>
  </si>
  <si>
    <t>návlek tibiální 53 M/L MM 129454120</t>
  </si>
  <si>
    <t>KG871</t>
  </si>
  <si>
    <t>dřík fitmore B/5 01.00551.205</t>
  </si>
  <si>
    <t>KH176</t>
  </si>
  <si>
    <t>plato X small 12mm REF:1987-27-112</t>
  </si>
  <si>
    <t>KH300</t>
  </si>
  <si>
    <t>dřík fitmore B/4 12/14 01.00551.204</t>
  </si>
  <si>
    <t>KH345</t>
  </si>
  <si>
    <t>dřík Alloclassic-SLO-1 01.00121.010</t>
  </si>
  <si>
    <t>KH373</t>
  </si>
  <si>
    <t>vložka durasul allofit KK/28 01.00013.211</t>
  </si>
  <si>
    <t>KH374</t>
  </si>
  <si>
    <t>vložka durasul allofit LL/28 01.00013.212</t>
  </si>
  <si>
    <t>KH514</t>
  </si>
  <si>
    <t>vložkac insert krátká 44mm 1362.09.010</t>
  </si>
  <si>
    <t>KI106</t>
  </si>
  <si>
    <t>allofit IT  vel. 60/MM 00-8755-060-00</t>
  </si>
  <si>
    <t>KI195</t>
  </si>
  <si>
    <t>dřík revizní MBT sleeve por 37mm 1294-54-100</t>
  </si>
  <si>
    <t>KI594</t>
  </si>
  <si>
    <t>sleev femorální distal. 31 mm 1294-53-215</t>
  </si>
  <si>
    <t>KI664</t>
  </si>
  <si>
    <t>vložka tibiální XLK 8 mm 3 1581-13-108</t>
  </si>
  <si>
    <t>KI751</t>
  </si>
  <si>
    <t>náhrada kolenního kloubu insert tibiální XSMALL 16 mm 1987-27-116</t>
  </si>
  <si>
    <t>KI973</t>
  </si>
  <si>
    <t>náhrada kyčelního kloubu necement. dřík CLS Spotorno 135° C 12/14 vel. 10 29.00.39-100</t>
  </si>
  <si>
    <t>KI985</t>
  </si>
  <si>
    <t>náhrada kyčelního kloubu ALLOFIT, vložka s vit. E neutral MM 36 00-8851-014-36</t>
  </si>
  <si>
    <t>KI986</t>
  </si>
  <si>
    <t>náhrada kolenního kloubu SIGMA P.F.C. nástavec tibiální s drážkami vel. 75 x 12 mm 86-7412</t>
  </si>
  <si>
    <t>KI987</t>
  </si>
  <si>
    <t>náhrada kolenního kloubu COLUMBUS plato tibiální UC T3 10  mm NN430</t>
  </si>
  <si>
    <t>KJ069</t>
  </si>
  <si>
    <t>náhrada kolenního kloubu COLUMBUS plato tibiální UC T4 20 mm NN445</t>
  </si>
  <si>
    <t>KJ070</t>
  </si>
  <si>
    <t>kotvička vstřebatelná Healix ADR.BR s návlekem 6,5 mm 222332</t>
  </si>
  <si>
    <t>KJ071</t>
  </si>
  <si>
    <t>náhrada kolenního kloubu SIGMA komponenta tibiální vel. 6 1581-60-000</t>
  </si>
  <si>
    <t>KJ072</t>
  </si>
  <si>
    <t>náhrada kolenního kloubu SIGMA vložka tibiální XLK vel. 6 12,5 mm 1581-16-112</t>
  </si>
  <si>
    <t>ZE334</t>
  </si>
  <si>
    <t>Náhrada kolenního kloubu OXFORD femorální komponenta 154601</t>
  </si>
  <si>
    <t>ZN239</t>
  </si>
  <si>
    <t>Náhrada kolenního kloubu OXFORD unikompartmentální tibiální komponenta 54722</t>
  </si>
  <si>
    <t>ZN240</t>
  </si>
  <si>
    <t>Náhrada kolenního kloubu OXFORD vložka unikompartmentální meniskeální 159547</t>
  </si>
  <si>
    <t>KA505</t>
  </si>
  <si>
    <t>dřík wagner 20/265 01.00102.620</t>
  </si>
  <si>
    <t>KA655</t>
  </si>
  <si>
    <t>kotv.komp.stand.bicon č.3 75003740,1421</t>
  </si>
  <si>
    <t>KA659</t>
  </si>
  <si>
    <t>kotv.komp.stand.bicon č.7 75003744</t>
  </si>
  <si>
    <t>KD124</t>
  </si>
  <si>
    <t>plato T1 12 NN111</t>
  </si>
  <si>
    <t>KE099</t>
  </si>
  <si>
    <t>insert tibiál.rotač.S4 12.5 962042</t>
  </si>
  <si>
    <t>KE570</t>
  </si>
  <si>
    <t>komponenta Phalan.3 NWD250203s</t>
  </si>
  <si>
    <t>KE578</t>
  </si>
  <si>
    <t>vložka komponenta Metis 3 th.1 NWD250331s</t>
  </si>
  <si>
    <t>KE597</t>
  </si>
  <si>
    <t>koleno columbus PS FP6 NN176K</t>
  </si>
  <si>
    <t>KE619</t>
  </si>
  <si>
    <t>plato PS tibial SZ 4/4+14 mm NN542</t>
  </si>
  <si>
    <t>KF034</t>
  </si>
  <si>
    <t>jamka durasul 48/36 05.95001.050</t>
  </si>
  <si>
    <t>KF780</t>
  </si>
  <si>
    <t>agumentace 4/3 mm 96-0860</t>
  </si>
  <si>
    <t>KF785</t>
  </si>
  <si>
    <t>plato 3/12,5 mm 962342</t>
  </si>
  <si>
    <t>KF873</t>
  </si>
  <si>
    <t>bicon plus-rexpol insert 7/36 75000220</t>
  </si>
  <si>
    <t>KF888</t>
  </si>
  <si>
    <t>hlavice oxi fem 12/14 32 mm +16 71343216</t>
  </si>
  <si>
    <t>KF891</t>
  </si>
  <si>
    <t>hlavice oxi fem 12/14 36 mm +4 71343604</t>
  </si>
  <si>
    <t>KF893</t>
  </si>
  <si>
    <t>hlavice oxi fem 12/14 36 mm +12 71343612</t>
  </si>
  <si>
    <t>KF895</t>
  </si>
  <si>
    <t>hlavička keramická ceramix 32 M 75007461, 75004173</t>
  </si>
  <si>
    <t>KF901</t>
  </si>
  <si>
    <t>bicon plus-ceramic insert standard 4/32 75000137</t>
  </si>
  <si>
    <t>KG166</t>
  </si>
  <si>
    <t>hlavička oxi fem head 12/14 28 mm +16 71342816</t>
  </si>
  <si>
    <t>KH155</t>
  </si>
  <si>
    <t>šroub small + connector 137415310</t>
  </si>
  <si>
    <t>KH175</t>
  </si>
  <si>
    <t>tibie revizní velikost 2,5 1294-35-125</t>
  </si>
  <si>
    <t>KH348</t>
  </si>
  <si>
    <t>dřík Alloclassic-SLO-4 01.00121.040</t>
  </si>
  <si>
    <t>KH368</t>
  </si>
  <si>
    <t>dřík Fitmore B 8 01.00551.308</t>
  </si>
  <si>
    <t>KH428</t>
  </si>
  <si>
    <t>vložka dur.stand.HH/32 01.00013.408</t>
  </si>
  <si>
    <t>KH597</t>
  </si>
  <si>
    <t>tibiální sleev 29mm 1294-54-000</t>
  </si>
  <si>
    <t>KH679</t>
  </si>
  <si>
    <t>adapter femorální 96-0783</t>
  </si>
  <si>
    <t>KH693</t>
  </si>
  <si>
    <t>jamka cementovaná durasul 42/28mm 01.00284.042</t>
  </si>
  <si>
    <t>KH699</t>
  </si>
  <si>
    <t>femur pravý 3 96-0088</t>
  </si>
  <si>
    <t>KH744</t>
  </si>
  <si>
    <t>adaptér neutrální 1330.15.270</t>
  </si>
  <si>
    <t>KH868</t>
  </si>
  <si>
    <t>dřík univerzální 75mmx14mm 867414</t>
  </si>
  <si>
    <t>KH872</t>
  </si>
  <si>
    <t>femorální adaptér 7 96-0782</t>
  </si>
  <si>
    <t>KI274</t>
  </si>
  <si>
    <t>podložka distální femorální RT 8/3 96-0863</t>
  </si>
  <si>
    <t>KI453</t>
  </si>
  <si>
    <t>náhrada kolenního kloubu COLUMBUS dřík tibiální T4 NN078K</t>
  </si>
  <si>
    <t>KI583</t>
  </si>
  <si>
    <t>hlavička revizní biolox delta 12/14 32 mm XL NK538</t>
  </si>
  <si>
    <t>KI596</t>
  </si>
  <si>
    <t>augmentace distální size 3 4 mm pravá 96-0861</t>
  </si>
  <si>
    <t>KI698</t>
  </si>
  <si>
    <t>vložka tibiální XLK 15 mm 5 1581-15-115</t>
  </si>
  <si>
    <t>KI974</t>
  </si>
  <si>
    <t>náhrada kyčelního kloubu necement. dřík CLS Spotorno 135° C 12/14 vel. 11,25 29.00.39-112</t>
  </si>
  <si>
    <t>KI975</t>
  </si>
  <si>
    <t>náhrada kyčelního kloubu necement. dřík CLS Spotorno 135° C 12/14 vel. 12,50 29.00.39-125</t>
  </si>
  <si>
    <t>KI976</t>
  </si>
  <si>
    <t>náhrada kyčelního kloubu necement. dřík CLS Spotorno 135° C 12/14 vel. 13,75 29.00.39-137</t>
  </si>
  <si>
    <t>KJ136</t>
  </si>
  <si>
    <t>náhrada kolenního kloubu P.F.C. tibiální cementovaný nástavec dříku 13 x 60 mm 86-6402</t>
  </si>
  <si>
    <t>KJ137</t>
  </si>
  <si>
    <t>náhrada ramenního kloubu SMR glenoid necementovaný 1375.20.010</t>
  </si>
  <si>
    <t>KJ138</t>
  </si>
  <si>
    <t>náhrada kyčelního kloubu ALLOFIT vložka s vit. E neutral JJ 32 mm 00-8851-011-32</t>
  </si>
  <si>
    <t>KJ145</t>
  </si>
  <si>
    <t>náhrada kolenního kloubu SIGMA  P.F.C. plato tibiální 3 x 17,5 mm 96-2344</t>
  </si>
  <si>
    <t>KJ146</t>
  </si>
  <si>
    <t>náhrada kyčelního kloubu vložka plasmacup PE 32 mm 48/50 mm NA279</t>
  </si>
  <si>
    <t>KJ150</t>
  </si>
  <si>
    <t>náhrada kolenního kloubu SIGMA  P.F.C. plato tibiální 3 x 25 mm 96-2347</t>
  </si>
  <si>
    <t>ZN329</t>
  </si>
  <si>
    <t>Náhrada kolenního kloubu ProSpon plato tibiální vektor 5+ Z01240-0500-79053</t>
  </si>
  <si>
    <t>ZN330</t>
  </si>
  <si>
    <t>Náhrada kolenního kloubu ProSpon vložka tibiální 5/10L Z01240-0533-75010</t>
  </si>
  <si>
    <t>ZN331</t>
  </si>
  <si>
    <t>Náhrada kolenního kloubu ProSpon komponenta femorální vektor 5L Z01180-0500-76050</t>
  </si>
  <si>
    <t>ZN332</t>
  </si>
  <si>
    <t>Náhrada kolenního kloubu ProSpon vložka tibiální 3/12L Z01240-0332-64012</t>
  </si>
  <si>
    <t>ZN333</t>
  </si>
  <si>
    <t>Náhrada kolenního kloubu ProSpon plato tibiální vektor 3 Z01240-0300-64044</t>
  </si>
  <si>
    <t>ZN334</t>
  </si>
  <si>
    <t>Náhrada kolenního kloubu ProSpon komponenta femorální vektor 3L Z01180-0300-65044</t>
  </si>
  <si>
    <t>ZN335</t>
  </si>
  <si>
    <t>Náhrada kolenního kloubu ProSpon vložka tibiální 3+/10L Z01240-0333-69010</t>
  </si>
  <si>
    <t>ZN336</t>
  </si>
  <si>
    <t>Náhrada kolenního kloubu ProSpon plato tibiální vektor 3+ Z01240-0300-69046</t>
  </si>
  <si>
    <t>ZN337</t>
  </si>
  <si>
    <t>Náhrada kolenního kloubu ProSpon komponenta femorální vektor 3+L Z01180-0300-70044</t>
  </si>
  <si>
    <t>ZN338</t>
  </si>
  <si>
    <t>Náhrada kolenního kloubu ProSpon vložka tibiální 5/10R Z01240-0532-75010</t>
  </si>
  <si>
    <t>ZN339</t>
  </si>
  <si>
    <t>Máhrada kolenního kloubu ProSpon plato tibiální vektor 5+ Z01240-0500-75051</t>
  </si>
  <si>
    <t>ZN340</t>
  </si>
  <si>
    <t>Náhrada kolenního kloubu ProSpon komponenta femorální vektor 5+R Z01170-0500-76050</t>
  </si>
  <si>
    <t>ZN341</t>
  </si>
  <si>
    <t>Náhrada kolenního kloubu ProSpon komponenta femorální vektor 4L Z01180-0400-67046</t>
  </si>
  <si>
    <t>ZN342</t>
  </si>
  <si>
    <t>Náhrada kolenního kloubu ProSpon vložka tibiální 4+ Z01240-0400-72048</t>
  </si>
  <si>
    <t>ZN343</t>
  </si>
  <si>
    <t>Náhrada kolenního kloubu ProSpon plato tibiální vektor 4+/12L Z01240-0433-72012</t>
  </si>
  <si>
    <t>ZN344</t>
  </si>
  <si>
    <t>Náhrada kolenního kloubu ProSpon komponenta femorální 3R Z01170-0300-65044</t>
  </si>
  <si>
    <t>ZN345</t>
  </si>
  <si>
    <t>Náhrada kolenního kloubu ProSpon komponenta femorální vektor 4R Z01170-0400-67046</t>
  </si>
  <si>
    <t>ZN346</t>
  </si>
  <si>
    <t>Náhrada kolenního kloubu ProSpon plato tibiální vektor 4+/12R Z01240-0432-72012</t>
  </si>
  <si>
    <t>ZN348</t>
  </si>
  <si>
    <t>Náhrada kolenního kloubu ProSpon vložka tibiální vector 3+/12R Z01240-0332-69012</t>
  </si>
  <si>
    <t>ZK577</t>
  </si>
  <si>
    <t>Optika artroskopická 30° 2,4 mm 10 cm 28300BA</t>
  </si>
  <si>
    <t>ZB158</t>
  </si>
  <si>
    <t>Set pacientský á 24 ks 281142</t>
  </si>
  <si>
    <t>ZA962</t>
  </si>
  <si>
    <t>Šití merslen gr 2 bal. á 36 ks EH6737H</t>
  </si>
  <si>
    <t>ZB034</t>
  </si>
  <si>
    <t>Šití dafilon modrý 2/0 (3) bal. á 36 ks C0935476</t>
  </si>
  <si>
    <t>ZB134</t>
  </si>
  <si>
    <t>Šití dafilon modrý 3/0 (2) bal. á 36 ks C0932213</t>
  </si>
  <si>
    <t>ZB306</t>
  </si>
  <si>
    <t>Šití safil fialový 1 (4) bal. á 36 ks C1048397</t>
  </si>
  <si>
    <t>ZB608</t>
  </si>
  <si>
    <t>Šití premicron zelený 2/0 (3) bal. á 36 ks C0026057</t>
  </si>
  <si>
    <t>ZB652</t>
  </si>
  <si>
    <t>Šití merslen gr 0 bal. á 36 ks EH6855H</t>
  </si>
  <si>
    <t>ZB979</t>
  </si>
  <si>
    <t>Šití dafilon modrý 4/0 (1.5) bal. á 36 ks C0932205</t>
  </si>
  <si>
    <t>ZE696</t>
  </si>
  <si>
    <t>Šití premicron zelený 2/0 (3) bal. á 36 ks C0120008</t>
  </si>
  <si>
    <t>ZA966</t>
  </si>
  <si>
    <t>Šití merslen gr 2 bal. á 36 ks EH6417H</t>
  </si>
  <si>
    <t>ZB913</t>
  </si>
  <si>
    <t>Šití orthocord modrý bal. á 12 ks 223111</t>
  </si>
  <si>
    <t>ZC260</t>
  </si>
  <si>
    <t>Šití premicron zelený 2 (5) bal. á 36 ks C0026394</t>
  </si>
  <si>
    <t>ZD067</t>
  </si>
  <si>
    <t>Šití safil fialový 2/0 (3) bal. á 36 ks C1048042</t>
  </si>
  <si>
    <t>ZI467</t>
  </si>
  <si>
    <t>Šití monoplus fialový 1 (4) bal. á 24 ks B0024091</t>
  </si>
  <si>
    <t>ZE311</t>
  </si>
  <si>
    <t>Šití monosyn bezbarvý 3/0 (2) bal. á 36 ks C0023625</t>
  </si>
  <si>
    <t>ZB519</t>
  </si>
  <si>
    <t>Šití safil fialový 3/0 (2) bal. á 36 ks C1048330</t>
  </si>
  <si>
    <t>ZB052</t>
  </si>
  <si>
    <t>Šití vicryl plus vi 1 bal. á 36 ks VCP519H</t>
  </si>
  <si>
    <t>ZK692</t>
  </si>
  <si>
    <t>Šití polydox Loop 2, bal. á 12 ks DX4550</t>
  </si>
  <si>
    <t>ZB912</t>
  </si>
  <si>
    <t>Šití orthocord fialový bal. á 12 ks 223104</t>
  </si>
  <si>
    <t>ZB168</t>
  </si>
  <si>
    <t>Jehla chirurgická B10</t>
  </si>
  <si>
    <t>ZB204</t>
  </si>
  <si>
    <t>Jehla chirurgická G11</t>
  </si>
  <si>
    <t>ZB206</t>
  </si>
  <si>
    <t>Jehla chirurgická G6</t>
  </si>
  <si>
    <t>ZB248</t>
  </si>
  <si>
    <t>Jehla chirurgická G7</t>
  </si>
  <si>
    <t>ZB460</t>
  </si>
  <si>
    <t>Jehla chirurgicka G8</t>
  </si>
  <si>
    <t>ZB478</t>
  </si>
  <si>
    <t>Jehla chirurgická B11</t>
  </si>
  <si>
    <t>ZB479</t>
  </si>
  <si>
    <t>Jehla chirurgická B12</t>
  </si>
  <si>
    <t>ZB167</t>
  </si>
  <si>
    <t>Jehla chirurgická G1</t>
  </si>
  <si>
    <t>ZB463</t>
  </si>
  <si>
    <t>Jehla chirurgická G2</t>
  </si>
  <si>
    <t>ZB198</t>
  </si>
  <si>
    <t>Jehla chirurgická G3</t>
  </si>
  <si>
    <t>ZB133</t>
  </si>
  <si>
    <t>Jehla chirurgická G9</t>
  </si>
  <si>
    <t>ZB205</t>
  </si>
  <si>
    <t>Jehla chirurgická G4</t>
  </si>
  <si>
    <t>ZB530</t>
  </si>
  <si>
    <t>Jehla chirurgická GA8</t>
  </si>
  <si>
    <t>ZB260</t>
  </si>
  <si>
    <t>Jehla chirurgická G5</t>
  </si>
  <si>
    <t>ZC717</t>
  </si>
  <si>
    <t>Jehla chirurgická GA9</t>
  </si>
  <si>
    <t>ZN229</t>
  </si>
  <si>
    <t>Jehla aplikační 12ga x 7,5 cm sterilní 381.001.01S</t>
  </si>
  <si>
    <t>ZF107</t>
  </si>
  <si>
    <t>Rukavice operační latexové bez pudru ortpedic vel. 7,0 5788203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</si>
  <si>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</si>
  <si>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</si>
  <si>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</si>
  <si>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</si>
  <si>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</si>
  <si>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</si>
  <si>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</si>
  <si>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</si>
  <si>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ZK477</t>
  </si>
  <si>
    <t>Rukavice operační latexové s pudrem ansell medigrip plus vel. 8,0 303506(303366)</t>
  </si>
  <si>
    <t>ZK482</t>
  </si>
  <si>
    <t>Rukavice operační latexové bez pudru ortpedic vel. 8,0 5788205</t>
  </si>
  <si>
    <t>ZK483</t>
  </si>
  <si>
    <t>Rukavice operační latexové bez pudru ortpedic vel. 7,5 5788204</t>
  </si>
  <si>
    <t>ZK678</t>
  </si>
  <si>
    <t>Rukavice operační ansell dipos-a-glove vel. M ( 7-8) bal. á 50 párů kopolymerové MDG751EU</t>
  </si>
  <si>
    <t>ZL069</t>
  </si>
  <si>
    <t>Rukavice operační gammex bez pudru PF EnLite vel. 5,5 353381</t>
  </si>
  <si>
    <t>ZL691</t>
  </si>
  <si>
    <t>Rukavice operační ansell sensi - touch vel. 5,5 bal. á 40 párů 8050190(8050150)</t>
  </si>
  <si>
    <t>ZN130</t>
  </si>
  <si>
    <t>Rukavice operační gammex ansell PF bez pudru 6,0 A351142</t>
  </si>
  <si>
    <t>ZM768</t>
  </si>
  <si>
    <t>Implantát chrupavkový Hyalofast 2 x 2 cm 144714F</t>
  </si>
  <si>
    <t>ZA278</t>
  </si>
  <si>
    <t>ChronOS Granule 2.8 - 5.6 mm, 20 ml 710.027S</t>
  </si>
  <si>
    <t>KI827</t>
  </si>
  <si>
    <t>kontvička nevstřebatelná Healix BR 5,5 222331</t>
  </si>
  <si>
    <t>ZB751</t>
  </si>
  <si>
    <t>Hadice PVC 8/12 á 30 m P00468</t>
  </si>
  <si>
    <t>ZA724</t>
  </si>
  <si>
    <t>Elektroda defibrilační pro dospělé + děti nad 10 kg (nahrazuje M3502A) M3501A-001</t>
  </si>
  <si>
    <t>ZM860</t>
  </si>
  <si>
    <t>Hadice k pumpě vakuové k míchání cementu 3210035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</si>
  <si>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</si>
  <si>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</si>
  <si>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</si>
  <si>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</si>
  <si>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</si>
  <si>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</si>
  <si>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</si>
  <si>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</si>
  <si>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</si>
  <si>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</si>
  <si>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</si>
  <si>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</si>
  <si>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50115070</t>
  </si>
  <si>
    <t>513 SZM katetry (112 02 101)</t>
  </si>
  <si>
    <t>50115079</t>
  </si>
  <si>
    <t>542 SZM Intenzivní péče (112 02 100)</t>
  </si>
  <si>
    <t>50115004</t>
  </si>
  <si>
    <t>506 SZM umělé tělní náhrady kovové (112 02 030)</t>
  </si>
  <si>
    <t>50115003</t>
  </si>
  <si>
    <t>518 SZM TEP ortopedie, traumatologie (112 02 003)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</si>
  <si>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</si>
  <si>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</si>
  <si>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</si>
  <si>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</si>
  <si>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</si>
  <si>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</si>
  <si>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Spotřeba zdravotnického materiálu - orientační přehled</t>
  </si>
  <si>
    <t>ON Data</t>
  </si>
  <si>
    <t>606 - Pracoviště ortopedie</t>
  </si>
  <si>
    <t>6F6 - Pracov. standardní ústavní lůž. péče ortopedické -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</si>
  <si>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</si>
  <si>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</si>
  <si>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</si>
  <si>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Chocholáč Dalimil</t>
  </si>
  <si>
    <t>Jemelík Petr</t>
  </si>
  <si>
    <t>Zdravotní výkony vykázané na pracovišti v rámci ambulantní péče dle lékařů *</t>
  </si>
  <si>
    <t>606</t>
  </si>
  <si>
    <t>1</t>
  </si>
  <si>
    <t>0000502</t>
  </si>
  <si>
    <t>MESOCAIN 1%</t>
  </si>
  <si>
    <t>0040536</t>
  </si>
  <si>
    <t>0055824</t>
  </si>
  <si>
    <t>NOVALGIN INJEKCE</t>
  </si>
  <si>
    <t>0067547</t>
  </si>
  <si>
    <t>0089870</t>
  </si>
  <si>
    <t>0090044</t>
  </si>
  <si>
    <t>0192143</t>
  </si>
  <si>
    <t>3</t>
  </si>
  <si>
    <t>0001154</t>
  </si>
  <si>
    <t>ŠROUB SAMOŘEZNÝ KORTIKÁLNÍ RUKA OCEL</t>
  </si>
  <si>
    <t>0020135</t>
  </si>
  <si>
    <t>DRÁT EXTENČNÍ KIRSCHNER</t>
  </si>
  <si>
    <t>0082509</t>
  </si>
  <si>
    <t>0082511</t>
  </si>
  <si>
    <t>0082512</t>
  </si>
  <si>
    <t>0082513</t>
  </si>
  <si>
    <t>0082514</t>
  </si>
  <si>
    <t>0082515</t>
  </si>
  <si>
    <t>0082516</t>
  </si>
  <si>
    <t>0082517</t>
  </si>
  <si>
    <t>0082519</t>
  </si>
  <si>
    <t>0082520</t>
  </si>
  <si>
    <t>0082521</t>
  </si>
  <si>
    <t>0082522</t>
  </si>
  <si>
    <t>0082523</t>
  </si>
  <si>
    <t>0082524</t>
  </si>
  <si>
    <t>V</t>
  </si>
  <si>
    <t>09137</t>
  </si>
  <si>
    <t>UZ VYŠETŘENÍ DVOU ORGÁNŮ V NĚKOLIKA ROVINÁCH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</si>
  <si>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</si>
  <si>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</si>
  <si>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</si>
  <si>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</si>
  <si>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</si>
  <si>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</si>
  <si>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</si>
  <si>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</si>
  <si>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</si>
  <si>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</si>
  <si>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</si>
  <si>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</si>
  <si>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</si>
  <si>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</si>
  <si>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</si>
  <si>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</si>
  <si>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</si>
  <si>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</si>
  <si>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</si>
  <si>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</si>
  <si>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</si>
  <si>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</si>
  <si>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</si>
  <si>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</si>
  <si>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61247</t>
  </si>
  <si>
    <t>OPERACE KARPÁLNÍHO TUNELU</t>
  </si>
  <si>
    <t>61253</t>
  </si>
  <si>
    <t xml:space="preserve">PALM. APONEUREKTOMIE U DLAŇOVÉ FORMY DUPUYTRENOVY </t>
  </si>
  <si>
    <t>66022</t>
  </si>
  <si>
    <t>CÍLENÉ VYŠETŘENÍ ORTOPEDEM</t>
  </si>
  <si>
    <t>66023</t>
  </si>
  <si>
    <t>KONTROLNÍ VYŠETŘENÍ ORTOPEDEM</t>
  </si>
  <si>
    <t>66229</t>
  </si>
  <si>
    <t xml:space="preserve">PES EQUINOVARUS ATD. - PŘILOŽENÍ KOREKČNÍ SÁDROVÉ </t>
  </si>
  <si>
    <t>66423</t>
  </si>
  <si>
    <t>ODSTRANĚNÍ EXOSTÓZY DORZA RUKY</t>
  </si>
  <si>
    <t>66733</t>
  </si>
  <si>
    <t>REKONSTRUKCE KLADÍVKOVÉHO PRSTU - ZA KAŽDÝ DALŠÍ P</t>
  </si>
  <si>
    <t>66813</t>
  </si>
  <si>
    <t>ODSTRANĚNÍ OSTEOSYNTETICKÉHO MATERIÁLU</t>
  </si>
  <si>
    <t>66833</t>
  </si>
  <si>
    <t>ODSTRANĚNÍ CIZÍHO TĚLESA Z RÁNY</t>
  </si>
  <si>
    <t>66839</t>
  </si>
  <si>
    <t>EXSTIRPACE NÁDORU MĚKKÝCH TKÁNÍ - POVRCHOVĚ ULOŽEN</t>
  </si>
  <si>
    <t>66873</t>
  </si>
  <si>
    <t>TENOTOMIE ZAVŘENÁ</t>
  </si>
  <si>
    <t>66893</t>
  </si>
  <si>
    <t>PUNKČNÍ BIOPSIE KOSTI NEBO KLOUBU</t>
  </si>
  <si>
    <t>66949</t>
  </si>
  <si>
    <t>PUNKCE KLOUBNÍ S APLIKACÍ LÉČIVA</t>
  </si>
  <si>
    <t>09547</t>
  </si>
  <si>
    <t>REGULAČNÍ POPLATEK -- POJIŠTĚNEC OD ÚHRADY POPLATK</t>
  </si>
  <si>
    <t>09543</t>
  </si>
  <si>
    <t>SIGNÁLNÍ VÝKON KLINICKÉHO VYŠETŘENÍ / DO 31.12.201</t>
  </si>
  <si>
    <t>66735</t>
  </si>
  <si>
    <t>REKONSTRUKCE HALLUCES VALGI - VÝKON NA KOSTI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</si>
  <si>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</si>
  <si>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</si>
  <si>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</si>
  <si>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</si>
  <si>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</si>
  <si>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</si>
  <si>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</si>
  <si>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</si>
  <si>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</si>
  <si>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</si>
  <si>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</si>
  <si>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</si>
  <si>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</si>
  <si>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</si>
  <si>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</si>
  <si>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</si>
  <si>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</si>
  <si>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</si>
  <si>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</si>
  <si>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</si>
  <si>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61115</t>
  </si>
  <si>
    <t xml:space="preserve">REVIZE, EXCIZE A SUTURA PORANĚNÍ KŮŽE A PODKOŽÍ A </t>
  </si>
  <si>
    <t>09553</t>
  </si>
  <si>
    <t>99999</t>
  </si>
  <si>
    <t>Nespecifikovany vykon</t>
  </si>
  <si>
    <t>51851</t>
  </si>
  <si>
    <t>FIXAČNÍ SÁDROVÁ DLAHA - RUKA, PŘEDLOKTÍ</t>
  </si>
  <si>
    <t>66021</t>
  </si>
  <si>
    <t>KOMPLEXNÍ VYŠETŘENÍ ORTOPEDEM</t>
  </si>
  <si>
    <t>51825</t>
  </si>
  <si>
    <t>SEKUNDÁRNÍ SUTURA RÁNY</t>
  </si>
  <si>
    <t>61245</t>
  </si>
  <si>
    <t>FENESTRACE ŠLACHOVÉ POCHVY</t>
  </si>
  <si>
    <t>09115</t>
  </si>
  <si>
    <t>ODBĚR BIOLOGICKÉHO MATERIÁLU JINÉHO NEŽ KREV NA KV</t>
  </si>
  <si>
    <t>66031</t>
  </si>
  <si>
    <t>PREVENTIVNÍ VYŠETŘENÍ KYČELNÍCH KLOUBŮ U KOJENCE</t>
  </si>
  <si>
    <t>51811</t>
  </si>
  <si>
    <t>ABSCES NEBO HEMATOM SUBKUTANNÍ, PILONIDÁLNÍ, INTRA</t>
  </si>
  <si>
    <t>66867</t>
  </si>
  <si>
    <t>EXCIZE A EXSTIRPACE SVALOVÉ - JEDNODUCHÉ</t>
  </si>
  <si>
    <t>51855</t>
  </si>
  <si>
    <t>FIXAČNÍ SÁDROVÁ DLAHA CELÉ HORNÍ KONČETINY</t>
  </si>
  <si>
    <t>66837</t>
  </si>
  <si>
    <t>EXSTIRPACE BURZY NEBO GANGLIA - POVRCHOVÁ</t>
  </si>
  <si>
    <t>51870</t>
  </si>
  <si>
    <t>DOTOČENÍ SÁDROVÉHO OBVAZU</t>
  </si>
  <si>
    <t>61255</t>
  </si>
  <si>
    <t>ROZŠÍŘENÁ APONEUREKTOMIE U FORMY DUPUYTRENOVY KONT</t>
  </si>
  <si>
    <t>51865</t>
  </si>
  <si>
    <t>CIRKULÁRNÍ SÁDROVÝ OBVAZ NA DOLNÍ KONČETINĚ</t>
  </si>
  <si>
    <t>66731</t>
  </si>
  <si>
    <t>REKONSTRUKCE KLADÍVKOVÉHO PRSTU NOHY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</si>
  <si>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</si>
  <si>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</si>
  <si>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</si>
  <si>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</si>
  <si>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</si>
  <si>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</si>
  <si>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66417</t>
  </si>
  <si>
    <t>ARTRODÉZA MALÝCH KLOUBŮ RUKY A NOHY - JEDNOHO</t>
  </si>
  <si>
    <t>66881</t>
  </si>
  <si>
    <t>EXCIZE / EXSTIRPACE EXOSTÓZY</t>
  </si>
  <si>
    <t>66927</t>
  </si>
  <si>
    <t>REVIZE ŠLACHOVÝCH POCHEV</t>
  </si>
  <si>
    <t>09569</t>
  </si>
  <si>
    <t>(VZP) ZÁKROK NA PRAVÉ STRANĚ</t>
  </si>
  <si>
    <t>66425</t>
  </si>
  <si>
    <t xml:space="preserve">SYNOVEKTOMIE KLOUBU PRSTU RUKY ČI NOHY - ZA PRVNÍ </t>
  </si>
  <si>
    <t>66431</t>
  </si>
  <si>
    <t>REKONSTRUKCE / OSTEOTOMIE FALANGY, METAKARPU - PRV</t>
  </si>
  <si>
    <t>09509</t>
  </si>
  <si>
    <t>OŠETŘENÍ HANDICAPOVANÉHO PACIENTA</t>
  </si>
  <si>
    <t>6F6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</si>
  <si>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</si>
  <si>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</si>
  <si>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</si>
  <si>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</si>
  <si>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</si>
  <si>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</si>
  <si>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</si>
  <si>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</si>
  <si>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</si>
  <si>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</si>
  <si>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</si>
  <si>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</si>
  <si>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</si>
  <si>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</si>
  <si>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</si>
  <si>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</si>
  <si>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</si>
  <si>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</si>
  <si>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</si>
  <si>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</si>
  <si>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</si>
  <si>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</si>
  <si>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</si>
  <si>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</si>
  <si>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</si>
  <si>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</si>
  <si>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</si>
  <si>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</si>
  <si>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</si>
  <si>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</si>
  <si>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</si>
  <si>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</si>
  <si>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</si>
  <si>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</si>
  <si>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</si>
  <si>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09567</t>
  </si>
  <si>
    <t>(VZP) ZÁKROK NA LEVÉ STRANĚ</t>
  </si>
  <si>
    <t>66713</t>
  </si>
  <si>
    <t>EXCIZE / EXSTIRPACE OSTRUHY PATNÍ KOSTI</t>
  </si>
  <si>
    <t>66127</t>
  </si>
  <si>
    <t>MANIPULACE V CELKOVÉ NEBO LOKÁLNÍ ANESTÉZII</t>
  </si>
  <si>
    <t>6F1</t>
  </si>
  <si>
    <t>56419</t>
  </si>
  <si>
    <t>POUŽITÍ OPERAČNÍHO MIKROSKOPU Á 15 MINUT</t>
  </si>
  <si>
    <t>61143</t>
  </si>
  <si>
    <t>ODBĚR CÉVNÍHO ŠTĚPU MALÉHO KALIBRU (PRO MIKROCHIRU</t>
  </si>
  <si>
    <t>61173</t>
  </si>
  <si>
    <t>VOLNÝ PŘENOS SVALOVÉHO A SVALOVĚ KOŽNÍHO LALOKU MI</t>
  </si>
  <si>
    <t>51850</t>
  </si>
  <si>
    <t>PŘEVAZ RÁNY METODOU V. A. C. (VACUUM ASISTED CLOSU</t>
  </si>
  <si>
    <t>62710</t>
  </si>
  <si>
    <t>SÍŤOVÁNÍ (MESHOVÁNÍ) ŠTĚPU DO ROZSAHU 5 % Z POVRCH</t>
  </si>
  <si>
    <t>61151</t>
  </si>
  <si>
    <t>UZAVŘENÍ DEFEKTU KOŽNÍM LALOKEM MÍSTNÍM NAD 20 CM^</t>
  </si>
  <si>
    <t>61121</t>
  </si>
  <si>
    <t>CÉVNÍ ANASTOMOSA MIKROCHIRURGICKOU TECHNIKOU</t>
  </si>
  <si>
    <t>62640</t>
  </si>
  <si>
    <t>ODBĚR DERMOEPIDERMÁLNÍHO ŠTĚPU: 1 - 5 % Z PLOCHY P</t>
  </si>
  <si>
    <t>61169</t>
  </si>
  <si>
    <t>TRANSPOZICE MUSKULÁRNÍHO LALOKU</t>
  </si>
  <si>
    <t>0004234</t>
  </si>
  <si>
    <t>0008807</t>
  </si>
  <si>
    <t>0008808</t>
  </si>
  <si>
    <t>0011592</t>
  </si>
  <si>
    <t>METRONIDAZOL B. BRAUN 5 MG/ML</t>
  </si>
  <si>
    <t>0011706</t>
  </si>
  <si>
    <t>0011785</t>
  </si>
  <si>
    <t>AMIKIN 1 G</t>
  </si>
  <si>
    <t>0017041</t>
  </si>
  <si>
    <t>CEFOBID 1 G</t>
  </si>
  <si>
    <t>0053922</t>
  </si>
  <si>
    <t>CIPHIN PRO INFUSIONE 200 MG/100 ML</t>
  </si>
  <si>
    <t>0055680</t>
  </si>
  <si>
    <t>0058092</t>
  </si>
  <si>
    <t>0064831</t>
  </si>
  <si>
    <t>AXETINE 1,5 G</t>
  </si>
  <si>
    <t>0065989</t>
  </si>
  <si>
    <t>MYCOMAX INF</t>
  </si>
  <si>
    <t>0066137</t>
  </si>
  <si>
    <t>OFLOXIN INF</t>
  </si>
  <si>
    <t>0068998</t>
  </si>
  <si>
    <t>0068999</t>
  </si>
  <si>
    <t>AMPICILIN 0,5 BIOTIKA</t>
  </si>
  <si>
    <t>0072972</t>
  </si>
  <si>
    <t>0076360</t>
  </si>
  <si>
    <t>ZINACEF 1,5 G</t>
  </si>
  <si>
    <t>0083417</t>
  </si>
  <si>
    <t>MERONEM 1 G</t>
  </si>
  <si>
    <t>0087239</t>
  </si>
  <si>
    <t>FANHDI 50 I.U./ML</t>
  </si>
  <si>
    <t>0087240</t>
  </si>
  <si>
    <t>FANHDI 100 I.U./ML</t>
  </si>
  <si>
    <t>0091148</t>
  </si>
  <si>
    <t>VULMIZOLIN 1,0</t>
  </si>
  <si>
    <t>0092289</t>
  </si>
  <si>
    <t>0092290</t>
  </si>
  <si>
    <t>EDICIN 1 G</t>
  </si>
  <si>
    <t>0094176</t>
  </si>
  <si>
    <t>0096414</t>
  </si>
  <si>
    <t>GENTAMICIN LEK 80 MG/2 ML</t>
  </si>
  <si>
    <t>0097910</t>
  </si>
  <si>
    <t>HUMAN ALBUMIN GRIFOLS 20%</t>
  </si>
  <si>
    <t>0098212</t>
  </si>
  <si>
    <t>0127516</t>
  </si>
  <si>
    <t>0129767</t>
  </si>
  <si>
    <t>0131656</t>
  </si>
  <si>
    <t>0144328</t>
  </si>
  <si>
    <t>0151458</t>
  </si>
  <si>
    <t>0156258</t>
  </si>
  <si>
    <t>VANCOMYCIN KABI 500 MG</t>
  </si>
  <si>
    <t>0162180</t>
  </si>
  <si>
    <t>0162187</t>
  </si>
  <si>
    <t>0162387</t>
  </si>
  <si>
    <t>FLUOROURACIL HOSPIRA 50 MG/ML INJEKČNÍ ROZTOK</t>
  </si>
  <si>
    <t>0164350</t>
  </si>
  <si>
    <t>TAZOCIN 4 G/0,5 G</t>
  </si>
  <si>
    <t>0166269</t>
  </si>
  <si>
    <t>0182991</t>
  </si>
  <si>
    <t xml:space="preserve">VANCOMYCIN HIKMA 500 MG PRÁŠEK PRO KONCENTRÁT PRO </t>
  </si>
  <si>
    <t>0162496</t>
  </si>
  <si>
    <t>TAZIP 4 G/0,5 G</t>
  </si>
  <si>
    <t>0156835</t>
  </si>
  <si>
    <t>MEROPENEM KABI 1 G</t>
  </si>
  <si>
    <t>0129836</t>
  </si>
  <si>
    <t>0202911</t>
  </si>
  <si>
    <t>2</t>
  </si>
  <si>
    <t>0007917</t>
  </si>
  <si>
    <t>Erytrocyty bez buffy coatu</t>
  </si>
  <si>
    <t>0007963</t>
  </si>
  <si>
    <t>Erytrocyty z aferézy</t>
  </si>
  <si>
    <t>0207921</t>
  </si>
  <si>
    <t>Plazma čerstvá zmrazená</t>
  </si>
  <si>
    <t>0001288</t>
  </si>
  <si>
    <t>DLAHA ADAPTAČNÍ  MINI FRAGMENT OCEL TITAN</t>
  </si>
  <si>
    <t>0001308</t>
  </si>
  <si>
    <t>DLAHA ADAPTAČNÍ  MINI FRAGMENT OCEL</t>
  </si>
  <si>
    <t>0001588</t>
  </si>
  <si>
    <t>ŠROUB SAMOŘEZNÝ KORTIKÁLNÍ MALÝ FRAGMENTY TITAN</t>
  </si>
  <si>
    <t>0001627</t>
  </si>
  <si>
    <t>DLAHA MALÝ FRAGMENT OCEL</t>
  </si>
  <si>
    <t>0001628</t>
  </si>
  <si>
    <t>DLAHA ROVNÁ MALÉ FRAGMENT OCEL</t>
  </si>
  <si>
    <t>0002370</t>
  </si>
  <si>
    <t>FIXÁTOR ZEVNÍ TRUBKOVÝ, SYNTHES</t>
  </si>
  <si>
    <t>0002425</t>
  </si>
  <si>
    <t>0003573</t>
  </si>
  <si>
    <t>NÁHRADA KOLENNÍHO KLOUBU P.F.C.SIGMA 962011-962064</t>
  </si>
  <si>
    <t>0003702</t>
  </si>
  <si>
    <t>KOŠÍČEK PODPŮRNÝ                     9444X9,9450X9</t>
  </si>
  <si>
    <t>0003769</t>
  </si>
  <si>
    <t>NÁHRADA KYČ.KL.CEMENTOVANÁ,DŘÍK MS-30    300029XX0</t>
  </si>
  <si>
    <t>0004596</t>
  </si>
  <si>
    <t>DLAHA LCP ROVNÁ MALÝ FRAGMNET TITAN</t>
  </si>
  <si>
    <t>0004631</t>
  </si>
  <si>
    <t>DLAHA LCP MALÝ FRAGMENT TITAN</t>
  </si>
  <si>
    <t>0006671</t>
  </si>
  <si>
    <t>NÁHRADA KYČELNÍ EXETER HLAVICE VEL.22,26,28MM</t>
  </si>
  <si>
    <t>0010393</t>
  </si>
  <si>
    <t>DLAHA KYČELNÍ VELKÝ FRAGMENT OCEL</t>
  </si>
  <si>
    <t>0010851</t>
  </si>
  <si>
    <t>NÁHRADA KYČ.KL.DŘÍK SL ZWEYMULLER,NECEM. 2841-2852</t>
  </si>
  <si>
    <t>0011110</t>
  </si>
  <si>
    <t>JAMKA SCF ZWEYMULLER,NECEMENTOVANÁ       3532-3540</t>
  </si>
  <si>
    <t>0011118</t>
  </si>
  <si>
    <t>JAMKA ZWEYMULLER,CSF PE VLOŽKA, NECEMEN. 3502-3510</t>
  </si>
  <si>
    <t>0011132</t>
  </si>
  <si>
    <t>JAMKA CSF/CSF-R,PE VLOŽKA28MM S PŘESAHEM 3552-3560</t>
  </si>
  <si>
    <t>0012176</t>
  </si>
  <si>
    <t>UCPÁVKA DŘEŇOVÉ DUTINY S DRENEM     0981,3222-3229</t>
  </si>
  <si>
    <t>0012458</t>
  </si>
  <si>
    <t>DLAHA KYČELNÍ,OBLOUK 16</t>
  </si>
  <si>
    <t>0012573</t>
  </si>
  <si>
    <t>ENDOPROTÉZA CERVIKO. KYČ. KLOUBU CEMENTOVANÁ 42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</si>
  <si>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</si>
  <si>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</si>
  <si>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</si>
  <si>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</si>
  <si>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</si>
  <si>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</si>
  <si>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</si>
  <si>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</si>
  <si>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</si>
  <si>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</si>
  <si>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</si>
  <si>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</si>
  <si>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</si>
  <si>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</si>
  <si>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0012617</t>
  </si>
  <si>
    <t>ENDOPROT.RAMEN.KLOUBU ÚRAZOVÁ,HLAVICE 38,40 A 44</t>
  </si>
  <si>
    <t>0012730</t>
  </si>
  <si>
    <t>DLAHA ŽLÁBKOVÁ TŘETINOVÁ 6 OTV.</t>
  </si>
  <si>
    <t>0012785</t>
  </si>
  <si>
    <t>HŘEB STEINMANNŮV</t>
  </si>
  <si>
    <t>0015816</t>
  </si>
  <si>
    <t>HLAVIČKA KERAMICKÁ BIOLOX</t>
  </si>
  <si>
    <t>0017129</t>
  </si>
  <si>
    <t>ŠROUB FIXAČNÍ K NECEMENT.JAMCE PLASMACUP</t>
  </si>
  <si>
    <t>0017132</t>
  </si>
  <si>
    <t>HLAVICE KYČELNÍHO KLOUBU KOVOVÁ</t>
  </si>
  <si>
    <t>0018001</t>
  </si>
  <si>
    <t>NÁHRADA KYČ.KL.CEMENT.,CENTRALIZÉR MS-30    3001XX</t>
  </si>
  <si>
    <t>0018677</t>
  </si>
  <si>
    <t>CEMENT KOSTNÍ PALACOS R - 40  2X40G</t>
  </si>
  <si>
    <t>0018678</t>
  </si>
  <si>
    <t>CEMENT KOSTNÍ PALACOS R - 40 + GENTAMICINUM  2X40G</t>
  </si>
  <si>
    <t>0020190</t>
  </si>
  <si>
    <t>ŠROUB KORTIKÁLNÍ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</si>
  <si>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</si>
  <si>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</si>
  <si>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</si>
  <si>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</si>
  <si>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</si>
  <si>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</si>
  <si>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</si>
  <si>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</si>
  <si>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</si>
  <si>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</si>
  <si>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</si>
  <si>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0027768</t>
  </si>
  <si>
    <t>DLAHA LCP ROVNÁ VELKÝ FRAGMENT TITAN</t>
  </si>
  <si>
    <t>0030077</t>
  </si>
  <si>
    <t>DRÁT KIRSCHNERŮV TITAN</t>
  </si>
  <si>
    <t>0030182</t>
  </si>
  <si>
    <t>NÁHRADA KYČELNÍHO KLOUBU SYSTÉM ZCA</t>
  </si>
  <si>
    <t>0030184</t>
  </si>
  <si>
    <t>0030186</t>
  </si>
  <si>
    <t>0030454</t>
  </si>
  <si>
    <t>ŠROUB LCP SAMOŘEZNÝ MALÝ FRAGMENT TITAN</t>
  </si>
  <si>
    <t>0030458</t>
  </si>
  <si>
    <t>0030462</t>
  </si>
  <si>
    <t>0030494</t>
  </si>
  <si>
    <t>ŠROUB LCP SAMOŘEZNÝ VELKÝ FRAGMENT TITAN</t>
  </si>
  <si>
    <t>0030501</t>
  </si>
  <si>
    <t>0030509</t>
  </si>
  <si>
    <t>0030647</t>
  </si>
  <si>
    <t>SÍŤKA SURGIPRO MESH</t>
  </si>
  <si>
    <t>0030705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</si>
  <si>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</si>
  <si>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</si>
  <si>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</si>
  <si>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</si>
  <si>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</si>
  <si>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0031064</t>
  </si>
  <si>
    <t>0031066</t>
  </si>
  <si>
    <t>VLOŽKA REXPOL NECEMENTOVÁ</t>
  </si>
  <si>
    <t>0031067</t>
  </si>
  <si>
    <t>VLOŽKA ANTILUX REXPOL NECEMENTOVÁ</t>
  </si>
  <si>
    <t>0031128</t>
  </si>
  <si>
    <t>DLAHA KYČELNÍ</t>
  </si>
  <si>
    <t>0031244</t>
  </si>
  <si>
    <t>NÁHRADA KYČELNÍHO KLOUBU     8420.15.010</t>
  </si>
  <si>
    <t>0031286</t>
  </si>
  <si>
    <t>NÁHRADA KOLENNÍHO KLOUBU SYSTÉM NEXGEN</t>
  </si>
  <si>
    <t>0031337</t>
  </si>
  <si>
    <t>0031495</t>
  </si>
  <si>
    <t>DLAHA LCP FEMUR DISTÁLNÍ VELKÝ FRAGMENT OCEL TITAN</t>
  </si>
  <si>
    <t>0031588</t>
  </si>
  <si>
    <t>NÁHRADA RAMENNÍHO KLOUBU 1350.15.110</t>
  </si>
  <si>
    <t>0031589</t>
  </si>
  <si>
    <t>NÁHRADA RAMENNÍHO KLOUBU 1352.20.010</t>
  </si>
  <si>
    <t>0031590</t>
  </si>
  <si>
    <t>NÁHRADA RAMENNÍHO KLOUBU 1360.50.010 - 020</t>
  </si>
  <si>
    <t>0031591</t>
  </si>
  <si>
    <t>NÁHRADA RAMENNÍHO KLOUBU 1350.15.010 - 030</t>
  </si>
  <si>
    <t>0031598</t>
  </si>
  <si>
    <t>NÁHRADA RAMENNÍHO KLOUBU 1304.15.140 - 240</t>
  </si>
  <si>
    <t>0031604</t>
  </si>
  <si>
    <t>NÁHRADA RAM. KLOUBU 1330.15.270 A 1331.15.270</t>
  </si>
  <si>
    <t>0031605</t>
  </si>
  <si>
    <t>NÁHRADA RAM. KLOUBU 1330.15.27. A 1331.15.27.</t>
  </si>
  <si>
    <t>0031888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</si>
  <si>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</si>
  <si>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</si>
  <si>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</si>
  <si>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</si>
  <si>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</si>
  <si>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</si>
  <si>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</si>
  <si>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</si>
  <si>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</si>
  <si>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0042573</t>
  </si>
  <si>
    <t>NÁHRADA KOL. KLOUBU COLUMBUS, FEMOR.KOMP. PLASMAPO</t>
  </si>
  <si>
    <t>0042574</t>
  </si>
  <si>
    <t>NÁHRADA KOL. KLOUBU COLUMBUS TIBIÁLNÍ KOMP. PLASMA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</si>
  <si>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</si>
  <si>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</si>
  <si>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</si>
  <si>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</si>
  <si>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</si>
  <si>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</si>
  <si>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</si>
  <si>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</si>
  <si>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0067020</t>
  </si>
  <si>
    <t xml:space="preserve">IMPLANTÁT SPINÁLNÍ SYSTÉM CERVIFIX                </t>
  </si>
  <si>
    <t>0069081</t>
  </si>
  <si>
    <t>IMPLANTÁT KOSTNÍ UMĚLÁ NÁHRADA TKÁNĚ  CHRONOS</t>
  </si>
  <si>
    <t>0070300</t>
  </si>
  <si>
    <t>SYSTÉM NÁHR.KYČEL.KLOUBU S-ROM 522028-030</t>
  </si>
  <si>
    <t>0070998</t>
  </si>
  <si>
    <t>NÁHRADA KYČ. KL. VERSYS 801802801-5</t>
  </si>
  <si>
    <t>0070999</t>
  </si>
  <si>
    <t>NÁHRADA KYČ. KL. VERSYS 801803201-5</t>
  </si>
  <si>
    <t>0071003</t>
  </si>
  <si>
    <t>JAMKA NECEMENTOVANÁ 62506515-60</t>
  </si>
  <si>
    <t>0071014</t>
  </si>
  <si>
    <t>NÁHRADA KOLENNÍHO KLOUBU P.F.C.SIGMA 96-000X,001X</t>
  </si>
  <si>
    <t>0071016</t>
  </si>
  <si>
    <t>NÁHRADA KOLENNÍHO KLOUBU P.F.C.SIGMA 96-03XX, 1581</t>
  </si>
  <si>
    <t>0071021</t>
  </si>
  <si>
    <t>NÁHRADA KOLENNÍHO KLOUBU P.F.C.SIGMA 96-08XX,09XX</t>
  </si>
  <si>
    <t>0071025</t>
  </si>
  <si>
    <t>NÁHRADA KOLENNÍHO KLOUBU P.F.C.SIGMA 96-008X,009X</t>
  </si>
  <si>
    <t>0071026</t>
  </si>
  <si>
    <t>NÁHRADA KOLENNÍHO KLOUBU P.F.C.SIGMA 96-077X,96-07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</si>
  <si>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</si>
  <si>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</si>
  <si>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</si>
  <si>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</si>
  <si>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</si>
  <si>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</si>
  <si>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</si>
  <si>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596601.0.</t>
  </si>
  <si>
    <t>0072165</t>
  </si>
  <si>
    <t>NÁHRADA KOLENNÍHO KLOUBU NEXGEN 59860.70.</t>
  </si>
  <si>
    <t>NÁHR. KYČ.KL., VLOŽKA CHIRUL.PŘEVÝŠ.JAMKY SFÉR.</t>
  </si>
  <si>
    <t>0073582</t>
  </si>
  <si>
    <t>ŠROUB SAMOŘEZNÝ KORTIKÁLNÍ MINI FRAGMENT TITAN</t>
  </si>
  <si>
    <t>0073660</t>
  </si>
  <si>
    <t>0073679</t>
  </si>
  <si>
    <t>0074045</t>
  </si>
  <si>
    <t>ŠROUB SAMOŘEZNÝ KORTIKÁLNÍ VELKÝ FRAGMENT TITAN</t>
  </si>
  <si>
    <t>0074305</t>
  </si>
  <si>
    <t>DISK A DLAHA K FIXACI NÁHRADY LIG. CRUCIATUM - SET</t>
  </si>
  <si>
    <t>0074306</t>
  </si>
  <si>
    <t>DISK, DLAHA K FIXACI NÁHRADY LIG. CRUCIATUM</t>
  </si>
  <si>
    <t>0074501</t>
  </si>
  <si>
    <t>NÁHR. KOLEN. KLOUBU UNIKOMPARTMENTÁLNÍ OXFORD</t>
  </si>
  <si>
    <t>0074502</t>
  </si>
  <si>
    <t>0077018</t>
  </si>
  <si>
    <t>NÁHRADA KOLENNÍHO KLOUBU SEARCH EVOLUTION,FEMOR.KO</t>
  </si>
  <si>
    <t>0077019</t>
  </si>
  <si>
    <t>NÁHRADA KOLENNÍHO KLOUBU,SEARCH EVOLUTION,TIBIÁLNÍ</t>
  </si>
  <si>
    <t>0077021</t>
  </si>
  <si>
    <t>NÁHRADA KOLENNÍHO KLOUBU,SEARCH EVOLUTION,PE- TIBI</t>
  </si>
  <si>
    <t>0077117</t>
  </si>
  <si>
    <t>ŠROUB INTERFERENČNÍ VSTŘEB.ABSOLUTE/BIOINTRAFIX PR</t>
  </si>
  <si>
    <t>0077123</t>
  </si>
  <si>
    <t>VLOŽKA BICON PLUS KER/PE</t>
  </si>
  <si>
    <t>0077172</t>
  </si>
  <si>
    <t>JAMKA KYČELNÍHO KLOUBU NECEMENTOVANÁ - VLOŽKA</t>
  </si>
  <si>
    <t>0077439</t>
  </si>
  <si>
    <t>ŠROUB KORTIKÁLNÍ SAMOŘEZNÝ</t>
  </si>
  <si>
    <t>0077447</t>
  </si>
  <si>
    <t>0077510</t>
  </si>
  <si>
    <t>ŠROUB NAVIKULÁRNÍ SAMOŘEZNÝ KANYLOVANÝ</t>
  </si>
  <si>
    <t>0077511</t>
  </si>
  <si>
    <t>PODLOŽKA</t>
  </si>
  <si>
    <t>0077705</t>
  </si>
  <si>
    <t>VLOŽKA ALPHA DURASUL,28 MM,NEUTRÁLNÍ  01.00013.2??</t>
  </si>
  <si>
    <t>0077815</t>
  </si>
  <si>
    <t>0077816</t>
  </si>
  <si>
    <t>0081946</t>
  </si>
  <si>
    <t>PROSTŘEDEK HEMOSTATICKÝ - TRAUMACEL TAF LIGHT</t>
  </si>
  <si>
    <t>0081997</t>
  </si>
  <si>
    <t>V.A.C. ATS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</si>
  <si>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</si>
  <si>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</si>
  <si>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</si>
  <si>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</si>
  <si>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</si>
  <si>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</si>
  <si>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0082526</t>
  </si>
  <si>
    <t>0083435</t>
  </si>
  <si>
    <t>ŠROUB UZAMYKATELNÝ</t>
  </si>
  <si>
    <t>0083525</t>
  </si>
  <si>
    <t>NÁSTAVEC K SHAVERU FRÉZA FMS NESTERILNÍ</t>
  </si>
  <si>
    <t>0083526</t>
  </si>
  <si>
    <t>NÁSTAVEC K SHAVERU FRÉZA FMS NESTERILNÍ KULATÝ</t>
  </si>
  <si>
    <t>0083527</t>
  </si>
  <si>
    <t>KOTVIČKA TITANOVÁ PRO STABILIZACI RAMENE GII</t>
  </si>
  <si>
    <t>0083528</t>
  </si>
  <si>
    <t>KOTVIČKA VSTŘEBATELNÁ RAPIDLOC PRO SUTURU MENISKU</t>
  </si>
  <si>
    <t>0083716</t>
  </si>
  <si>
    <t>SKOBA UNICLIP KOMPRESNÍ</t>
  </si>
  <si>
    <t>0083718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</si>
  <si>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</si>
  <si>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</si>
  <si>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</si>
  <si>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</si>
  <si>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</si>
  <si>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</si>
  <si>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</si>
  <si>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</si>
  <si>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0083751</t>
  </si>
  <si>
    <t>ŠROUB SURFIX SYMETRICKÝ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</si>
  <si>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</si>
  <si>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</si>
  <si>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</si>
  <si>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</si>
  <si>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</si>
  <si>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</si>
  <si>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</si>
  <si>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</si>
  <si>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</si>
  <si>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</si>
  <si>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0083837</t>
  </si>
  <si>
    <t>ŠROUB SPONGIOZNÍ - POLYAXIÁLNÍ 5.0, SAMOŘEZNÝ, TI</t>
  </si>
  <si>
    <t>0083842</t>
  </si>
  <si>
    <t>ŠROUB KORTIKÁLNÍ - POLYAXIÁLNÍ 4.0, SAMOŘEZNÝ, TI</t>
  </si>
  <si>
    <t>0083924</t>
  </si>
  <si>
    <t>NÁHR. RAMENNÍ GLENOSFÉRA VEL.STD, SMALL-R PR. 36 M</t>
  </si>
  <si>
    <t>0084740</t>
  </si>
  <si>
    <t xml:space="preserve">CEMENT KOSTNÍ SMARTSET GHV S GENTAMYCINEM   1X40G 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</si>
  <si>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</si>
  <si>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</si>
  <si>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</si>
  <si>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</si>
  <si>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</si>
  <si>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0097808</t>
  </si>
  <si>
    <t>ŠROUB LCP SAMOŘEZNÝ MALÝ FRAGMNET TITAN</t>
  </si>
  <si>
    <t>0098788</t>
  </si>
  <si>
    <t>NÁHRADA KOLENNÍHO KLOUBU P.F.C.SIGMA 158115000-158</t>
  </si>
  <si>
    <t>0098830</t>
  </si>
  <si>
    <t>NÁHRADA KYČELNÍHO KLOUBU SYSTÉM CLS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</si>
  <si>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</si>
  <si>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</si>
  <si>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</si>
  <si>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</si>
  <si>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</si>
  <si>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</si>
  <si>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</si>
  <si>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</si>
  <si>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0098875</t>
  </si>
  <si>
    <t>ŠROUB INTERFERENČNÍ BEZ/S HLAVIČKOU TITANOVÝ</t>
  </si>
  <si>
    <t>0098940</t>
  </si>
  <si>
    <t>SYSTÉM BIOPTICKÝ AUTOMATICKÝ TRUCORE II, 16 G</t>
  </si>
  <si>
    <t>0099885</t>
  </si>
  <si>
    <t>ŠROUB KANYLOVANÝ KOMPRESNÍ TITAN</t>
  </si>
  <si>
    <t>0099934</t>
  </si>
  <si>
    <t>ŠROUB SAMOVRTNÝ KANYLOVANÝ VELKÝ FRAGMENT TITAN</t>
  </si>
  <si>
    <t>0099937</t>
  </si>
  <si>
    <t>NÁHRADA KOL. KLOUBU,COLUMBUS, FEMOR. KOMP.</t>
  </si>
  <si>
    <t>0099938</t>
  </si>
  <si>
    <t xml:space="preserve">NÁHRADA KOL. KLOUBU COLUMBUS, TIBIÁLNÍ KOMPONENTA </t>
  </si>
  <si>
    <t>0099939</t>
  </si>
  <si>
    <t>NÁHRADA KOL. KLOUBU,COLUMBUS, TIBIÁLNÍ PLATO PE</t>
  </si>
  <si>
    <t>0099941</t>
  </si>
  <si>
    <t>NÁHRADA KOL. KLOUBU COLUMBUS, ZÁTKA, DŘÍK, KLÍNEK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</si>
  <si>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</si>
  <si>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</si>
  <si>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</si>
  <si>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</si>
  <si>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</si>
  <si>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</si>
  <si>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0106943</t>
  </si>
  <si>
    <t>0107120</t>
  </si>
  <si>
    <t>DLAHA LCP KLÍČNÍ KOST MALÝ FRAGMENT TITAN</t>
  </si>
  <si>
    <t>0107689</t>
  </si>
  <si>
    <t>KOTVA VSTŘEBATELNÁ PRO RM</t>
  </si>
  <si>
    <t>0107722</t>
  </si>
  <si>
    <t>CEMENT KOSTNÍ HI-FATIGUE BEZ ANTIBIOTIK 2 X 40G</t>
  </si>
  <si>
    <t>0107725</t>
  </si>
  <si>
    <t>CEMENT KOSTNÍ HI-FATIGUE G S ANTIBIOTIKY 1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</si>
  <si>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</si>
  <si>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</si>
  <si>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</si>
  <si>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</si>
  <si>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</si>
  <si>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</si>
  <si>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</si>
  <si>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0107732</t>
  </si>
  <si>
    <t>ŠROUB TITANOVÝ</t>
  </si>
  <si>
    <t>0107768</t>
  </si>
  <si>
    <t>NÁHRADA PRSTNÍHO KLOUBU NECEMENTOVANÁ MCP SILIKONO</t>
  </si>
  <si>
    <t>0107795</t>
  </si>
  <si>
    <t>NÁHRADA RAMENNÍ SMR VLOŽKA REVERSNÍ PR. 44 MM</t>
  </si>
  <si>
    <t>0108025</t>
  </si>
  <si>
    <t>KOTVIČKA NEVSTŘEBATELNÁ (PEEK) HEALIX PRO SUTURU R</t>
  </si>
  <si>
    <t>0108056</t>
  </si>
  <si>
    <t>DESTIČKA FIXAČNÍ TITANOVÁ KLAVIKULÁRNÍ</t>
  </si>
  <si>
    <t>0108134</t>
  </si>
  <si>
    <t xml:space="preserve">ŠROUB VSTŘEBATELNÝ INTERFERENČNÍ PRO REKONSTRUKCI </t>
  </si>
  <si>
    <t>0108136</t>
  </si>
  <si>
    <t>DLAŽKA, TI, FEMORÁLNÍ FIXAČNÍ, NÁHRADA AC LIGAMENT</t>
  </si>
  <si>
    <t>0108531</t>
  </si>
  <si>
    <t>NÁHRADA PRSTNÍHO KLOUBU - SILIKONOVÁ</t>
  </si>
  <si>
    <t>0109062</t>
  </si>
  <si>
    <t>NÁHRADA KOLENNÍHO KLOUBU SIGMA PS</t>
  </si>
  <si>
    <t>0109190</t>
  </si>
  <si>
    <t>NÁHRADA KYČELNÍHO KLOUBU SYSTÉM ALLOFIT IT</t>
  </si>
  <si>
    <t>0109193</t>
  </si>
  <si>
    <t>NÁHRADA KYČELNÍHO KLOUBU SYSTÉM FITMORE</t>
  </si>
  <si>
    <t>0110062</t>
  </si>
  <si>
    <t>DLAHA PŘÍMÁ</t>
  </si>
  <si>
    <t>0110573</t>
  </si>
  <si>
    <t>NÁHRADA KOLENNÍHO KLOUBU COLUMBUS REVISION</t>
  </si>
  <si>
    <t>0110574</t>
  </si>
  <si>
    <t>0110575</t>
  </si>
  <si>
    <t>NÁHRADA KOLENNÍHO KLOUBU COLUMBUS REVISION CEMENT/</t>
  </si>
  <si>
    <t>0110576</t>
  </si>
  <si>
    <t>NÁHRADA KOLENNÍHO KLOUBU COLUMBUS REVISION CEMENT.</t>
  </si>
  <si>
    <t>0110577</t>
  </si>
  <si>
    <t>0110578</t>
  </si>
  <si>
    <t>0110579</t>
  </si>
  <si>
    <t>0110580</t>
  </si>
  <si>
    <t>0111110</t>
  </si>
  <si>
    <t>DLAHA KOMPRESNÍ ŠIROKÁ, OTV. 5-18, DL. 87-295 MM</t>
  </si>
  <si>
    <t>0111118</t>
  </si>
  <si>
    <t>NÁHRADA KYČELNÍ DŘÍK FEMORÁLNÍ H-MAX S VEL. 9-18</t>
  </si>
  <si>
    <t>0111119</t>
  </si>
  <si>
    <t>NÁHRADA RAMENNÍ SMR GLENOID NECEMENTOVANÝ VEL. S-R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</si>
  <si>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</si>
  <si>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</si>
  <si>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</si>
  <si>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</si>
  <si>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</si>
  <si>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</si>
  <si>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0111167</t>
  </si>
  <si>
    <t>NÁHRADA KYČELNÍ JAMKA ALLLOCLASSIC VARIALL</t>
  </si>
  <si>
    <t>0111170</t>
  </si>
  <si>
    <t>NÁHRADA KYČELNÍ VLOŽKA DURASUL GAMMA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</si>
  <si>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</si>
  <si>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</si>
  <si>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</si>
  <si>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</si>
  <si>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</si>
  <si>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</si>
  <si>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</si>
  <si>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</si>
  <si>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</si>
  <si>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HINGED KNEE K PRIM. I</t>
  </si>
  <si>
    <t>0111575</t>
  </si>
  <si>
    <t>0111578</t>
  </si>
  <si>
    <t>0111881</t>
  </si>
  <si>
    <t>CEMENT KOSTNÍ CEMEX GENTA HIGH VISKOSITY S GENTAMI</t>
  </si>
  <si>
    <t>0112607</t>
  </si>
  <si>
    <t>SPACER K;TEMPORERNÍ REVIZNÍ NÁHRADA KOLENNÍHO KLOU</t>
  </si>
  <si>
    <t>0130181</t>
  </si>
  <si>
    <t>SET AUTOTRANSFÚZNÍ DRENTECH SURGICAL</t>
  </si>
  <si>
    <t>0130182</t>
  </si>
  <si>
    <t>JEDNOTKA VAKUOVÁ DRENTECH SURGICAL</t>
  </si>
  <si>
    <t>0130187</t>
  </si>
  <si>
    <t>SET AUTOTRANSFÚZNÍ ATS BULB</t>
  </si>
  <si>
    <t>0074615</t>
  </si>
  <si>
    <t>NÁHRADA KYČELNÍ SYSTEM DURALOC 124938-124966</t>
  </si>
  <si>
    <t>0074617</t>
  </si>
  <si>
    <t>NÁHRADA KYČELNÍ SYSTEM AML 136511-136515</t>
  </si>
  <si>
    <t>0072164</t>
  </si>
  <si>
    <t>NÁHRADA KOLENNÍHO KLOUBU NEXGEN 59800.70.</t>
  </si>
  <si>
    <t>0077416</t>
  </si>
  <si>
    <t>DLAHA ŽLÁBKOVÁ</t>
  </si>
  <si>
    <t>0018958</t>
  </si>
  <si>
    <t>NÁHRADA KYČELNÍHO KLOUBU,CENTRAMENT</t>
  </si>
  <si>
    <t>0112603</t>
  </si>
  <si>
    <t xml:space="preserve">SPACER G;TEMPORERNÍ REVIZNÍ NÁHRADA KYČEL. KLOUBU </t>
  </si>
  <si>
    <t>0019052</t>
  </si>
  <si>
    <t>0019077</t>
  </si>
  <si>
    <t>ŠROUB</t>
  </si>
  <si>
    <t>0109184</t>
  </si>
  <si>
    <t>0013054</t>
  </si>
  <si>
    <t>STAPLER KOŽNÍ, 35 NEREZ.OCEL. NÁPLNÍ PMW35,PMR35</t>
  </si>
  <si>
    <t>0111576</t>
  </si>
  <si>
    <t>0096641</t>
  </si>
  <si>
    <t>IMPLANTÁT KOSTNÍ UMĚLÁ NÁHRADA ŠTĚPU</t>
  </si>
  <si>
    <t>0083717</t>
  </si>
  <si>
    <t>SKOBA SOLUSTAPLE</t>
  </si>
  <si>
    <t>0063338</t>
  </si>
  <si>
    <t>NÁHRADA KOLENNÍHO KLOUBU P.F.C.(86-6410-86-6449)</t>
  </si>
  <si>
    <t>0097488</t>
  </si>
  <si>
    <t>CEMENT KOSTNÍ REFOBACIN BONE CEMENT R GENTAMICIN 2</t>
  </si>
  <si>
    <t>0031777</t>
  </si>
  <si>
    <t>NÁHRADA KYČELNÍ SYSTÉM PINNACLE 12171X048-66</t>
  </si>
  <si>
    <t>0031779</t>
  </si>
  <si>
    <t>NÁHRADA KYČELNÍ SYSTÉM PINNACLE 1219XX038-466,1220</t>
  </si>
  <si>
    <t>0077091</t>
  </si>
  <si>
    <t>NÁHRADA KYČELNÍ SYSTÉM DURALOC/PINNACLE 124603000</t>
  </si>
  <si>
    <t>0047602</t>
  </si>
  <si>
    <t>DRÁT DIAGNOSTICKÝ ZAVÁDĚCÍ MOVABLE CORE-JT</t>
  </si>
  <si>
    <t>0098832</t>
  </si>
  <si>
    <t>0020331</t>
  </si>
  <si>
    <t>0077092</t>
  </si>
  <si>
    <t>NÁHRADA KYČ.SYST.CORAIL L92509-L92520, 3L92507-520</t>
  </si>
  <si>
    <t>0083719</t>
  </si>
  <si>
    <t>0083834</t>
  </si>
  <si>
    <t>PODLOŽKA SLEPÁ, TI</t>
  </si>
  <si>
    <t>0111179</t>
  </si>
  <si>
    <t>ŠROUB KORTIKÁLNÍ 4.0MM, HLUBOKÝ ZÁVIT,TI</t>
  </si>
  <si>
    <t>0082145</t>
  </si>
  <si>
    <t>RENASYS GO SBĚRNÁ NÁDOBA</t>
  </si>
  <si>
    <t>0004616</t>
  </si>
  <si>
    <t>DLAHA LCP HUMERUS PROXIMÁLNÍ MALÝ FRAGMENT TITAN</t>
  </si>
  <si>
    <t>0105478</t>
  </si>
  <si>
    <t>NÁHRADA RAMENNÍ SMR SPOJKA SE ŠROUBEM VEL. S-R, S-</t>
  </si>
  <si>
    <t>0105477</t>
  </si>
  <si>
    <t>NÁHRADA RAMENNÍ SMR GLENOSFÉRA PR. 44 MM</t>
  </si>
  <si>
    <t>0070990</t>
  </si>
  <si>
    <t>NÁHRADA KYČ. KL. VERSYS 7845015-8</t>
  </si>
  <si>
    <t>0042252</t>
  </si>
  <si>
    <t>NÁHRADA KYČELNÍHO KLOUBU REVIZNÍ SYSTÉM TMARS</t>
  </si>
  <si>
    <t>0042253</t>
  </si>
  <si>
    <t>0082142</t>
  </si>
  <si>
    <t>RENASYS F PŘEVAZOVÝ SET STŘEDNÍ M</t>
  </si>
  <si>
    <t>0113105</t>
  </si>
  <si>
    <t>HLAVIČKA BIOLOX DELTA</t>
  </si>
  <si>
    <t>0108102</t>
  </si>
  <si>
    <t>KOTVA VSTŘEBATELNÁ PRO RAMENO</t>
  </si>
  <si>
    <t>0084739</t>
  </si>
  <si>
    <t xml:space="preserve">CEMENT KOSTNÍ SMARTSET GHV S GENTAMYCINEM   1X20G </t>
  </si>
  <si>
    <t>0003871</t>
  </si>
  <si>
    <t>NÁHRADA KYČ.KL.REVIZNÍ,DŘÍK SL WAGNER    340019XX0</t>
  </si>
  <si>
    <t>0063334</t>
  </si>
  <si>
    <t>NÁHRADA KOLENNÍHO KLOUBU P.F.C. 866401-866404,8664</t>
  </si>
  <si>
    <t>0042255</t>
  </si>
  <si>
    <t>0112073</t>
  </si>
  <si>
    <t xml:space="preserve">CEMENT KOSTNÍ CEMEX GENTA ID GREEN S GENTAMICINEM </t>
  </si>
  <si>
    <t>0082731</t>
  </si>
  <si>
    <t>V.A.C. INFOVAC,KANYSTR S GELEM</t>
  </si>
  <si>
    <t>0112605</t>
  </si>
  <si>
    <t>SPACER G FLAT;TEMPORERNÍ REVIZNÍ NÁHRADA KYČEL. KL</t>
  </si>
  <si>
    <t>0031398</t>
  </si>
  <si>
    <t>NÁHRADA LOKETNÍHO KLOUBU SYSTÉM COONRAD/MORREY</t>
  </si>
  <si>
    <t>0107796</t>
  </si>
  <si>
    <t>NÁHRADA RAMENNÍ SMR VLOŽKA LATERALIZOVANÁ PR. 44 M</t>
  </si>
  <si>
    <t>0109210</t>
  </si>
  <si>
    <t>K- DRÁT S TROKAREM, PRŮMĚR 0.6-2.5, TI</t>
  </si>
  <si>
    <t>0111577</t>
  </si>
  <si>
    <t>0097748</t>
  </si>
  <si>
    <t>DLAHA LCP OCEL ROVNÁ MINI FRAGMENT TITAN</t>
  </si>
  <si>
    <t>0097756</t>
  </si>
  <si>
    <t>0105722</t>
  </si>
  <si>
    <t>NÁHRADA KOLENNÍ SYSTÉM PFC SIGMA</t>
  </si>
  <si>
    <t>0001396</t>
  </si>
  <si>
    <t>FIXÁTOR ZEVNÍ, MALÝ, SYNTHES</t>
  </si>
  <si>
    <t>0020346</t>
  </si>
  <si>
    <t>ŠROUB NAVIKULÁRNÍ KANYLOVANÝ</t>
  </si>
  <si>
    <t>0098792</t>
  </si>
  <si>
    <t>NÁHRADA KOLENNÍHO KLOUBU P.F.C.SIGMA 158100108-120</t>
  </si>
  <si>
    <t>0082141</t>
  </si>
  <si>
    <t>RENASYS F PŘEVAZOVÝ SET MALÝ S</t>
  </si>
  <si>
    <t>0020399</t>
  </si>
  <si>
    <t>0082143</t>
  </si>
  <si>
    <t>RENASYS F PŘEVAZOVÝ SET VELKÝ L</t>
  </si>
  <si>
    <t>0111463</t>
  </si>
  <si>
    <t>ŠROUB SPONGIÓZNÍ SAMOŘEZNÝ</t>
  </si>
  <si>
    <t>0113410</t>
  </si>
  <si>
    <t>NÁHRADA KYČELNÍHO KLOUBU ALLOFIT IT, TRILOGY IT</t>
  </si>
  <si>
    <t>0106812</t>
  </si>
  <si>
    <t>0193653</t>
  </si>
  <si>
    <t>0077124</t>
  </si>
  <si>
    <t>JAMKA BICON PLUS POROSE</t>
  </si>
  <si>
    <t>0071017</t>
  </si>
  <si>
    <t>NÁHRADA KOLENNÍHO KLOUBU P.F.C.SIGMA 96-06XX</t>
  </si>
  <si>
    <t>0083826</t>
  </si>
  <si>
    <t>HŘEB TIBIÁLNÍ, TI</t>
  </si>
  <si>
    <t>0081990</t>
  </si>
  <si>
    <t>RENASYS G PŘEVAZOVÝ SET VELKÝ L</t>
  </si>
  <si>
    <t>0107718</t>
  </si>
  <si>
    <t>ŠROUB KERAMICKÝ VSTŘEBATELNÝ PRO ACL</t>
  </si>
  <si>
    <t>0079997</t>
  </si>
  <si>
    <t>Z-KOMPONENTA ENDO.KYČEL.KLOUBU-INDIVID.ZHOTOVENÁ</t>
  </si>
  <si>
    <t>0019099</t>
  </si>
  <si>
    <t>ŠROUB KOMPRESNÍ</t>
  </si>
  <si>
    <t>0112919</t>
  </si>
  <si>
    <t>NÁHRADA KOLEN. KLOUBU, TIBIÁLNÍ PLATO</t>
  </si>
  <si>
    <t>0112914</t>
  </si>
  <si>
    <t>NÁHRADA KOLEN. KLOUBU, KOMPONENTA FEMORÁLNÍ</t>
  </si>
  <si>
    <t>0071872</t>
  </si>
  <si>
    <t>JAMKA ALLOFIT,VLOŽKA ALPHA,D28MM,ZKOSENÁ 4322-4333</t>
  </si>
  <si>
    <t>0112912</t>
  </si>
  <si>
    <t>0112920</t>
  </si>
  <si>
    <t>0070474</t>
  </si>
  <si>
    <t>NÁHR. RAMENNÍ SMR HUMER. PRODLOUŽENÍ + 9 MM</t>
  </si>
  <si>
    <t>0112929</t>
  </si>
  <si>
    <t>NÁHRADA KOLEN. KLOUBU, TIBIÁLNÍ VLOŽKA</t>
  </si>
  <si>
    <t>0106591</t>
  </si>
  <si>
    <t>NÁHRADA KYČ.KLOUBU - HLAVICE SYSTÉM BIOLOX DELTA</t>
  </si>
  <si>
    <t>0112934</t>
  </si>
  <si>
    <t>0112933</t>
  </si>
  <si>
    <t>0112913</t>
  </si>
  <si>
    <t>0112937</t>
  </si>
  <si>
    <t>0003602</t>
  </si>
  <si>
    <t>NÁHRADA KYČ.KL.NECEM.SPOTORNO,VLOŽKA JAMKY  68XXXX</t>
  </si>
  <si>
    <t>0111964</t>
  </si>
  <si>
    <t>NÁHRADA RAMENNÍ VLOŽKA DO GLENOSFÉRY PR. 40 MM, VE</t>
  </si>
  <si>
    <t>0003857</t>
  </si>
  <si>
    <t>NÁHRADA KYČ.KL.NECEM.SPOTORNO,DŘÍK      290009-XXX</t>
  </si>
  <si>
    <t>0111963</t>
  </si>
  <si>
    <t>NÁHRADA RAMENNÍ GLENOSFÉRA REVERZNÍ PR. 40 MM</t>
  </si>
  <si>
    <t>0001345</t>
  </si>
  <si>
    <t>ŠROUB SCHANZŮV OCEL</t>
  </si>
  <si>
    <t>0099872</t>
  </si>
  <si>
    <t>0020216</t>
  </si>
  <si>
    <t>0064634</t>
  </si>
  <si>
    <t>IMPLANTÁT KOSTNÍ PRO VERTEBROPLASTIKU</t>
  </si>
  <si>
    <t>0011022</t>
  </si>
  <si>
    <t>ŠROUB SPONGIÓZNÍ 6.5, TI</t>
  </si>
  <si>
    <t>09227</t>
  </si>
  <si>
    <t>I. V. APLIKACE KRVE NEBO KREVNÍCH DERIVÁTŮ</t>
  </si>
  <si>
    <t>51819</t>
  </si>
  <si>
    <t>OŠETŘENÍ A OBVAZ ROZSÁHLÉ RÁNY V CELKOVÉ ANESTEZII</t>
  </si>
  <si>
    <t>53213</t>
  </si>
  <si>
    <t>ZAVŘENÁ REPOZICE A NITRODŘEŇOVA OSTEOSYNTÉZA ZLOME</t>
  </si>
  <si>
    <t>53463</t>
  </si>
  <si>
    <t>OTEVŘENÁ REPOZICE A OSTEOSYNTÉZA PATELY NEBO PATEL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</si>
  <si>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</si>
  <si>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</si>
  <si>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</si>
  <si>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</si>
  <si>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</si>
  <si>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</si>
  <si>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</si>
  <si>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</si>
  <si>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61127</t>
  </si>
  <si>
    <t>EXSTIRPACE PSEUDOCYSTY DEKUBITU</t>
  </si>
  <si>
    <t>61139</t>
  </si>
  <si>
    <t>ODBĚR ŠLACHOVÉHO ŠTĚPU</t>
  </si>
  <si>
    <t>61209</t>
  </si>
  <si>
    <t>TENOLÝZA FLEXORU</t>
  </si>
  <si>
    <t>61237</t>
  </si>
  <si>
    <t>KOREKČNÍ OSTEOTOMIE FALANGY NEBO METAKARPU</t>
  </si>
  <si>
    <t>66039</t>
  </si>
  <si>
    <t>SLOŽITÁ OPERAČNÍ ARTROSKOPIE</t>
  </si>
  <si>
    <t>66413</t>
  </si>
  <si>
    <t>AMPUTACE PRSTU RUKY NEBO ČLÁNKU PRSTU - ZA KAŽDÝ D</t>
  </si>
  <si>
    <t>66419</t>
  </si>
  <si>
    <t>ARTROPLASTIKA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</si>
  <si>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</si>
  <si>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</si>
  <si>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</si>
  <si>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</si>
  <si>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</si>
  <si>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</si>
  <si>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</si>
  <si>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</si>
  <si>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66463</t>
  </si>
  <si>
    <t>OPERACE RECIDIVUJÍCÍ LUXACE RAMENNÍHO KLOUBU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</si>
  <si>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</si>
  <si>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</si>
  <si>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</si>
  <si>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</si>
  <si>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</si>
  <si>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</si>
  <si>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</si>
  <si>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</si>
  <si>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</si>
  <si>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</si>
  <si>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66643</t>
  </si>
  <si>
    <t>ARTRODÉZA NA DK S VÝJIMKOU KYČELNÍHO A SI KLOUBU</t>
  </si>
  <si>
    <t>66649</t>
  </si>
  <si>
    <t>HEMIARTROPLASTIKA KOLENE - SÁŇOVÁ PROTÉZA</t>
  </si>
  <si>
    <t>66659</t>
  </si>
  <si>
    <t>SYNOVEKTOMIE KOLENA A DALŠÍCH VELKÝCH KLOUBŮ</t>
  </si>
  <si>
    <t>66673</t>
  </si>
  <si>
    <t>OPERACE RECIDIVUJÍCÍ LUXACE HLAVIČKY FIBULY</t>
  </si>
  <si>
    <t>66689</t>
  </si>
  <si>
    <t xml:space="preserve">METATARZOFALANGEÁLNÍ INTERPOZIČNÍ ARTROPLASTIKA - </t>
  </si>
  <si>
    <t>66699</t>
  </si>
  <si>
    <t xml:space="preserve">EXCIZE / EXSTIRPACE FALANGY NA NOZE NEBO HLAVIČKY 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</si>
  <si>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</si>
  <si>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</si>
  <si>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</si>
  <si>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</si>
  <si>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</si>
  <si>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</si>
  <si>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</si>
  <si>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</si>
  <si>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</si>
  <si>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</si>
  <si>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</si>
  <si>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</si>
  <si>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66849</t>
  </si>
  <si>
    <t>OPERACE EPIKONDYLITIDY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</si>
  <si>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</si>
  <si>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</si>
  <si>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</si>
  <si>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</si>
  <si>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</si>
  <si>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</si>
  <si>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66919</t>
  </si>
  <si>
    <t>SEKVESTROTOMIE</t>
  </si>
  <si>
    <t>66933</t>
  </si>
  <si>
    <t>TENODÉZA - MIMO RUKY</t>
  </si>
  <si>
    <t>66939</t>
  </si>
  <si>
    <t>PRODLOUŽENÍ / ZKRÁCENÍ JEDNÉ ŠLACHY - MIMO RUKY</t>
  </si>
  <si>
    <t>67229</t>
  </si>
  <si>
    <t>REKONSTRUKCE ROTÁTOROVÉ MANŽETY</t>
  </si>
  <si>
    <t>67233</t>
  </si>
  <si>
    <t>AKUTNÍ SUTURA EXTENZOROVÉHO APARÁTU KOLENA S REKON</t>
  </si>
  <si>
    <t>66719</t>
  </si>
  <si>
    <t>EXCIZE / EXSTIRPACE / TARZÁLNÍ KOALICE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</si>
  <si>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</si>
  <si>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</si>
  <si>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</si>
  <si>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</si>
  <si>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</si>
  <si>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</si>
  <si>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</si>
  <si>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 (Marker se po</t>
  </si>
  <si>
    <t>90916</t>
  </si>
  <si>
    <t>(DRG) TEP KYČLE CEMENTOVANÁ (Marker se použije při</t>
  </si>
  <si>
    <t>09544</t>
  </si>
  <si>
    <t>SIGNÁLNÍ VÝKON POBYTU V ZAŘÍZENÍ LŮŽKOVÉ PÉČE / DO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</si>
  <si>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</si>
  <si>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</si>
  <si>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</si>
  <si>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</si>
  <si>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</si>
  <si>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</si>
  <si>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</si>
  <si>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</si>
  <si>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66515</t>
  </si>
  <si>
    <t>AKROMIOKLAVIKULÁRNÍ / STERNOKLAVIKULÁRNÍ REKONSTRU</t>
  </si>
  <si>
    <t>66637</t>
  </si>
  <si>
    <t>REKONSTRUKCE / OSTEOTOMIE NA DK - MIMO NOHY</t>
  </si>
  <si>
    <t>90919</t>
  </si>
  <si>
    <t xml:space="preserve">(DRG) TEP KOLENNÍHO KLOUBU (Marker se použije při </t>
  </si>
  <si>
    <t>66610</t>
  </si>
  <si>
    <t>CERVIKOKAPITÁLNÍ ENDOPROTÉZA</t>
  </si>
  <si>
    <t>66651</t>
  </si>
  <si>
    <t>TOTÁLNÍ ENDOPROTÉZA KOLENNÍHO KLOUBU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</si>
  <si>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</si>
  <si>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</si>
  <si>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</si>
  <si>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</si>
  <si>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</si>
  <si>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</si>
  <si>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</si>
  <si>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</si>
  <si>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</si>
  <si>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</si>
  <si>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</si>
  <si>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</si>
  <si>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</si>
  <si>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</si>
  <si>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</si>
  <si>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</si>
  <si>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</si>
  <si>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</si>
  <si>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90918</t>
  </si>
  <si>
    <t>(DRG) TEP KYČLE NECEMENTOVANÁ (Marker se použije p</t>
  </si>
  <si>
    <t>53257</t>
  </si>
  <si>
    <t xml:space="preserve">OTEVŘENÁ REPOZICE A OSTEOSYNTÉZA ZLOMENINY KLÍČNÍ </t>
  </si>
  <si>
    <t>53517</t>
  </si>
  <si>
    <t>SUTURA NEBO REINSERCE ŠLACHY FLEXORU RUKY A ZÁPĚST</t>
  </si>
  <si>
    <t>66615</t>
  </si>
  <si>
    <t>REKONSTRUKCE ACETABULA PŘI OPERACI TEP KYČELNÍHO K</t>
  </si>
  <si>
    <t>66847</t>
  </si>
  <si>
    <t>TRANSPOZICE / TRANSPLANTACE ŠLACHY</t>
  </si>
  <si>
    <t>66737</t>
  </si>
  <si>
    <t>REKONSTRUKCE HALLUCES VALGI - VÝKON NA MĚKKÝCH TKÁ</t>
  </si>
  <si>
    <t>66871</t>
  </si>
  <si>
    <t>EXSTIRPACE BURZY - HLUBOKÁ</t>
  </si>
  <si>
    <t>66621</t>
  </si>
  <si>
    <t>PROSTÁ EXTRAKCE ENDOPROTÉZY - NECEMENTOVANÉ</t>
  </si>
  <si>
    <t>66875</t>
  </si>
  <si>
    <t>TENOTOMIE OTEVŘENÁ - MIMO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</si>
  <si>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</si>
  <si>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</si>
  <si>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</si>
  <si>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</si>
  <si>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</si>
  <si>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</si>
  <si>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66895</t>
  </si>
  <si>
    <t>OTEVŘENÁ BIOPSIE KOSTI NEBO KLOUBU</t>
  </si>
  <si>
    <t>66825</t>
  </si>
  <si>
    <t>UPRAVENÍ ZEVNÍHO FIXATÉRU</t>
  </si>
  <si>
    <t>53451</t>
  </si>
  <si>
    <t>OTEVŘENÁ REPOZICE ZLOMENINY NEBO LUXACE JEDNOHO ME</t>
  </si>
  <si>
    <t>53255</t>
  </si>
  <si>
    <t xml:space="preserve">OTEVŘENÁ REPOZICE A OSTEOSYNTÉZA ZLOMENIN HORNÍHO </t>
  </si>
  <si>
    <t>66921</t>
  </si>
  <si>
    <t>EXKOCHLEACE A SPONGIOPLASTIKA</t>
  </si>
  <si>
    <t>66661</t>
  </si>
  <si>
    <t>SUTURA MENISKU</t>
  </si>
  <si>
    <t>66617</t>
  </si>
  <si>
    <t xml:space="preserve">REVIZE, ODSTRANĚNÍ TOTÁLNÍ ENDOPROTÉZY, VÝMĚNA ZA </t>
  </si>
  <si>
    <t>61231</t>
  </si>
  <si>
    <t>IMPLANTACE UMĚLÉHO MP NEBO IP KLOUBU</t>
  </si>
  <si>
    <t>66697</t>
  </si>
  <si>
    <t>EXCIZE / EXSTIRPACE HLAVIČKY METATARZU - JEDNA</t>
  </si>
  <si>
    <t>67225</t>
  </si>
  <si>
    <t>ARTRODÉZA NA HK</t>
  </si>
  <si>
    <t>66435</t>
  </si>
  <si>
    <t>REKONSTRUKCE PSEUDOARTROZY NEBO EXCIZE ČLUNKOVÉ KO</t>
  </si>
  <si>
    <t>66925</t>
  </si>
  <si>
    <t>ODSTRANĚNÍ VOLNÝCH TĚLES Z VELKÝCH KLOUBŮ ARTROTOM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</si>
  <si>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</si>
  <si>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</si>
  <si>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</si>
  <si>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</si>
  <si>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</si>
  <si>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</si>
  <si>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61241</t>
  </si>
  <si>
    <t>IMPLANTACE KOSTNÍHO ŠTĚPU NA RUCE</t>
  </si>
  <si>
    <t>67227</t>
  </si>
  <si>
    <t>UVOLNĚNÍ SVALU / ŠLACHY</t>
  </si>
  <si>
    <t>66037</t>
  </si>
  <si>
    <t>JEDNODUCHÁ OPERAČNÍ ARTROSKOPIE</t>
  </si>
  <si>
    <t>66451</t>
  </si>
  <si>
    <t>ARTROPLASTIKA LOKETNÍHO KLOUBU</t>
  </si>
  <si>
    <t>66877</t>
  </si>
  <si>
    <t>TREPANACE A DRENÁŽ KOSTI</t>
  </si>
  <si>
    <t>09213</t>
  </si>
  <si>
    <t>NEODKLADNÁ KARDIOPULMONÁLNÍ RESUSCITACE ZÁKLADNÍ Á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</si>
  <si>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</si>
  <si>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</si>
  <si>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</si>
  <si>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</si>
  <si>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</si>
  <si>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</si>
  <si>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51875</t>
  </si>
  <si>
    <t>PŘILOŽENÍ MĚKKÉHO OBVAZU (ZINKOKLIH, ŠKROBOVÝ OBVA</t>
  </si>
  <si>
    <t>66687</t>
  </si>
  <si>
    <t>TEP TALOKRURÁLNÍHO KLOUBU</t>
  </si>
  <si>
    <t>66885</t>
  </si>
  <si>
    <t>EXCIZE / EXSTIRPACE TUMORU KOSTI - RESEKCE ROZSÁHL</t>
  </si>
  <si>
    <t>66935</t>
  </si>
  <si>
    <t>REKONSTRUKCE ŠLACHOVÝM ŠTĚPEM - MIMO RUKY</t>
  </si>
  <si>
    <t>66117</t>
  </si>
  <si>
    <t>SPIKA KYČELNÍ JEDNOSTRANNÁ - PROVEDENÁ LÉKAŘEM</t>
  </si>
  <si>
    <t>66855</t>
  </si>
  <si>
    <t>INCIZE A DRENÁŽ MĚKKÝCH TKÁNÍ V ORTOPEDII</t>
  </si>
  <si>
    <t>66645</t>
  </si>
  <si>
    <t>OPERACE ZÁVĚSNÉHO APARÁTU PATELLY PRO RECIDIVUJÍCÍ</t>
  </si>
  <si>
    <t>66691</t>
  </si>
  <si>
    <t>90942</t>
  </si>
  <si>
    <t>(DRG) REIMPLANTACE TEP KYČLE</t>
  </si>
  <si>
    <t>90940</t>
  </si>
  <si>
    <t>(DRG) REKONSTRUKCE ACETABULA</t>
  </si>
  <si>
    <t>90943</t>
  </si>
  <si>
    <t>(DRG) REIMPLANTACE TEP KOLENE</t>
  </si>
  <si>
    <t>90939</t>
  </si>
  <si>
    <t>(DRG) NÁSOBNÉ VÝKONY NA PRSTECH A PŘEDONOŽÍ</t>
  </si>
  <si>
    <t>6T6</t>
  </si>
  <si>
    <t>0075634</t>
  </si>
  <si>
    <t>PROTHROMPLEX TOTAL NF</t>
  </si>
  <si>
    <t>0137484</t>
  </si>
  <si>
    <t>ANBINEX</t>
  </si>
  <si>
    <t>0137483</t>
  </si>
  <si>
    <t>0007905</t>
  </si>
  <si>
    <t>Erytrocyty z odběru plné krve</t>
  </si>
  <si>
    <t>0007955</t>
  </si>
  <si>
    <t>Erytrocyty deleukotizované</t>
  </si>
  <si>
    <t>0107959</t>
  </si>
  <si>
    <t>Trombocyty z aferézy deleukotizované</t>
  </si>
  <si>
    <t>0207922</t>
  </si>
  <si>
    <t>Plazma patogen-inaktivovaná</t>
  </si>
  <si>
    <t>00658</t>
  </si>
  <si>
    <t>OD TYPU 58 - PRO NEMOCNICE TYPU 3, (KATEGORIE 6) -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</si>
  <si>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</si>
  <si>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</si>
  <si>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</si>
  <si>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</si>
  <si>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</si>
  <si>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</si>
  <si>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</si>
  <si>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</si>
  <si>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</si>
  <si>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</si>
  <si>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</si>
  <si>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</si>
  <si>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</si>
  <si>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</si>
  <si>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</si>
  <si>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01041</t>
  </si>
  <si>
    <t>A</t>
  </si>
  <si>
    <t xml:space="preserve">VÝKONY NA KRANIÁLNÍCH A PERIFERNÍCH NERVECH BEZ CC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</si>
  <si>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</si>
  <si>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</si>
  <si>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</si>
  <si>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BEZ CC                                   </t>
  </si>
  <si>
    <t>01451</t>
  </si>
  <si>
    <t xml:space="preserve">OTŘES MOZKU BEZ CC                                                                                  </t>
  </si>
  <si>
    <t>08021</t>
  </si>
  <si>
    <t xml:space="preserve">BILATERÁLNÍ A VÍCENÁSOBNÉ VELKÉ VÝKONY NA KLOUBECH DOLNÍCH KONČETIN BEZ CC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</si>
  <si>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</si>
  <si>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</si>
  <si>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</si>
  <si>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</si>
  <si>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08072</t>
  </si>
  <si>
    <t xml:space="preserve">AMPUTACE PŘI PORUCHÁCH MUSKULOSKELETÁLNÍHO SYSTÉMU A POJIVOVÉ TKÁNĚ S CC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</si>
  <si>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</si>
  <si>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</si>
  <si>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</si>
  <si>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KOSTI, KROMĚ REPLANTACE VELKÝCH KLOUBŮ BEZ CC                          </t>
  </si>
  <si>
    <t>08082</t>
  </si>
  <si>
    <t xml:space="preserve">VÝKONY NA KYČLÍCH A STEHENNÍ KOSTI, KROMĚ REPLANTACE VELKÝCH KLOUBŮ S CC                            </t>
  </si>
  <si>
    <t>08091</t>
  </si>
  <si>
    <t>TRANSPLANTACE KŮŽE NEBO TKÁNĚ PRO PORUCHY MUSKULOSKELETÁLNÍHO SYSTÉMU NEBO POJIVOVÉ TKÁNĚ KROMĚ RUKY</t>
  </si>
  <si>
    <t>08092</t>
  </si>
  <si>
    <t>08111</t>
  </si>
  <si>
    <t xml:space="preserve">VÝKONY NA KOLENU, BÉRCI A HLEZNU, KROMĚ CHODIDLA BEZ CC                                             </t>
  </si>
  <si>
    <t>08112</t>
  </si>
  <si>
    <t xml:space="preserve">VÝKONY NA KOLENU, BÉRCI A HLEZNU, KROMĚ CHODIDLA S CC                                               </t>
  </si>
  <si>
    <t>08113</t>
  </si>
  <si>
    <t xml:space="preserve">VÝKONY NA KOLENU, BÉRCI A HLEZNU,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</si>
  <si>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</si>
  <si>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</si>
  <si>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</si>
  <si>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</si>
  <si>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</si>
  <si>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</si>
  <si>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</si>
  <si>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</si>
  <si>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</si>
  <si>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</si>
  <si>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</si>
  <si>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</si>
  <si>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</si>
  <si>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</si>
  <si>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</si>
  <si>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</si>
  <si>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</si>
  <si>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</si>
  <si>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</si>
  <si>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</si>
  <si>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</si>
  <si>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</si>
  <si>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</si>
  <si>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</si>
  <si>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</si>
  <si>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</si>
  <si>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</si>
  <si>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</si>
  <si>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08181</t>
  </si>
  <si>
    <t xml:space="preserve">VELKÉ VÝKONY NA KOLENNÍM KLOUBU BEZ CC                                                              </t>
  </si>
  <si>
    <t>08182</t>
  </si>
  <si>
    <t xml:space="preserve">VELKÉ VÝKONY NA KOLENNÍM KLOUBU S CC                                                                </t>
  </si>
  <si>
    <t>08183</t>
  </si>
  <si>
    <t xml:space="preserve">VELKÉ VÝKONY NA KOLENNÍM KLOUBU S MCC   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</si>
  <si>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</si>
  <si>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</si>
  <si>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</si>
  <si>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</si>
  <si>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</si>
  <si>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</si>
  <si>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08201</t>
  </si>
  <si>
    <t xml:space="preserve">REIMPLANTACE ENDOPROTÉZ KLOUBŮ HORNÍCH A DOLNÍCH KONČETIN, TUMOROZNÍ ENDOPROTÉZY BEZ CC             </t>
  </si>
  <si>
    <t>08202</t>
  </si>
  <si>
    <t xml:space="preserve">REIMPLANTACE ENDOPROTÉZ KLOUBŮ HORNÍCH A DOLNÍCH KONČETIN, TUMOROZNÍ ENDOPROTÉZY S CC               </t>
  </si>
  <si>
    <t>08301</t>
  </si>
  <si>
    <t xml:space="preserve">ZLOMENINY KOSTI STEHENNÍ BEZ CC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</si>
  <si>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</si>
  <si>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</si>
  <si>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</si>
  <si>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</si>
  <si>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</si>
  <si>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</si>
  <si>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</si>
  <si>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</si>
  <si>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</si>
  <si>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</si>
  <si>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</si>
  <si>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</si>
  <si>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</si>
  <si>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</si>
  <si>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</si>
  <si>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</si>
  <si>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</si>
  <si>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VÝKONU BEZ CC                             </t>
  </si>
  <si>
    <t>08392</t>
  </si>
  <si>
    <t xml:space="preserve">SELHÁNÍ, REAKCE A KOMPLIKACE ORTOPEDICKÉHO PŘÍSTROJE NEBO VÝKONU S CC                               </t>
  </si>
  <si>
    <t>08401</t>
  </si>
  <si>
    <t xml:space="preserve">MUSKULOSKELETÁLNÍ PŘÍZNAKY, SYMPTOMY,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</si>
  <si>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</si>
  <si>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</si>
  <si>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</si>
  <si>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</si>
  <si>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09031</t>
  </si>
  <si>
    <t xml:space="preserve">JINÉ VÝKONY PŘI PORUCHÁCH A ONEMOCNĚNÍCH KŮŽE, PODKOŽNÍ TKÁNĚ A PRSU BEZ CC                         </t>
  </si>
  <si>
    <t>09301</t>
  </si>
  <si>
    <t xml:space="preserve">ZÁVAŽNÉ PORUCHY KŮŽE BEZ CC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</si>
  <si>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</si>
  <si>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</si>
  <si>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10061</t>
  </si>
  <si>
    <t xml:space="preserve">JINÉ VÝKONY PŘI ENDOKRINNÍCH, NUTRIČNÍCH A METABOLICKÝCH PORUCHÁCH BEZ CC       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</si>
  <si>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</si>
  <si>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</si>
  <si>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</si>
  <si>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</si>
  <si>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17341</t>
  </si>
  <si>
    <t xml:space="preserve">JINÉ MYELOPROLIFERATIVNÍ PORUCHY A DIAGNÓZA NEDIFERENCOVANÝCH NÁDORŮ BEZ CC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</si>
  <si>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</si>
  <si>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</si>
  <si>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</si>
  <si>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</si>
  <si>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19011</t>
  </si>
  <si>
    <t xml:space="preserve">OPERAČNÍ VÝKONY S HLAVNÍ DIAGNÓZOU DUŠEVNÍ NEMOCI BEZ CC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</si>
  <si>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</si>
  <si>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</si>
  <si>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</si>
  <si>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</si>
  <si>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</si>
  <si>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</si>
  <si>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</si>
  <si>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</si>
  <si>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</si>
  <si>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BEZ CC                                  </t>
  </si>
  <si>
    <t>88893</t>
  </si>
  <si>
    <t xml:space="preserve">VÝKONY OMEZENÉHO ROZSAHU,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</si>
  <si>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</si>
  <si>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</si>
  <si>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</si>
  <si>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</si>
  <si>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</si>
  <si>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</si>
  <si>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</si>
  <si>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</si>
  <si>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</si>
  <si>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</si>
  <si>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</si>
  <si>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</si>
  <si>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</si>
  <si>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22</t>
  </si>
  <si>
    <t>407</t>
  </si>
  <si>
    <t>0002018</t>
  </si>
  <si>
    <t>99mTc-makrosalb inj.</t>
  </si>
  <si>
    <t>0002039</t>
  </si>
  <si>
    <t>99mTc-besilesomab inj.</t>
  </si>
  <si>
    <t>0002061</t>
  </si>
  <si>
    <t>99mTc-leukocyty značené HM PAO</t>
  </si>
  <si>
    <t>0002073</t>
  </si>
  <si>
    <t>99mTc-oxidronát disodný inj.</t>
  </si>
  <si>
    <t>47245</t>
  </si>
  <si>
    <t>SCINTIGRAFIE SKELETU CÍLENÁ TŘÍFÁZOVÁ</t>
  </si>
  <si>
    <t>47265</t>
  </si>
  <si>
    <t>SCINTIGRAFICKÁ DIAGNOSTIKA ZÁNĚTŮ</t>
  </si>
  <si>
    <t>47269</t>
  </si>
  <si>
    <t>TOMOGRAFICKÁ SCINTIGRAFIE - SPECT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</si>
  <si>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</si>
  <si>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</si>
  <si>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</si>
  <si>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</si>
  <si>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</si>
  <si>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</si>
  <si>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</si>
  <si>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</si>
  <si>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</si>
  <si>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</si>
  <si>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</si>
  <si>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</si>
  <si>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</si>
  <si>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</si>
  <si>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</si>
  <si>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</si>
  <si>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</si>
  <si>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</si>
  <si>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</si>
  <si>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</si>
  <si>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</si>
  <si>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</si>
  <si>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</si>
  <si>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</si>
  <si>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</si>
  <si>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</si>
  <si>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</si>
  <si>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</si>
  <si>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</si>
  <si>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</si>
  <si>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</si>
  <si>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</si>
  <si>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</si>
  <si>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</si>
  <si>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</si>
  <si>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</si>
  <si>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</si>
  <si>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</si>
  <si>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</si>
  <si>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</si>
  <si>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</si>
  <si>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</si>
  <si>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</si>
  <si>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</si>
  <si>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</si>
  <si>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</si>
  <si>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</si>
  <si>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</si>
  <si>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</si>
  <si>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</si>
  <si>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</si>
  <si>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</si>
  <si>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</si>
  <si>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</si>
  <si>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</si>
  <si>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</si>
  <si>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</si>
  <si>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</si>
  <si>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</si>
  <si>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</si>
  <si>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</si>
  <si>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</si>
  <si>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</si>
  <si>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</si>
  <si>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</si>
  <si>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</si>
  <si>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</si>
  <si>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</si>
  <si>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</si>
  <si>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</si>
  <si>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</si>
  <si>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</si>
  <si>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</si>
  <si>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</si>
  <si>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</si>
  <si>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</si>
  <si>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</si>
  <si>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</si>
  <si>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</si>
  <si>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</si>
  <si>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</si>
  <si>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81731</t>
  </si>
  <si>
    <t>STANOVENÍ NATRIURETICKÝCH PEPTIDŮ V SÉRU A V PLAZM</t>
  </si>
  <si>
    <t>91131</t>
  </si>
  <si>
    <t>STANOVENÍ IgA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</si>
  <si>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</si>
  <si>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</si>
  <si>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</si>
  <si>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</si>
  <si>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</si>
  <si>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</si>
  <si>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</si>
  <si>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</si>
  <si>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</si>
  <si>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</si>
  <si>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</si>
  <si>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</si>
  <si>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</si>
  <si>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</si>
  <si>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</si>
  <si>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</si>
  <si>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</si>
  <si>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</si>
  <si>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</si>
  <si>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</si>
  <si>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</si>
  <si>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</si>
  <si>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</si>
  <si>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</si>
  <si>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</si>
  <si>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</si>
  <si>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</si>
  <si>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</si>
  <si>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</si>
  <si>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</si>
  <si>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</si>
  <si>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</si>
  <si>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</si>
  <si>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</si>
  <si>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</si>
  <si>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</si>
  <si>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</si>
  <si>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</si>
  <si>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</si>
  <si>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</si>
  <si>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</si>
  <si>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</si>
  <si>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</si>
  <si>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</si>
  <si>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</si>
  <si>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</si>
  <si>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</si>
  <si>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</si>
  <si>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</si>
  <si>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</si>
  <si>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</si>
  <si>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</si>
  <si>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</si>
  <si>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</si>
  <si>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</si>
  <si>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</si>
  <si>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</si>
  <si>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</si>
  <si>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</si>
  <si>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</si>
  <si>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</si>
  <si>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</si>
  <si>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</si>
  <si>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</si>
  <si>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</si>
  <si>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</si>
  <si>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</si>
  <si>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</si>
  <si>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91133</t>
  </si>
  <si>
    <t>STANOVENÍ IgM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</si>
  <si>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</si>
  <si>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</si>
  <si>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</si>
  <si>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</si>
  <si>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</si>
  <si>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</si>
  <si>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</si>
  <si>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</si>
  <si>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91145</t>
  </si>
  <si>
    <t>STANOVENÍ HAPTOGLOBINU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</si>
  <si>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</si>
  <si>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</si>
  <si>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</si>
  <si>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</si>
  <si>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</si>
  <si>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</si>
  <si>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</si>
  <si>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</si>
  <si>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</si>
  <si>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</si>
  <si>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</si>
  <si>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</si>
  <si>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81159</t>
  </si>
  <si>
    <t>CHOLINESTERÁZA STATIM</t>
  </si>
  <si>
    <t>91195</t>
  </si>
  <si>
    <t>STANOVENÍ C - REAKTIVNÍHO PROTEINU ELISA</t>
  </si>
  <si>
    <t>813</t>
  </si>
  <si>
    <t>91197</t>
  </si>
  <si>
    <t>STANOVENÍ CYTOKINU ELISA</t>
  </si>
  <si>
    <t>34</t>
  </si>
  <si>
    <t>809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</si>
  <si>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</si>
  <si>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</si>
  <si>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</si>
  <si>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</si>
  <si>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</si>
  <si>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</si>
  <si>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</si>
  <si>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0045123</t>
  </si>
  <si>
    <t>ULTRAVIST 370</t>
  </si>
  <si>
    <t>0077024</t>
  </si>
  <si>
    <t>ULTRAVIST 300</t>
  </si>
  <si>
    <t>0093626</t>
  </si>
  <si>
    <t>0095607</t>
  </si>
  <si>
    <t>MICROPAQUE</t>
  </si>
  <si>
    <t>0075316</t>
  </si>
  <si>
    <t>JEHLA BIOPTICKÁ MN1616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</si>
  <si>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</si>
  <si>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</si>
  <si>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</si>
  <si>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</si>
  <si>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</si>
  <si>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</si>
  <si>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</si>
  <si>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</si>
  <si>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</si>
  <si>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</si>
  <si>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</si>
  <si>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</si>
  <si>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</si>
  <si>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</si>
  <si>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</si>
  <si>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</si>
  <si>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</si>
  <si>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</si>
  <si>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</si>
  <si>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</si>
  <si>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</si>
  <si>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</si>
  <si>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</si>
  <si>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</si>
  <si>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</si>
  <si>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</si>
  <si>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</si>
  <si>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</si>
  <si>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</si>
  <si>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</si>
  <si>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</si>
  <si>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</si>
  <si>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</si>
  <si>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</si>
  <si>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</si>
  <si>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</si>
  <si>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</si>
  <si>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</si>
  <si>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</si>
  <si>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</si>
  <si>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</si>
  <si>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</si>
  <si>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</si>
  <si>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</si>
  <si>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</si>
  <si>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</si>
  <si>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</si>
  <si>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</si>
  <si>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</si>
  <si>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</si>
  <si>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</si>
  <si>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</si>
  <si>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</si>
  <si>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</si>
  <si>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</si>
  <si>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</si>
  <si>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</si>
  <si>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</si>
  <si>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</si>
  <si>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</si>
  <si>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</si>
  <si>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</si>
  <si>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</si>
  <si>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</si>
  <si>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</si>
  <si>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</si>
  <si>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</si>
  <si>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</si>
  <si>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</si>
  <si>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</si>
  <si>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</si>
  <si>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</si>
  <si>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</si>
  <si>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</si>
  <si>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</si>
  <si>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</si>
  <si>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</si>
  <si>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</si>
  <si>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</si>
  <si>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</si>
  <si>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</si>
  <si>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</si>
  <si>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</si>
  <si>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</si>
  <si>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</si>
  <si>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</si>
  <si>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</si>
  <si>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</si>
  <si>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</si>
  <si>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</si>
  <si>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</si>
  <si>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</si>
  <si>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</si>
  <si>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</si>
  <si>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</si>
  <si>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</si>
  <si>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</si>
  <si>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</si>
  <si>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</si>
  <si>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</si>
  <si>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</si>
  <si>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</si>
  <si>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</si>
  <si>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</si>
  <si>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</si>
  <si>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</si>
  <si>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</si>
  <si>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</si>
  <si>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</si>
  <si>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</si>
  <si>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</si>
  <si>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</si>
  <si>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</si>
  <si>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</si>
  <si>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</si>
  <si>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</si>
  <si>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</si>
  <si>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</si>
  <si>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</si>
  <si>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</si>
  <si>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</si>
  <si>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</si>
  <si>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</si>
  <si>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</si>
  <si>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</si>
  <si>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</si>
  <si>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</si>
  <si>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</si>
  <si>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</si>
  <si>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</si>
  <si>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</si>
  <si>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</si>
  <si>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</si>
  <si>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</si>
  <si>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</si>
  <si>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</si>
  <si>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</si>
  <si>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</si>
  <si>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</si>
  <si>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</si>
  <si>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</si>
  <si>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</si>
  <si>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87311</t>
  </si>
  <si>
    <t>ELEKTRONOVĚ MIKROSKOPICKÁ METODA ULTRATENKÝCH ŘEZŮ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</si>
  <si>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</si>
  <si>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</si>
  <si>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</si>
  <si>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</si>
  <si>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</si>
  <si>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</si>
  <si>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</si>
  <si>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</si>
  <si>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</si>
  <si>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</si>
  <si>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</si>
  <si>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</si>
  <si>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</si>
  <si>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</si>
  <si>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</si>
  <si>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</si>
  <si>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</si>
  <si>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</si>
  <si>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</si>
  <si>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</si>
  <si>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</si>
  <si>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</si>
  <si>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</si>
  <si>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</si>
  <si>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</si>
  <si>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</si>
  <si>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</si>
  <si>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</si>
  <si>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</si>
  <si>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</si>
  <si>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</si>
  <si>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</si>
  <si>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</si>
  <si>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</si>
  <si>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</si>
  <si>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</si>
  <si>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82033</t>
  </si>
  <si>
    <t>KONTROLA STERILITY KLINICKÉHO VZORKU</t>
  </si>
  <si>
    <t>41</t>
  </si>
  <si>
    <t>82241</t>
  </si>
  <si>
    <t>IN VITRO STIMULACE T LYMFOCYTŮ SPECIFICKÝMI ANTIGE</t>
  </si>
  <si>
    <t>86413</t>
  </si>
  <si>
    <t>SCREENING PROTILÁTEK NA PANELU 30TI DÁRCŮ</t>
  </si>
  <si>
    <t>91171</t>
  </si>
  <si>
    <t>STANOVENÍ IgG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</si>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</sst>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1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3" fontId="35" fillId="0" borderId="142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0.65433465866938767</c:v>
                </c:pt>
                <c:pt idx="1">
                  <c:v>0.92844047885680725</c:v>
                </c:pt>
                <c:pt idx="2">
                  <c:v>1.0116395766905262</c:v>
                </c:pt>
                <c:pt idx="3">
                  <c:v>1.0634206364842838</c:v>
                </c:pt>
                <c:pt idx="4">
                  <c:v>1.0844020735529207</c:v>
                </c:pt>
                <c:pt idx="5">
                  <c:v>1.1207291418401395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09376"/>
        <c:axId val="13739055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1.0397718896970323</c:v>
                </c:pt>
                <c:pt idx="1">
                  <c:v>1.0397718896970323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14816"/>
        <c:axId val="1373912096"/>
      </c:scatterChart>
      <c:catAx>
        <c:axId val="137390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0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05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73909376"/>
        <c:crosses val="autoZero"/>
        <c:crossBetween val="between"/>
      </c:valAx>
      <c:valAx>
        <c:axId val="13739148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12096"/>
        <c:crosses val="max"/>
        <c:crossBetween val="midCat"/>
      </c:valAx>
      <c:valAx>
        <c:axId val="13739120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739148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0.88862842654164476</c:v>
                </c:pt>
                <c:pt idx="1">
                  <c:v>0.94834061731767283</c:v>
                </c:pt>
                <c:pt idx="2">
                  <c:v>0.95398043182309755</c:v>
                </c:pt>
                <c:pt idx="3">
                  <c:v>0.9705721642607954</c:v>
                </c:pt>
                <c:pt idx="4">
                  <c:v>0.97560834767343829</c:v>
                </c:pt>
                <c:pt idx="5">
                  <c:v>0.96810641173426315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09920"/>
        <c:axId val="137390339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10464"/>
        <c:axId val="1373912640"/>
      </c:scatterChart>
      <c:catAx>
        <c:axId val="137390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0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033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73909920"/>
        <c:crosses val="autoZero"/>
        <c:crossBetween val="between"/>
      </c:valAx>
      <c:valAx>
        <c:axId val="13739104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12640"/>
        <c:crosses val="max"/>
        <c:crossBetween val="midCat"/>
      </c:valAx>
      <c:valAx>
        <c:axId val="13739126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7391046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2248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3665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3666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3687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5722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5726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5731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5895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6858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6997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7421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60413.850020799699</v>
      </c>
      <c r="D4" s="287">
        <f ca="1">IF(ISERROR(VLOOKUP("Náklady celkem",INDIRECT("HI!$A:$G"),5,0)),0,VLOOKUP("Náklady celkem",INDIRECT("HI!$A:$G"),5,0))</f>
        <v>60610.614790000014</v>
      </c>
      <c r="E4" s="288">
        <f ca="1">IF(C4=0,0,D4/C4)</f>
        <v>1.0032569480199089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1653.3315520421602</v>
      </c>
      <c r="D7" s="295">
        <f>IF(ISERROR(HI!E5),"",HI!E5)</f>
        <v>1714.7152900000001</v>
      </c>
      <c r="E7" s="292">
        <f t="shared" ref="E7:E15" si="0">IF(C7=0,0,D7/C7)</f>
        <v>1.0371273008623225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0.82648179451164661</v>
      </c>
      <c r="E8" s="292">
        <f t="shared" si="0"/>
        <v>0.91831310501294061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0.2801909307875895</v>
      </c>
      <c r="E9" s="292">
        <f>IF(C9=0,0,D9/C9)</f>
        <v>0.93396976929196507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0.6466006088388887</v>
      </c>
      <c r="E11" s="292">
        <f t="shared" si="0"/>
        <v>1.0776676813981478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0.99109872588992098</v>
      </c>
      <c r="E12" s="292">
        <f t="shared" si="0"/>
        <v>1.2388734073624013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25270.0659135026</v>
      </c>
      <c r="D15" s="295">
        <f>IF(ISERROR(HI!E6),"",HI!E6)</f>
        <v>25687.239500000011</v>
      </c>
      <c r="E15" s="292">
        <f t="shared" si="0"/>
        <v>1.0165086069789198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24379.999232089103</v>
      </c>
      <c r="D16" s="291">
        <f ca="1">IF(ISERROR(VLOOKUP("Osobní náklady (Kč) *",INDIRECT("HI!$A:$G"),5,0)),0,VLOOKUP("Osobní náklady (Kč) *",INDIRECT("HI!$A:$G"),5,0))</f>
        <v>24557.585490000009</v>
      </c>
      <c r="E16" s="292">
        <f ca="1">IF(C16=0,0,D16/C16)</f>
        <v>1.0072840961240541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62816.623</v>
      </c>
      <c r="D18" s="311">
        <f ca="1">IF(ISERROR(VLOOKUP("Výnosy celkem",INDIRECT("HI!$A:$G"),5,0)),0,VLOOKUP("Výnosy celkem",INDIRECT("HI!$A:$G"),5,0))</f>
        <v>67928.082330000005</v>
      </c>
      <c r="E18" s="312">
        <f t="shared" ref="E18:E28" ca="1" si="1">IF(C18=0,0,D18/C18)</f>
        <v>1.0813711257607721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2826.5529999999999</v>
      </c>
      <c r="D19" s="291">
        <f ca="1">IF(ISERROR(VLOOKUP("Ambulance *",INDIRECT("HI!$A:$G"),5,0)),0,VLOOKUP("Ambulance *",INDIRECT("HI!$A:$G"),5,0))</f>
        <v>2984.2923300000002</v>
      </c>
      <c r="E19" s="292">
        <f t="shared" ca="1" si="1"/>
        <v>1.0558062523504779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1.0558062523504779</v>
      </c>
      <c r="E20" s="292">
        <f t="shared" si="1"/>
        <v>1.0558062523504779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1.0279533498474556</v>
      </c>
      <c r="E21" s="292">
        <f t="shared" si="1"/>
        <v>1.2093568821734773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59990.07</v>
      </c>
      <c r="D22" s="291">
        <f ca="1">IF(ISERROR(VLOOKUP("Hospitalizace *",INDIRECT("HI!$A:$G"),5,0)),0,VLOOKUP("Hospitalizace *",INDIRECT("HI!$A:$G"),5,0))</f>
        <v>64943.79</v>
      </c>
      <c r="E22" s="292">
        <f ca="1">IF(C22=0,0,D22/C22)</f>
        <v>1.0825756662727681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1.0825756662727681</v>
      </c>
      <c r="E23" s="292">
        <f t="shared" si="1"/>
        <v>1.0825756662727681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1.0825756662727681</v>
      </c>
      <c r="E24" s="292">
        <f t="shared" si="1"/>
        <v>1.0825756662727681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0.9766390354182366</v>
      </c>
      <c r="E26" s="292">
        <f t="shared" si="1"/>
        <v>1.0280410899139334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0.96810641173426315</v>
      </c>
      <c r="E27" s="292">
        <f t="shared" si="1"/>
        <v>0.96810641173426315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1.3082438298233063</v>
      </c>
      <c r="E28" s="292">
        <f t="shared" si="1"/>
        <v>1.3770987682350593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1678.2005799999947</v>
      </c>
      <c r="C5" s="33">
        <v>1693.3404600000001</v>
      </c>
      <c r="D5" s="12"/>
      <c r="E5" s="230">
        <v>1714.7152900000001</v>
      </c>
      <c r="F5" s="32">
        <v>1653.3315520421602</v>
      </c>
      <c r="G5" s="229">
        <f>E5-F5</f>
        <v>61.383737957839912</v>
      </c>
      <c r="H5" s="235">
        <f>IF(F5&lt;0.00000001,"",E5/F5)</f>
        <v>1.0371273008623225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23582.735779999988</v>
      </c>
      <c r="C6" s="35">
        <v>29663.899100000006</v>
      </c>
      <c r="D6" s="12"/>
      <c r="E6" s="231">
        <v>25687.239500000011</v>
      </c>
      <c r="F6" s="34">
        <v>25270.0659135026</v>
      </c>
      <c r="G6" s="232">
        <f>E6-F6</f>
        <v>417.17358649741072</v>
      </c>
      <c r="H6" s="236">
        <f>IF(F6&lt;0.00000001,"",E6/F6)</f>
        <v>1.0165086069789198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19754.187109999995</v>
      </c>
      <c r="C7" s="35">
        <v>22585.091590000015</v>
      </c>
      <c r="D7" s="12"/>
      <c r="E7" s="231">
        <v>24557.585490000009</v>
      </c>
      <c r="F7" s="34">
        <v>24379.999232089103</v>
      </c>
      <c r="G7" s="232">
        <f>E7-F7</f>
        <v>177.58625791090526</v>
      </c>
      <c r="H7" s="236">
        <f>IF(F7&lt;0.00000001,"",E7/F7)</f>
        <v>1.0072840961240541</v>
      </c>
    </row>
    <row r="8" spans="1:8" ht="14.4" customHeight="1" thickBot="1" x14ac:dyDescent="0.35">
      <c r="A8" s="1" t="s">
        <v>97</v>
      </c>
      <c r="B8" s="15">
        <v>6279.9317800000063</v>
      </c>
      <c r="C8" s="37">
        <v>7466.7235700000274</v>
      </c>
      <c r="D8" s="12"/>
      <c r="E8" s="233">
        <v>8651.0745099999986</v>
      </c>
      <c r="F8" s="36">
        <v>9110.4533231658352</v>
      </c>
      <c r="G8" s="234">
        <f>E8-F8</f>
        <v>-459.37881316583662</v>
      </c>
      <c r="H8" s="237">
        <f>IF(F8&lt;0.00000001,"",E8/F8)</f>
        <v>0.94957673379460283</v>
      </c>
    </row>
    <row r="9" spans="1:8" ht="14.4" customHeight="1" thickBot="1" x14ac:dyDescent="0.35">
      <c r="A9" s="2" t="s">
        <v>98</v>
      </c>
      <c r="B9" s="3">
        <v>51295.055249999983</v>
      </c>
      <c r="C9" s="39">
        <v>61409.054720000044</v>
      </c>
      <c r="D9" s="12"/>
      <c r="E9" s="3">
        <v>60610.614790000014</v>
      </c>
      <c r="F9" s="38">
        <v>60413.850020799699</v>
      </c>
      <c r="G9" s="38">
        <f>E9-F9</f>
        <v>196.76476920031564</v>
      </c>
      <c r="H9" s="238">
        <f>IF(F9&lt;0.00000001,"",E9/F9)</f>
        <v>1.0032569480199089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2826.5529999999999</v>
      </c>
      <c r="C11" s="33">
        <f>IF(ISERROR(VLOOKUP("Celkem:",'ZV Vykáz.-A'!A:F,4,0)),0,VLOOKUP("Celkem:",'ZV Vykáz.-A'!A:F,4,0)/1000)</f>
        <v>2761.1379999999999</v>
      </c>
      <c r="D11" s="12"/>
      <c r="E11" s="230">
        <f>IF(ISERROR(VLOOKUP("Celkem:",'ZV Vykáz.-A'!A:F,6,0)),0,VLOOKUP("Celkem:",'ZV Vykáz.-A'!A:F,6,0)/1000)</f>
        <v>2984.2923300000002</v>
      </c>
      <c r="F11" s="32">
        <f>B11</f>
        <v>2826.5529999999999</v>
      </c>
      <c r="G11" s="229">
        <f>E11-F11</f>
        <v>157.73933000000034</v>
      </c>
      <c r="H11" s="235">
        <f>IF(F11&lt;0.00000001,"",E11/F11)</f>
        <v>1.0558062523504779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59990.07</v>
      </c>
      <c r="C12" s="37">
        <f>IF(ISERROR(VLOOKUP("Celkem",CaseMix!A:D,3,0)),0,VLOOKUP("Celkem",CaseMix!A:D,3,0)*30)</f>
        <v>65789.700000000012</v>
      </c>
      <c r="D12" s="12"/>
      <c r="E12" s="233">
        <f>IF(ISERROR(VLOOKUP("Celkem",CaseMix!A:D,4,0)),0,VLOOKUP("Celkem",CaseMix!A:D,4,0)*30)</f>
        <v>64943.79</v>
      </c>
      <c r="F12" s="36">
        <f>B12</f>
        <v>59990.07</v>
      </c>
      <c r="G12" s="234">
        <f>E12-F12</f>
        <v>4953.7200000000012</v>
      </c>
      <c r="H12" s="237">
        <f>IF(F12&lt;0.00000001,"",E12/F12)</f>
        <v>1.0825756662727681</v>
      </c>
    </row>
    <row r="13" spans="1:8" ht="14.4" customHeight="1" thickBot="1" x14ac:dyDescent="0.35">
      <c r="A13" s="4" t="s">
        <v>101</v>
      </c>
      <c r="B13" s="9">
        <f>SUM(B11:B12)</f>
        <v>62816.623</v>
      </c>
      <c r="C13" s="41">
        <f>SUM(C11:C12)</f>
        <v>68550.838000000018</v>
      </c>
      <c r="D13" s="12"/>
      <c r="E13" s="9">
        <f>SUM(E11:E12)</f>
        <v>67928.082330000005</v>
      </c>
      <c r="F13" s="40">
        <f>SUM(F11:F12)</f>
        <v>62816.623</v>
      </c>
      <c r="G13" s="40">
        <f>E13-F13</f>
        <v>5111.4593300000051</v>
      </c>
      <c r="H13" s="239">
        <f>IF(F13&lt;0.00000001,"",E13/F13)</f>
        <v>1.0813711257607721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1.2246136141943238</v>
      </c>
      <c r="C15" s="43">
        <f>IF(C9=0,"",C13/C9)</f>
        <v>1.1162985379365236</v>
      </c>
      <c r="D15" s="12"/>
      <c r="E15" s="10">
        <f>IF(E9=0,"",E13/E9)</f>
        <v>1.1207291423351027</v>
      </c>
      <c r="F15" s="42">
        <f>IF(F9=0,"",F13/F9)</f>
        <v>1.0397718896970323</v>
      </c>
      <c r="G15" s="42">
        <f>IF(ISERROR(F15-E15),"",E15-F15)</f>
        <v>8.0957252638070409E-2</v>
      </c>
      <c r="H15" s="240">
        <f>IF(ISERROR(F15-E15),"",IF(F15&lt;0.00000001,"",E15/F15))</f>
        <v>1.0778605898469324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0.65433465866938767</v>
      </c>
      <c r="C4" s="331">
        <f t="shared" ref="C4:M4" si="0">(C10+C8)/C6</f>
        <v>0.92844047885680725</v>
      </c>
      <c r="D4" s="331">
        <f t="shared" si="0"/>
        <v>1.0116395766905262</v>
      </c>
      <c r="E4" s="331">
        <f t="shared" si="0"/>
        <v>1.0634206364842838</v>
      </c>
      <c r="F4" s="331">
        <f t="shared" si="0"/>
        <v>1.0844020735529207</v>
      </c>
      <c r="G4" s="331">
        <f t="shared" si="0"/>
        <v>1.1207291418401395</v>
      </c>
      <c r="H4" s="331">
        <f t="shared" si="0"/>
        <v>4.9237123073900414E-2</v>
      </c>
      <c r="I4" s="331">
        <f t="shared" si="0"/>
        <v>4.9237123073900414E-2</v>
      </c>
      <c r="J4" s="331">
        <f t="shared" si="0"/>
        <v>4.9237123073900414E-2</v>
      </c>
      <c r="K4" s="331">
        <f t="shared" si="0"/>
        <v>4.9237123073900414E-2</v>
      </c>
      <c r="L4" s="331">
        <f t="shared" si="0"/>
        <v>4.9237123073900414E-2</v>
      </c>
      <c r="M4" s="331">
        <f t="shared" si="0"/>
        <v>4.9237123073900414E-2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9782.7590899999996</v>
      </c>
      <c r="C5" s="331">
        <f>IF(ISERROR(VLOOKUP($A5,'Man Tab'!$A:$Q,COLUMN()+2,0)),0,VLOOKUP($A5,'Man Tab'!$A:$Q,COLUMN()+2,0))</f>
        <v>9674.5898100000304</v>
      </c>
      <c r="D5" s="331">
        <f>IF(ISERROR(VLOOKUP($A5,'Man Tab'!$A:$Q,COLUMN()+2,0)),0,VLOOKUP($A5,'Man Tab'!$A:$Q,COLUMN()+2,0))</f>
        <v>10529.795760000001</v>
      </c>
      <c r="E5" s="331">
        <f>IF(ISERROR(VLOOKUP($A5,'Man Tab'!$A:$Q,COLUMN()+2,0)),0,VLOOKUP($A5,'Man Tab'!$A:$Q,COLUMN()+2,0))</f>
        <v>10017.25108</v>
      </c>
      <c r="F5" s="331">
        <f>IF(ISERROR(VLOOKUP($A5,'Man Tab'!$A:$Q,COLUMN()+2,0)),0,VLOOKUP($A5,'Man Tab'!$A:$Q,COLUMN()+2,0))</f>
        <v>9764.9228700000003</v>
      </c>
      <c r="G5" s="331">
        <f>IF(ISERROR(VLOOKUP($A5,'Man Tab'!$A:$Q,COLUMN()+2,0)),0,VLOOKUP($A5,'Man Tab'!$A:$Q,COLUMN()+2,0))</f>
        <v>10841.296179999999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9782.7590899999996</v>
      </c>
      <c r="C6" s="333">
        <f t="shared" ref="C6:M6" si="1">C5+B6</f>
        <v>19457.34890000003</v>
      </c>
      <c r="D6" s="333">
        <f t="shared" si="1"/>
        <v>29987.144660000031</v>
      </c>
      <c r="E6" s="333">
        <f t="shared" si="1"/>
        <v>40004.395740000029</v>
      </c>
      <c r="F6" s="333">
        <f t="shared" si="1"/>
        <v>49769.318610000031</v>
      </c>
      <c r="G6" s="333">
        <f t="shared" si="1"/>
        <v>60610.614790000029</v>
      </c>
      <c r="H6" s="333">
        <f t="shared" si="1"/>
        <v>60610.614790000029</v>
      </c>
      <c r="I6" s="333">
        <f t="shared" si="1"/>
        <v>60610.614790000029</v>
      </c>
      <c r="J6" s="333">
        <f t="shared" si="1"/>
        <v>60610.614790000029</v>
      </c>
      <c r="K6" s="333">
        <f t="shared" si="1"/>
        <v>60610.614790000029</v>
      </c>
      <c r="L6" s="333">
        <f t="shared" si="1"/>
        <v>60610.614790000029</v>
      </c>
      <c r="M6" s="333">
        <f t="shared" si="1"/>
        <v>60610.614790000029</v>
      </c>
    </row>
    <row r="7" spans="1:13" ht="14.4" customHeight="1" x14ac:dyDescent="0.3">
      <c r="A7" s="332" t="s">
        <v>126</v>
      </c>
      <c r="B7" s="332">
        <v>194.36199999999999</v>
      </c>
      <c r="C7" s="332">
        <v>564.92700000000002</v>
      </c>
      <c r="D7" s="332">
        <v>951.74800000000005</v>
      </c>
      <c r="E7" s="332">
        <v>1336.2449999999999</v>
      </c>
      <c r="F7" s="332">
        <v>1699.5219999999999</v>
      </c>
      <c r="G7" s="332">
        <v>2164.7930000000001</v>
      </c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5830.86</v>
      </c>
      <c r="C8" s="333">
        <f t="shared" ref="C8:M8" si="2">C7*30</f>
        <v>16947.810000000001</v>
      </c>
      <c r="D8" s="333">
        <f t="shared" si="2"/>
        <v>28552.440000000002</v>
      </c>
      <c r="E8" s="333">
        <f t="shared" si="2"/>
        <v>40087.35</v>
      </c>
      <c r="F8" s="333">
        <f t="shared" si="2"/>
        <v>50985.659999999996</v>
      </c>
      <c r="G8" s="333">
        <f t="shared" si="2"/>
        <v>64943.79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570338.32999999996</v>
      </c>
      <c r="C9" s="332">
        <v>546842</v>
      </c>
      <c r="D9" s="332">
        <v>666562</v>
      </c>
      <c r="E9" s="332">
        <v>670407.65</v>
      </c>
      <c r="F9" s="332">
        <v>530142.32000000007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570.33832999999993</v>
      </c>
      <c r="C10" s="333">
        <f t="shared" ref="C10:M10" si="3">C9/1000+B10</f>
        <v>1117.1803299999999</v>
      </c>
      <c r="D10" s="333">
        <f t="shared" si="3"/>
        <v>1783.74233</v>
      </c>
      <c r="E10" s="333">
        <f t="shared" si="3"/>
        <v>2454.1499800000001</v>
      </c>
      <c r="F10" s="333">
        <f t="shared" si="3"/>
        <v>2984.2923000000001</v>
      </c>
      <c r="G10" s="333">
        <f t="shared" si="3"/>
        <v>2984.2923000000001</v>
      </c>
      <c r="H10" s="333">
        <f t="shared" si="3"/>
        <v>2984.2923000000001</v>
      </c>
      <c r="I10" s="333">
        <f t="shared" si="3"/>
        <v>2984.2923000000001</v>
      </c>
      <c r="J10" s="333">
        <f t="shared" si="3"/>
        <v>2984.2923000000001</v>
      </c>
      <c r="K10" s="333">
        <f t="shared" si="3"/>
        <v>2984.2923000000001</v>
      </c>
      <c r="L10" s="333">
        <f t="shared" si="3"/>
        <v>2984.2923000000001</v>
      </c>
      <c r="M10" s="333">
        <f t="shared" si="3"/>
        <v>2984.2923000000001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6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1.0397718896970323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1.0397718896970323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440.84491267125298</v>
      </c>
      <c r="C6" s="53">
        <v>36.737076055937003</v>
      </c>
      <c r="D6" s="53">
        <v>103.57599999999999</v>
      </c>
      <c r="E6" s="53">
        <v>44.7</v>
      </c>
      <c r="F6" s="53">
        <v>103.074</v>
      </c>
      <c r="G6" s="53">
        <v>76.5</v>
      </c>
      <c r="H6" s="53">
        <v>35.76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363.61</v>
      </c>
      <c r="Q6" s="188">
        <v>1.6496050631350001</v>
      </c>
    </row>
    <row r="7" spans="1:17" ht="14.4" customHeight="1" x14ac:dyDescent="0.3">
      <c r="A7" s="19" t="s">
        <v>35</v>
      </c>
      <c r="B7" s="55">
        <v>3306.6631040843199</v>
      </c>
      <c r="C7" s="56">
        <v>275.555258673693</v>
      </c>
      <c r="D7" s="56">
        <v>296.79311000000001</v>
      </c>
      <c r="E7" s="56">
        <v>295.82123000000098</v>
      </c>
      <c r="F7" s="56">
        <v>282.63006000000001</v>
      </c>
      <c r="G7" s="56">
        <v>267.95434</v>
      </c>
      <c r="H7" s="56">
        <v>284.93106</v>
      </c>
      <c r="I7" s="56">
        <v>286.58548999999999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1714.7152900000001</v>
      </c>
      <c r="Q7" s="189">
        <v>1.0371273008619999</v>
      </c>
    </row>
    <row r="8" spans="1:17" ht="14.4" customHeight="1" x14ac:dyDescent="0.3">
      <c r="A8" s="19" t="s">
        <v>36</v>
      </c>
      <c r="B8" s="55">
        <v>1535.2359135249601</v>
      </c>
      <c r="C8" s="56">
        <v>127.93632612707999</v>
      </c>
      <c r="D8" s="56">
        <v>138.202</v>
      </c>
      <c r="E8" s="56">
        <v>137.91999999999999</v>
      </c>
      <c r="F8" s="56">
        <v>152.12100000000001</v>
      </c>
      <c r="G8" s="56">
        <v>181.18199999999999</v>
      </c>
      <c r="H8" s="56">
        <v>119.47</v>
      </c>
      <c r="I8" s="56">
        <v>99.504000000000005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828.399</v>
      </c>
      <c r="Q8" s="189">
        <v>1.079181372324</v>
      </c>
    </row>
    <row r="9" spans="1:17" ht="14.4" customHeight="1" x14ac:dyDescent="0.3">
      <c r="A9" s="19" t="s">
        <v>37</v>
      </c>
      <c r="B9" s="55">
        <v>50540.1318270052</v>
      </c>
      <c r="C9" s="56">
        <v>4211.6776522504397</v>
      </c>
      <c r="D9" s="56">
        <v>3848.0079599999999</v>
      </c>
      <c r="E9" s="56">
        <v>3952.1293000000101</v>
      </c>
      <c r="F9" s="56">
        <v>4704.4314100000001</v>
      </c>
      <c r="G9" s="56">
        <v>3859.71425</v>
      </c>
      <c r="H9" s="56">
        <v>3997.5762</v>
      </c>
      <c r="I9" s="56">
        <v>5325.3803799999996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25687.2395</v>
      </c>
      <c r="Q9" s="189">
        <v>1.0165086069780001</v>
      </c>
    </row>
    <row r="10" spans="1:17" ht="14.4" customHeight="1" x14ac:dyDescent="0.3">
      <c r="A10" s="19" t="s">
        <v>38</v>
      </c>
      <c r="B10" s="55">
        <v>956.99996985681901</v>
      </c>
      <c r="C10" s="56">
        <v>79.749997488068004</v>
      </c>
      <c r="D10" s="56">
        <v>72.382440000000003</v>
      </c>
      <c r="E10" s="56">
        <v>75.063559999999995</v>
      </c>
      <c r="F10" s="56">
        <v>89.456609999999998</v>
      </c>
      <c r="G10" s="56">
        <v>78.354699999999994</v>
      </c>
      <c r="H10" s="56">
        <v>81.725149999999999</v>
      </c>
      <c r="I10" s="56">
        <v>89.191959999999995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486.17442</v>
      </c>
      <c r="Q10" s="189">
        <v>1.0160385273000001</v>
      </c>
    </row>
    <row r="11" spans="1:17" ht="14.4" customHeight="1" x14ac:dyDescent="0.3">
      <c r="A11" s="19" t="s">
        <v>39</v>
      </c>
      <c r="B11" s="55">
        <v>710.98600790131798</v>
      </c>
      <c r="C11" s="56">
        <v>59.248833991776003</v>
      </c>
      <c r="D11" s="56">
        <v>56.554720000000003</v>
      </c>
      <c r="E11" s="56">
        <v>52.874920000000003</v>
      </c>
      <c r="F11" s="56">
        <v>60.788170000000001</v>
      </c>
      <c r="G11" s="56">
        <v>96.994150000000005</v>
      </c>
      <c r="H11" s="56">
        <v>57.222810000000003</v>
      </c>
      <c r="I11" s="56">
        <v>52.688279999999999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377.12304999999998</v>
      </c>
      <c r="Q11" s="189">
        <v>1.0608452087910001</v>
      </c>
    </row>
    <row r="12" spans="1:17" ht="14.4" customHeight="1" x14ac:dyDescent="0.3">
      <c r="A12" s="19" t="s">
        <v>40</v>
      </c>
      <c r="B12" s="55">
        <v>221.57169301814599</v>
      </c>
      <c r="C12" s="56">
        <v>18.464307751511999</v>
      </c>
      <c r="D12" s="56">
        <v>2.33283</v>
      </c>
      <c r="E12" s="56">
        <v>14.030749999999999</v>
      </c>
      <c r="F12" s="56">
        <v>9.9968800000000009</v>
      </c>
      <c r="G12" s="56">
        <v>1.09944</v>
      </c>
      <c r="H12" s="56">
        <v>22.543990000000001</v>
      </c>
      <c r="I12" s="56">
        <v>4.1259999999999998E-2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50.04515</v>
      </c>
      <c r="Q12" s="189">
        <v>0.451728732297</v>
      </c>
    </row>
    <row r="13" spans="1:17" ht="14.4" customHeight="1" x14ac:dyDescent="0.3">
      <c r="A13" s="19" t="s">
        <v>41</v>
      </c>
      <c r="B13" s="55">
        <v>4455.9999948658897</v>
      </c>
      <c r="C13" s="56">
        <v>371.33333290549098</v>
      </c>
      <c r="D13" s="56">
        <v>404.68565000000001</v>
      </c>
      <c r="E13" s="56">
        <v>285.22105000000101</v>
      </c>
      <c r="F13" s="56">
        <v>263.11448999999999</v>
      </c>
      <c r="G13" s="56">
        <v>375.37083000000001</v>
      </c>
      <c r="H13" s="56">
        <v>335.86399999999998</v>
      </c>
      <c r="I13" s="56">
        <v>315.70927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1979.9652900000001</v>
      </c>
      <c r="Q13" s="189">
        <v>0.88867382956899998</v>
      </c>
    </row>
    <row r="14" spans="1:17" ht="14.4" customHeight="1" x14ac:dyDescent="0.3">
      <c r="A14" s="19" t="s">
        <v>42</v>
      </c>
      <c r="B14" s="55">
        <v>2351.36751094182</v>
      </c>
      <c r="C14" s="56">
        <v>195.94729257848499</v>
      </c>
      <c r="D14" s="56">
        <v>265.60500000000002</v>
      </c>
      <c r="E14" s="56">
        <v>222.66500000000099</v>
      </c>
      <c r="F14" s="56">
        <v>205.08199999999999</v>
      </c>
      <c r="G14" s="56">
        <v>163.47999999999999</v>
      </c>
      <c r="H14" s="56">
        <v>158.93</v>
      </c>
      <c r="I14" s="56">
        <v>130.76599999999999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1146.528</v>
      </c>
      <c r="Q14" s="189">
        <v>0.97520102209799997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2493.4091174569398</v>
      </c>
      <c r="C17" s="56">
        <v>207.78409312141201</v>
      </c>
      <c r="D17" s="56">
        <v>31.494129999999998</v>
      </c>
      <c r="E17" s="56">
        <v>78.659630000000007</v>
      </c>
      <c r="F17" s="56">
        <v>114.58787</v>
      </c>
      <c r="G17" s="56">
        <v>132.22436999999999</v>
      </c>
      <c r="H17" s="56">
        <v>85.976920000000007</v>
      </c>
      <c r="I17" s="56">
        <v>97.712860000000006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540.65578000000005</v>
      </c>
      <c r="Q17" s="189">
        <v>0.43366792574399998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8.2210000000000001</v>
      </c>
      <c r="E18" s="56">
        <v>3.7</v>
      </c>
      <c r="F18" s="56">
        <v>11.089</v>
      </c>
      <c r="G18" s="56">
        <v>16.141999999999999</v>
      </c>
      <c r="H18" s="56">
        <v>3.2959999999999998</v>
      </c>
      <c r="I18" s="56">
        <v>6.0609999999999999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48.509</v>
      </c>
      <c r="Q18" s="189" t="s">
        <v>336</v>
      </c>
    </row>
    <row r="19" spans="1:17" ht="14.4" customHeight="1" x14ac:dyDescent="0.3">
      <c r="A19" s="19" t="s">
        <v>47</v>
      </c>
      <c r="B19" s="55">
        <v>2297.70683699867</v>
      </c>
      <c r="C19" s="56">
        <v>191.47556974988899</v>
      </c>
      <c r="D19" s="56">
        <v>216.61975000000001</v>
      </c>
      <c r="E19" s="56">
        <v>226.54296000000099</v>
      </c>
      <c r="F19" s="56">
        <v>200.29087000000001</v>
      </c>
      <c r="G19" s="56">
        <v>214.09237999999999</v>
      </c>
      <c r="H19" s="56">
        <v>173.68770000000001</v>
      </c>
      <c r="I19" s="56">
        <v>186.07551000000001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1217.30917</v>
      </c>
      <c r="Q19" s="189">
        <v>1.0595861494579999</v>
      </c>
    </row>
    <row r="20" spans="1:17" ht="14.4" customHeight="1" x14ac:dyDescent="0.3">
      <c r="A20" s="19" t="s">
        <v>48</v>
      </c>
      <c r="B20" s="55">
        <v>48759.998464178199</v>
      </c>
      <c r="C20" s="56">
        <v>4063.3332053481799</v>
      </c>
      <c r="D20" s="56">
        <v>4102.7945399999999</v>
      </c>
      <c r="E20" s="56">
        <v>4057.4531400000101</v>
      </c>
      <c r="F20" s="56">
        <v>4084.2921999999999</v>
      </c>
      <c r="G20" s="56">
        <v>4161.9646700000003</v>
      </c>
      <c r="H20" s="56">
        <v>4180.4407799999999</v>
      </c>
      <c r="I20" s="56">
        <v>3970.6401599999999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24557.585490000001</v>
      </c>
      <c r="Q20" s="189">
        <v>1.0072840961239999</v>
      </c>
    </row>
    <row r="21" spans="1:17" ht="14.4" customHeight="1" x14ac:dyDescent="0.3">
      <c r="A21" s="20" t="s">
        <v>49</v>
      </c>
      <c r="B21" s="55">
        <v>2630.48530909594</v>
      </c>
      <c r="C21" s="56">
        <v>219.20710909132799</v>
      </c>
      <c r="D21" s="56">
        <v>223.77500000000001</v>
      </c>
      <c r="E21" s="56">
        <v>222.34500000000099</v>
      </c>
      <c r="F21" s="56">
        <v>222.34399999999999</v>
      </c>
      <c r="G21" s="56">
        <v>222.34200000000001</v>
      </c>
      <c r="H21" s="56">
        <v>222.34200000000001</v>
      </c>
      <c r="I21" s="56">
        <v>221.60499999999999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1334.7529999999999</v>
      </c>
      <c r="Q21" s="189">
        <v>1.0148340273059999</v>
      </c>
    </row>
    <row r="22" spans="1:17" ht="14.4" customHeight="1" x14ac:dyDescent="0.3">
      <c r="A22" s="19" t="s">
        <v>50</v>
      </c>
      <c r="B22" s="55">
        <v>126.29938</v>
      </c>
      <c r="C22" s="56">
        <v>10.524948333333001</v>
      </c>
      <c r="D22" s="56">
        <v>0</v>
      </c>
      <c r="E22" s="56">
        <v>0</v>
      </c>
      <c r="F22" s="56">
        <v>15.972</v>
      </c>
      <c r="G22" s="56">
        <v>141.22880000000001</v>
      </c>
      <c r="H22" s="56">
        <v>0</v>
      </c>
      <c r="I22" s="56">
        <v>56.359380000000002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213.56018</v>
      </c>
      <c r="Q22" s="189">
        <v>3.3818088418159999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11.714960000003</v>
      </c>
      <c r="E24" s="56">
        <v>5.4632699999980003</v>
      </c>
      <c r="F24" s="56">
        <v>10.525200000001</v>
      </c>
      <c r="G24" s="56">
        <v>28.607149999998999</v>
      </c>
      <c r="H24" s="56">
        <v>5.1562599999970002</v>
      </c>
      <c r="I24" s="56">
        <v>2.9756299999990001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64.44247</v>
      </c>
      <c r="Q24" s="189"/>
    </row>
    <row r="25" spans="1:17" ht="14.4" customHeight="1" x14ac:dyDescent="0.3">
      <c r="A25" s="21" t="s">
        <v>53</v>
      </c>
      <c r="B25" s="58">
        <v>120827.700041599</v>
      </c>
      <c r="C25" s="59">
        <v>10068.975003466599</v>
      </c>
      <c r="D25" s="59">
        <v>9782.7590899999996</v>
      </c>
      <c r="E25" s="59">
        <v>9674.5898100000304</v>
      </c>
      <c r="F25" s="59">
        <v>10529.795760000001</v>
      </c>
      <c r="G25" s="59">
        <v>10017.25108</v>
      </c>
      <c r="H25" s="59">
        <v>9764.9228700000003</v>
      </c>
      <c r="I25" s="59">
        <v>10841.296179999999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60610.61479</v>
      </c>
      <c r="Q25" s="190">
        <v>1.0032569480189999</v>
      </c>
    </row>
    <row r="26" spans="1:17" ht="14.4" customHeight="1" x14ac:dyDescent="0.3">
      <c r="A26" s="19" t="s">
        <v>54</v>
      </c>
      <c r="B26" s="55">
        <v>8253.6574514131207</v>
      </c>
      <c r="C26" s="56">
        <v>687.80478761775998</v>
      </c>
      <c r="D26" s="56">
        <v>787.18730000000301</v>
      </c>
      <c r="E26" s="56">
        <v>725.49676000000204</v>
      </c>
      <c r="F26" s="56">
        <v>883.22667000000297</v>
      </c>
      <c r="G26" s="56">
        <v>769.21739000000298</v>
      </c>
      <c r="H26" s="56">
        <v>704.05665999999997</v>
      </c>
      <c r="I26" s="56">
        <v>844.18781999999999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4713.3726000000097</v>
      </c>
      <c r="Q26" s="189">
        <v>1.1421294444900001</v>
      </c>
    </row>
    <row r="27" spans="1:17" ht="14.4" customHeight="1" x14ac:dyDescent="0.3">
      <c r="A27" s="22" t="s">
        <v>55</v>
      </c>
      <c r="B27" s="58">
        <v>129081.357493013</v>
      </c>
      <c r="C27" s="59">
        <v>10756.7797910844</v>
      </c>
      <c r="D27" s="59">
        <v>10569.946389999999</v>
      </c>
      <c r="E27" s="59">
        <v>10400.086569999999</v>
      </c>
      <c r="F27" s="59">
        <v>11413.022430000001</v>
      </c>
      <c r="G27" s="59">
        <v>10786.46847</v>
      </c>
      <c r="H27" s="59">
        <v>10468.979530000001</v>
      </c>
      <c r="I27" s="59">
        <v>11685.484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65323.987390000097</v>
      </c>
      <c r="Q27" s="190">
        <v>1.012136665723</v>
      </c>
    </row>
    <row r="28" spans="1:17" ht="14.4" customHeight="1" x14ac:dyDescent="0.3">
      <c r="A28" s="20" t="s">
        <v>56</v>
      </c>
      <c r="B28" s="55">
        <v>509.14686098405798</v>
      </c>
      <c r="C28" s="56">
        <v>42.428905082004</v>
      </c>
      <c r="D28" s="56">
        <v>6.9166600000000003</v>
      </c>
      <c r="E28" s="56">
        <v>66.694059999999993</v>
      </c>
      <c r="F28" s="56">
        <v>23.36487</v>
      </c>
      <c r="G28" s="56">
        <v>27.866589999999999</v>
      </c>
      <c r="H28" s="56">
        <v>39.009079999999997</v>
      </c>
      <c r="I28" s="56">
        <v>2.5107499999999998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166.36201</v>
      </c>
      <c r="Q28" s="189">
        <v>0.65349321678399996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15.972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15.972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116667.654813866</v>
      </c>
      <c r="C6" s="615">
        <v>119675.26688</v>
      </c>
      <c r="D6" s="616">
        <v>3007.6120661335899</v>
      </c>
      <c r="E6" s="617">
        <v>1.025779313648</v>
      </c>
      <c r="F6" s="615">
        <v>120827.700041599</v>
      </c>
      <c r="G6" s="616">
        <v>60413.850020799699</v>
      </c>
      <c r="H6" s="618">
        <v>10841.296179999999</v>
      </c>
      <c r="I6" s="615">
        <v>60610.61479</v>
      </c>
      <c r="J6" s="616">
        <v>196.76476920029401</v>
      </c>
      <c r="K6" s="619">
        <v>0.50162847400900001</v>
      </c>
    </row>
    <row r="7" spans="1:11" ht="14.4" customHeight="1" thickBot="1" x14ac:dyDescent="0.35">
      <c r="A7" s="634" t="s">
        <v>339</v>
      </c>
      <c r="B7" s="615">
        <v>63557.746435695102</v>
      </c>
      <c r="C7" s="615">
        <v>63575.981160000003</v>
      </c>
      <c r="D7" s="616">
        <v>18.234724304893</v>
      </c>
      <c r="E7" s="617">
        <v>1.0002869001070001</v>
      </c>
      <c r="F7" s="615">
        <v>64519.800933869803</v>
      </c>
      <c r="G7" s="616">
        <v>32259.900466934901</v>
      </c>
      <c r="H7" s="618">
        <v>6299.8667699999996</v>
      </c>
      <c r="I7" s="615">
        <v>32633.819630000002</v>
      </c>
      <c r="J7" s="616">
        <v>373.919163065129</v>
      </c>
      <c r="K7" s="619">
        <v>0.50579541718400001</v>
      </c>
    </row>
    <row r="8" spans="1:11" ht="14.4" customHeight="1" thickBot="1" x14ac:dyDescent="0.35">
      <c r="A8" s="635" t="s">
        <v>340</v>
      </c>
      <c r="B8" s="615">
        <v>60887.274506365298</v>
      </c>
      <c r="C8" s="615">
        <v>61285.755160000001</v>
      </c>
      <c r="D8" s="616">
        <v>398.48065363477502</v>
      </c>
      <c r="E8" s="617">
        <v>1.006544563816</v>
      </c>
      <c r="F8" s="615">
        <v>62168.433422927999</v>
      </c>
      <c r="G8" s="616">
        <v>31084.216711464</v>
      </c>
      <c r="H8" s="618">
        <v>6169.10077</v>
      </c>
      <c r="I8" s="615">
        <v>31487.29163</v>
      </c>
      <c r="J8" s="616">
        <v>403.07491853604</v>
      </c>
      <c r="K8" s="619">
        <v>0.50648359458799996</v>
      </c>
    </row>
    <row r="9" spans="1:11" ht="14.4" customHeight="1" thickBot="1" x14ac:dyDescent="0.35">
      <c r="A9" s="636" t="s">
        <v>341</v>
      </c>
      <c r="B9" s="620">
        <v>0</v>
      </c>
      <c r="C9" s="620">
        <v>3.4470000000000001E-2</v>
      </c>
      <c r="D9" s="621">
        <v>3.4470000000000001E-2</v>
      </c>
      <c r="E9" s="622" t="s">
        <v>336</v>
      </c>
      <c r="F9" s="620">
        <v>0</v>
      </c>
      <c r="G9" s="621">
        <v>0</v>
      </c>
      <c r="H9" s="623">
        <v>1.2999999999999999E-4</v>
      </c>
      <c r="I9" s="620">
        <v>1.993E-2</v>
      </c>
      <c r="J9" s="621">
        <v>1.993E-2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3.4470000000000001E-2</v>
      </c>
      <c r="D10" s="616">
        <v>3.4470000000000001E-2</v>
      </c>
      <c r="E10" s="625" t="s">
        <v>336</v>
      </c>
      <c r="F10" s="615">
        <v>0</v>
      </c>
      <c r="G10" s="616">
        <v>0</v>
      </c>
      <c r="H10" s="618">
        <v>1.2999999999999999E-4</v>
      </c>
      <c r="I10" s="615">
        <v>1.993E-2</v>
      </c>
      <c r="J10" s="616">
        <v>1.993E-2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454.99999999999397</v>
      </c>
      <c r="C11" s="620">
        <v>433.678</v>
      </c>
      <c r="D11" s="621">
        <v>-21.321999999993</v>
      </c>
      <c r="E11" s="627">
        <v>0.95313846153799997</v>
      </c>
      <c r="F11" s="620">
        <v>440.84491267125298</v>
      </c>
      <c r="G11" s="621">
        <v>220.42245633562601</v>
      </c>
      <c r="H11" s="623">
        <v>0</v>
      </c>
      <c r="I11" s="620">
        <v>363.61</v>
      </c>
      <c r="J11" s="621">
        <v>143.187543664374</v>
      </c>
      <c r="K11" s="628">
        <v>0.82480253156700001</v>
      </c>
    </row>
    <row r="12" spans="1:11" ht="14.4" customHeight="1" thickBot="1" x14ac:dyDescent="0.35">
      <c r="A12" s="637" t="s">
        <v>344</v>
      </c>
      <c r="B12" s="615">
        <v>454.99999999999397</v>
      </c>
      <c r="C12" s="615">
        <v>433.678</v>
      </c>
      <c r="D12" s="616">
        <v>-21.321999999993</v>
      </c>
      <c r="E12" s="617">
        <v>0.95313846153799997</v>
      </c>
      <c r="F12" s="615">
        <v>440.84491267125298</v>
      </c>
      <c r="G12" s="616">
        <v>220.42245633562601</v>
      </c>
      <c r="H12" s="618">
        <v>0</v>
      </c>
      <c r="I12" s="615">
        <v>363.61</v>
      </c>
      <c r="J12" s="616">
        <v>143.187543664374</v>
      </c>
      <c r="K12" s="619">
        <v>0.82480253156700001</v>
      </c>
    </row>
    <row r="13" spans="1:11" ht="14.4" customHeight="1" thickBot="1" x14ac:dyDescent="0.35">
      <c r="A13" s="636" t="s">
        <v>345</v>
      </c>
      <c r="B13" s="620">
        <v>3223.9082907206498</v>
      </c>
      <c r="C13" s="620">
        <v>3257.3713299999999</v>
      </c>
      <c r="D13" s="621">
        <v>33.463039279351001</v>
      </c>
      <c r="E13" s="627">
        <v>1.0103796498719999</v>
      </c>
      <c r="F13" s="620">
        <v>3306.6631040843199</v>
      </c>
      <c r="G13" s="621">
        <v>1653.33155204216</v>
      </c>
      <c r="H13" s="623">
        <v>286.58548999999999</v>
      </c>
      <c r="I13" s="620">
        <v>1714.7152900000001</v>
      </c>
      <c r="J13" s="621">
        <v>61.383737957839998</v>
      </c>
      <c r="K13" s="628">
        <v>0.51856365043099995</v>
      </c>
    </row>
    <row r="14" spans="1:11" ht="14.4" customHeight="1" thickBot="1" x14ac:dyDescent="0.35">
      <c r="A14" s="637" t="s">
        <v>346</v>
      </c>
      <c r="B14" s="615">
        <v>2248.0061779830398</v>
      </c>
      <c r="C14" s="615">
        <v>2173.6648500000001</v>
      </c>
      <c r="D14" s="616">
        <v>-74.341327983043996</v>
      </c>
      <c r="E14" s="617">
        <v>0.96693010512499999</v>
      </c>
      <c r="F14" s="615">
        <v>2175.3960620166099</v>
      </c>
      <c r="G14" s="616">
        <v>1087.6980310082999</v>
      </c>
      <c r="H14" s="618">
        <v>187.37071</v>
      </c>
      <c r="I14" s="615">
        <v>1105.7966699999999</v>
      </c>
      <c r="J14" s="616">
        <v>18.098638991695999</v>
      </c>
      <c r="K14" s="619">
        <v>0.50831969833299995</v>
      </c>
    </row>
    <row r="15" spans="1:11" ht="14.4" customHeight="1" thickBot="1" x14ac:dyDescent="0.35">
      <c r="A15" s="637" t="s">
        <v>347</v>
      </c>
      <c r="B15" s="615">
        <v>48.788070835048003</v>
      </c>
      <c r="C15" s="615">
        <v>59.113340000000001</v>
      </c>
      <c r="D15" s="616">
        <v>10.325269164950999</v>
      </c>
      <c r="E15" s="617">
        <v>1.2116351187529999</v>
      </c>
      <c r="F15" s="615">
        <v>52.607518548457001</v>
      </c>
      <c r="G15" s="616">
        <v>26.303759274228</v>
      </c>
      <c r="H15" s="618">
        <v>3.3519000000000001</v>
      </c>
      <c r="I15" s="615">
        <v>26.557359999999999</v>
      </c>
      <c r="J15" s="616">
        <v>0.25360072577100001</v>
      </c>
      <c r="K15" s="619">
        <v>0.504820617523</v>
      </c>
    </row>
    <row r="16" spans="1:11" ht="14.4" customHeight="1" thickBot="1" x14ac:dyDescent="0.35">
      <c r="A16" s="637" t="s">
        <v>348</v>
      </c>
      <c r="B16" s="615">
        <v>24.407225389781999</v>
      </c>
      <c r="C16" s="615">
        <v>11.26032</v>
      </c>
      <c r="D16" s="616">
        <v>-13.146905389782001</v>
      </c>
      <c r="E16" s="617">
        <v>0.46135190789500002</v>
      </c>
      <c r="F16" s="615">
        <v>22.956414755543001</v>
      </c>
      <c r="G16" s="616">
        <v>11.478207377771</v>
      </c>
      <c r="H16" s="618">
        <v>18.595559999999999</v>
      </c>
      <c r="I16" s="615">
        <v>65.886380000000003</v>
      </c>
      <c r="J16" s="616">
        <v>54.408172622228001</v>
      </c>
      <c r="K16" s="619">
        <v>2.8700640192120002</v>
      </c>
    </row>
    <row r="17" spans="1:11" ht="14.4" customHeight="1" thickBot="1" x14ac:dyDescent="0.35">
      <c r="A17" s="637" t="s">
        <v>349</v>
      </c>
      <c r="B17" s="615">
        <v>0</v>
      </c>
      <c r="C17" s="615">
        <v>13.300990000000001</v>
      </c>
      <c r="D17" s="616">
        <v>13.300990000000001</v>
      </c>
      <c r="E17" s="625" t="s">
        <v>350</v>
      </c>
      <c r="F17" s="615">
        <v>13.999999559033</v>
      </c>
      <c r="G17" s="616">
        <v>6.9999997795160001</v>
      </c>
      <c r="H17" s="618">
        <v>0</v>
      </c>
      <c r="I17" s="615">
        <v>0</v>
      </c>
      <c r="J17" s="616">
        <v>-6.9999997795160001</v>
      </c>
      <c r="K17" s="619">
        <v>0</v>
      </c>
    </row>
    <row r="18" spans="1:11" ht="14.4" customHeight="1" thickBot="1" x14ac:dyDescent="0.35">
      <c r="A18" s="637" t="s">
        <v>351</v>
      </c>
      <c r="B18" s="615">
        <v>664.09942932295701</v>
      </c>
      <c r="C18" s="615">
        <v>750.23397</v>
      </c>
      <c r="D18" s="616">
        <v>86.134540677043006</v>
      </c>
      <c r="E18" s="617">
        <v>1.129701271938</v>
      </c>
      <c r="F18" s="615">
        <v>793.41089578613298</v>
      </c>
      <c r="G18" s="616">
        <v>396.70544789306598</v>
      </c>
      <c r="H18" s="618">
        <v>55.183920000000001</v>
      </c>
      <c r="I18" s="615">
        <v>366.50884000000002</v>
      </c>
      <c r="J18" s="616">
        <v>-30.196607893065998</v>
      </c>
      <c r="K18" s="619">
        <v>0.46194076984100002</v>
      </c>
    </row>
    <row r="19" spans="1:11" ht="14.4" customHeight="1" thickBot="1" x14ac:dyDescent="0.35">
      <c r="A19" s="637" t="s">
        <v>352</v>
      </c>
      <c r="B19" s="615">
        <v>6.1676030076690003</v>
      </c>
      <c r="C19" s="615">
        <v>9.2246100000000002</v>
      </c>
      <c r="D19" s="616">
        <v>3.0570069923299998</v>
      </c>
      <c r="E19" s="617">
        <v>1.4956556037290001</v>
      </c>
      <c r="F19" s="615">
        <v>5.739140198736</v>
      </c>
      <c r="G19" s="616">
        <v>2.869570099368</v>
      </c>
      <c r="H19" s="618">
        <v>0.18855</v>
      </c>
      <c r="I19" s="615">
        <v>5.8309100000000003</v>
      </c>
      <c r="J19" s="616">
        <v>2.9613399006310002</v>
      </c>
      <c r="K19" s="619">
        <v>1.0159901654400001</v>
      </c>
    </row>
    <row r="20" spans="1:11" ht="14.4" customHeight="1" thickBot="1" x14ac:dyDescent="0.35">
      <c r="A20" s="637" t="s">
        <v>353</v>
      </c>
      <c r="B20" s="615">
        <v>232.43978418214701</v>
      </c>
      <c r="C20" s="615">
        <v>240.57325</v>
      </c>
      <c r="D20" s="616">
        <v>8.1334658178520005</v>
      </c>
      <c r="E20" s="617">
        <v>1.034991711278</v>
      </c>
      <c r="F20" s="615">
        <v>242.553073219808</v>
      </c>
      <c r="G20" s="616">
        <v>121.276536609904</v>
      </c>
      <c r="H20" s="618">
        <v>21.894850000000002</v>
      </c>
      <c r="I20" s="615">
        <v>144.13513</v>
      </c>
      <c r="J20" s="616">
        <v>22.858593390096001</v>
      </c>
      <c r="K20" s="619">
        <v>0.59424161519200003</v>
      </c>
    </row>
    <row r="21" spans="1:11" ht="14.4" customHeight="1" thickBot="1" x14ac:dyDescent="0.35">
      <c r="A21" s="636" t="s">
        <v>354</v>
      </c>
      <c r="B21" s="620">
        <v>1549.9908160760499</v>
      </c>
      <c r="C21" s="620">
        <v>1466.7139999999999</v>
      </c>
      <c r="D21" s="621">
        <v>-83.276816076046003</v>
      </c>
      <c r="E21" s="627">
        <v>0.94627270354600002</v>
      </c>
      <c r="F21" s="620">
        <v>1535.2359135249601</v>
      </c>
      <c r="G21" s="621">
        <v>767.61795676248096</v>
      </c>
      <c r="H21" s="623">
        <v>99.504000000000005</v>
      </c>
      <c r="I21" s="620">
        <v>828.399</v>
      </c>
      <c r="J21" s="621">
        <v>60.781043237519</v>
      </c>
      <c r="K21" s="628">
        <v>0.53959068616200001</v>
      </c>
    </row>
    <row r="22" spans="1:11" ht="14.4" customHeight="1" thickBot="1" x14ac:dyDescent="0.35">
      <c r="A22" s="637" t="s">
        <v>355</v>
      </c>
      <c r="B22" s="615">
        <v>1409.9916455917601</v>
      </c>
      <c r="C22" s="615">
        <v>1390.1659999999999</v>
      </c>
      <c r="D22" s="616">
        <v>-19.825645591758001</v>
      </c>
      <c r="E22" s="617">
        <v>0.985939175133</v>
      </c>
      <c r="F22" s="615">
        <v>1447.23591629675</v>
      </c>
      <c r="G22" s="616">
        <v>723.61795814837399</v>
      </c>
      <c r="H22" s="618">
        <v>90.043999999999997</v>
      </c>
      <c r="I22" s="615">
        <v>772.88699999999994</v>
      </c>
      <c r="J22" s="616">
        <v>49.269041851626</v>
      </c>
      <c r="K22" s="619">
        <v>0.53404354555900002</v>
      </c>
    </row>
    <row r="23" spans="1:11" ht="14.4" customHeight="1" thickBot="1" x14ac:dyDescent="0.35">
      <c r="A23" s="637" t="s">
        <v>356</v>
      </c>
      <c r="B23" s="615">
        <v>139.99917048428799</v>
      </c>
      <c r="C23" s="615">
        <v>76.548000000000002</v>
      </c>
      <c r="D23" s="616">
        <v>-63.451170484287999</v>
      </c>
      <c r="E23" s="617">
        <v>0.54677466827200005</v>
      </c>
      <c r="F23" s="615">
        <v>87.999997228213005</v>
      </c>
      <c r="G23" s="616">
        <v>43.999998614105998</v>
      </c>
      <c r="H23" s="618">
        <v>9.4600000000000009</v>
      </c>
      <c r="I23" s="615">
        <v>55.512</v>
      </c>
      <c r="J23" s="616">
        <v>11.512001385893001</v>
      </c>
      <c r="K23" s="619">
        <v>0.63081820168699998</v>
      </c>
    </row>
    <row r="24" spans="1:11" ht="14.4" customHeight="1" thickBot="1" x14ac:dyDescent="0.35">
      <c r="A24" s="636" t="s">
        <v>357</v>
      </c>
      <c r="B24" s="620">
        <v>51431.553088075903</v>
      </c>
      <c r="C24" s="620">
        <v>51906.604630000002</v>
      </c>
      <c r="D24" s="621">
        <v>475.05154192408401</v>
      </c>
      <c r="E24" s="627">
        <v>1.0092365778079999</v>
      </c>
      <c r="F24" s="620">
        <v>50540.1318270052</v>
      </c>
      <c r="G24" s="621">
        <v>25270.0659135026</v>
      </c>
      <c r="H24" s="623">
        <v>5325.3803799999996</v>
      </c>
      <c r="I24" s="620">
        <v>25687.2395</v>
      </c>
      <c r="J24" s="621">
        <v>417.173586497396</v>
      </c>
      <c r="K24" s="628">
        <v>0.50825430348900003</v>
      </c>
    </row>
    <row r="25" spans="1:11" ht="14.4" customHeight="1" thickBot="1" x14ac:dyDescent="0.35">
      <c r="A25" s="637" t="s">
        <v>358</v>
      </c>
      <c r="B25" s="615">
        <v>35000.3852063702</v>
      </c>
      <c r="C25" s="615">
        <v>36304.441350000001</v>
      </c>
      <c r="D25" s="616">
        <v>1304.0561436298501</v>
      </c>
      <c r="E25" s="617">
        <v>1.037258336899</v>
      </c>
      <c r="F25" s="615">
        <v>36303.532614219199</v>
      </c>
      <c r="G25" s="616">
        <v>18151.766307109599</v>
      </c>
      <c r="H25" s="618">
        <v>4132.9701500000001</v>
      </c>
      <c r="I25" s="615">
        <v>18401.449069999999</v>
      </c>
      <c r="J25" s="616">
        <v>249.68276289043899</v>
      </c>
      <c r="K25" s="619">
        <v>0.50687764371400001</v>
      </c>
    </row>
    <row r="26" spans="1:11" ht="14.4" customHeight="1" thickBot="1" x14ac:dyDescent="0.35">
      <c r="A26" s="637" t="s">
        <v>359</v>
      </c>
      <c r="B26" s="615">
        <v>5772.9968915877098</v>
      </c>
      <c r="C26" s="615">
        <v>5739.8389399999996</v>
      </c>
      <c r="D26" s="616">
        <v>-33.157951587701</v>
      </c>
      <c r="E26" s="617">
        <v>0.99425637113400001</v>
      </c>
      <c r="F26" s="615">
        <v>5884.9998146367598</v>
      </c>
      <c r="G26" s="616">
        <v>2942.4999073183799</v>
      </c>
      <c r="H26" s="618">
        <v>407.51195999999999</v>
      </c>
      <c r="I26" s="615">
        <v>3067.10961</v>
      </c>
      <c r="J26" s="616">
        <v>124.60970268162001</v>
      </c>
      <c r="K26" s="619">
        <v>0.52117412176800004</v>
      </c>
    </row>
    <row r="27" spans="1:11" ht="14.4" customHeight="1" thickBot="1" x14ac:dyDescent="0.35">
      <c r="A27" s="637" t="s">
        <v>360</v>
      </c>
      <c r="B27" s="615">
        <v>1254.9993242582</v>
      </c>
      <c r="C27" s="615">
        <v>286.98946000000001</v>
      </c>
      <c r="D27" s="616">
        <v>-968.00986425819599</v>
      </c>
      <c r="E27" s="617">
        <v>0.22867698368600001</v>
      </c>
      <c r="F27" s="615">
        <v>279.99999118067899</v>
      </c>
      <c r="G27" s="616">
        <v>139.99999559033901</v>
      </c>
      <c r="H27" s="618">
        <v>34.756450000000001</v>
      </c>
      <c r="I27" s="615">
        <v>130.15244999999999</v>
      </c>
      <c r="J27" s="616">
        <v>-9.8475455903389992</v>
      </c>
      <c r="K27" s="619">
        <v>0.46483019321199998</v>
      </c>
    </row>
    <row r="28" spans="1:11" ht="14.4" customHeight="1" thickBot="1" x14ac:dyDescent="0.35">
      <c r="A28" s="637" t="s">
        <v>361</v>
      </c>
      <c r="B28" s="615">
        <v>16.233792805930001</v>
      </c>
      <c r="C28" s="615">
        <v>11.174060000000001</v>
      </c>
      <c r="D28" s="616">
        <v>-5.0597328059300004</v>
      </c>
      <c r="E28" s="617">
        <v>0.68832096932499998</v>
      </c>
      <c r="F28" s="615">
        <v>15.999999496038001</v>
      </c>
      <c r="G28" s="616">
        <v>7.9999997480190004</v>
      </c>
      <c r="H28" s="618">
        <v>3.9310399999999999</v>
      </c>
      <c r="I28" s="615">
        <v>5.9032400000000003</v>
      </c>
      <c r="J28" s="616">
        <v>-2.0967597480190001</v>
      </c>
      <c r="K28" s="619">
        <v>0.36895251162100001</v>
      </c>
    </row>
    <row r="29" spans="1:11" ht="14.4" customHeight="1" thickBot="1" x14ac:dyDescent="0.35">
      <c r="A29" s="637" t="s">
        <v>362</v>
      </c>
      <c r="B29" s="615">
        <v>977.116395819736</v>
      </c>
      <c r="C29" s="615">
        <v>1003.6373599999999</v>
      </c>
      <c r="D29" s="616">
        <v>26.520964180263999</v>
      </c>
      <c r="E29" s="617">
        <v>1.0271420726260001</v>
      </c>
      <c r="F29" s="615">
        <v>1045.9999670535301</v>
      </c>
      <c r="G29" s="616">
        <v>522.99998352676698</v>
      </c>
      <c r="H29" s="618">
        <v>80.463570000000004</v>
      </c>
      <c r="I29" s="615">
        <v>434.74448000000001</v>
      </c>
      <c r="J29" s="616">
        <v>-88.255503526767001</v>
      </c>
      <c r="K29" s="619">
        <v>0.41562571098700002</v>
      </c>
    </row>
    <row r="30" spans="1:11" ht="14.4" customHeight="1" thickBot="1" x14ac:dyDescent="0.35">
      <c r="A30" s="637" t="s">
        <v>363</v>
      </c>
      <c r="B30" s="615">
        <v>5959.13573954613</v>
      </c>
      <c r="C30" s="615">
        <v>6578.9942300000002</v>
      </c>
      <c r="D30" s="616">
        <v>619.85849045387204</v>
      </c>
      <c r="E30" s="617">
        <v>1.104018186117</v>
      </c>
      <c r="F30" s="615">
        <v>5149.2110564903296</v>
      </c>
      <c r="G30" s="616">
        <v>2574.6055282451598</v>
      </c>
      <c r="H30" s="618">
        <v>531.02336000000003</v>
      </c>
      <c r="I30" s="615">
        <v>2809.0020199999999</v>
      </c>
      <c r="J30" s="616">
        <v>234.396491754838</v>
      </c>
      <c r="K30" s="619">
        <v>0.54552085536600003</v>
      </c>
    </row>
    <row r="31" spans="1:11" ht="14.4" customHeight="1" thickBot="1" x14ac:dyDescent="0.35">
      <c r="A31" s="637" t="s">
        <v>364</v>
      </c>
      <c r="B31" s="615">
        <v>417.26414464730198</v>
      </c>
      <c r="C31" s="615">
        <v>255.67832000000001</v>
      </c>
      <c r="D31" s="616">
        <v>-161.58582464730199</v>
      </c>
      <c r="E31" s="617">
        <v>0.612749317859</v>
      </c>
      <c r="F31" s="615">
        <v>275.99999130666902</v>
      </c>
      <c r="G31" s="616">
        <v>137.999995653334</v>
      </c>
      <c r="H31" s="618">
        <v>32.775680000000001</v>
      </c>
      <c r="I31" s="615">
        <v>290.38619</v>
      </c>
      <c r="J31" s="616">
        <v>152.386194346666</v>
      </c>
      <c r="K31" s="619">
        <v>1.0521239099499999</v>
      </c>
    </row>
    <row r="32" spans="1:11" ht="14.4" customHeight="1" thickBot="1" x14ac:dyDescent="0.35">
      <c r="A32" s="637" t="s">
        <v>365</v>
      </c>
      <c r="B32" s="615">
        <v>745.82141118029006</v>
      </c>
      <c r="C32" s="615">
        <v>915.32002999999997</v>
      </c>
      <c r="D32" s="616">
        <v>169.49861881971</v>
      </c>
      <c r="E32" s="617">
        <v>1.2272643507929999</v>
      </c>
      <c r="F32" s="615">
        <v>768.99997577836405</v>
      </c>
      <c r="G32" s="616">
        <v>384.49998788918202</v>
      </c>
      <c r="H32" s="618">
        <v>55.63984</v>
      </c>
      <c r="I32" s="615">
        <v>292.51490000000001</v>
      </c>
      <c r="J32" s="616">
        <v>-91.985087889181003</v>
      </c>
      <c r="K32" s="619">
        <v>0.38038349702599999</v>
      </c>
    </row>
    <row r="33" spans="1:11" ht="14.4" customHeight="1" thickBot="1" x14ac:dyDescent="0.35">
      <c r="A33" s="637" t="s">
        <v>366</v>
      </c>
      <c r="B33" s="615">
        <v>925.58971089379895</v>
      </c>
      <c r="C33" s="615">
        <v>468.71978000000001</v>
      </c>
      <c r="D33" s="616">
        <v>-456.86993089379899</v>
      </c>
      <c r="E33" s="617">
        <v>0.50640124288599997</v>
      </c>
      <c r="F33" s="615">
        <v>469.38942183938798</v>
      </c>
      <c r="G33" s="616">
        <v>234.69471091969399</v>
      </c>
      <c r="H33" s="618">
        <v>7.5209999999999999</v>
      </c>
      <c r="I33" s="615">
        <v>52.29674</v>
      </c>
      <c r="J33" s="616">
        <v>-182.39797091969399</v>
      </c>
      <c r="K33" s="619">
        <v>0.111414398294</v>
      </c>
    </row>
    <row r="34" spans="1:11" ht="14.4" customHeight="1" thickBot="1" x14ac:dyDescent="0.35">
      <c r="A34" s="637" t="s">
        <v>367</v>
      </c>
      <c r="B34" s="615">
        <v>301.043514363984</v>
      </c>
      <c r="C34" s="615">
        <v>296.78433999999999</v>
      </c>
      <c r="D34" s="616">
        <v>-4.259174363983</v>
      </c>
      <c r="E34" s="617">
        <v>0.98585196438099998</v>
      </c>
      <c r="F34" s="615">
        <v>294.99999070821502</v>
      </c>
      <c r="G34" s="616">
        <v>147.499995354107</v>
      </c>
      <c r="H34" s="618">
        <v>29.254470000000001</v>
      </c>
      <c r="I34" s="615">
        <v>148.22035</v>
      </c>
      <c r="J34" s="616">
        <v>0.72035464589200005</v>
      </c>
      <c r="K34" s="619">
        <v>0.50244188023199998</v>
      </c>
    </row>
    <row r="35" spans="1:11" ht="14.4" customHeight="1" thickBot="1" x14ac:dyDescent="0.35">
      <c r="A35" s="637" t="s">
        <v>368</v>
      </c>
      <c r="B35" s="615">
        <v>30.967014487322999</v>
      </c>
      <c r="C35" s="615">
        <v>8.8477599999999992</v>
      </c>
      <c r="D35" s="616">
        <v>-22.119254487323001</v>
      </c>
      <c r="E35" s="617">
        <v>0.28571562827300001</v>
      </c>
      <c r="F35" s="615">
        <v>10.999999653526</v>
      </c>
      <c r="G35" s="616">
        <v>5.4999998267630001</v>
      </c>
      <c r="H35" s="618">
        <v>4.4238799999999996</v>
      </c>
      <c r="I35" s="615">
        <v>4.4238799999999996</v>
      </c>
      <c r="J35" s="616">
        <v>-1.0761198267630001</v>
      </c>
      <c r="K35" s="619">
        <v>0.40217092175800001</v>
      </c>
    </row>
    <row r="36" spans="1:11" ht="14.4" customHeight="1" thickBot="1" x14ac:dyDescent="0.35">
      <c r="A36" s="637" t="s">
        <v>369</v>
      </c>
      <c r="B36" s="615">
        <v>0</v>
      </c>
      <c r="C36" s="615">
        <v>0</v>
      </c>
      <c r="D36" s="616">
        <v>0</v>
      </c>
      <c r="E36" s="617">
        <v>1</v>
      </c>
      <c r="F36" s="615">
        <v>0</v>
      </c>
      <c r="G36" s="616">
        <v>0</v>
      </c>
      <c r="H36" s="618">
        <v>5.1089799999999999</v>
      </c>
      <c r="I36" s="615">
        <v>26.836569999999998</v>
      </c>
      <c r="J36" s="616">
        <v>26.836569999999998</v>
      </c>
      <c r="K36" s="626" t="s">
        <v>350</v>
      </c>
    </row>
    <row r="37" spans="1:11" ht="14.4" customHeight="1" thickBot="1" x14ac:dyDescent="0.35">
      <c r="A37" s="637" t="s">
        <v>370</v>
      </c>
      <c r="B37" s="615">
        <v>29.99994211536</v>
      </c>
      <c r="C37" s="615">
        <v>36.179000000000002</v>
      </c>
      <c r="D37" s="616">
        <v>6.1790578846389996</v>
      </c>
      <c r="E37" s="617">
        <v>1.2059689935689999</v>
      </c>
      <c r="F37" s="615">
        <v>39.999004642582001</v>
      </c>
      <c r="G37" s="616">
        <v>19.999502321291001</v>
      </c>
      <c r="H37" s="618">
        <v>0</v>
      </c>
      <c r="I37" s="615">
        <v>24.2</v>
      </c>
      <c r="J37" s="616">
        <v>4.2004976787080004</v>
      </c>
      <c r="K37" s="619">
        <v>0.60501505515499998</v>
      </c>
    </row>
    <row r="38" spans="1:11" ht="14.4" customHeight="1" thickBot="1" x14ac:dyDescent="0.35">
      <c r="A38" s="636" t="s">
        <v>371</v>
      </c>
      <c r="B38" s="620">
        <v>928.99672361090995</v>
      </c>
      <c r="C38" s="620">
        <v>959.53456000000097</v>
      </c>
      <c r="D38" s="621">
        <v>30.53783638909</v>
      </c>
      <c r="E38" s="627">
        <v>1.0328718450909999</v>
      </c>
      <c r="F38" s="620">
        <v>956.99996985681901</v>
      </c>
      <c r="G38" s="621">
        <v>478.49998492841002</v>
      </c>
      <c r="H38" s="623">
        <v>89.191959999999995</v>
      </c>
      <c r="I38" s="620">
        <v>486.17442</v>
      </c>
      <c r="J38" s="621">
        <v>7.6744350715899996</v>
      </c>
      <c r="K38" s="628">
        <v>0.50801926365000005</v>
      </c>
    </row>
    <row r="39" spans="1:11" ht="14.4" customHeight="1" thickBot="1" x14ac:dyDescent="0.35">
      <c r="A39" s="637" t="s">
        <v>372</v>
      </c>
      <c r="B39" s="615">
        <v>824.99709039720199</v>
      </c>
      <c r="C39" s="615">
        <v>831.58514000000105</v>
      </c>
      <c r="D39" s="616">
        <v>6.5880496027979998</v>
      </c>
      <c r="E39" s="617">
        <v>1.007985542833</v>
      </c>
      <c r="F39" s="615">
        <v>819.99997417198699</v>
      </c>
      <c r="G39" s="616">
        <v>409.99998708599401</v>
      </c>
      <c r="H39" s="618">
        <v>69.815520000000006</v>
      </c>
      <c r="I39" s="615">
        <v>380.72104000000002</v>
      </c>
      <c r="J39" s="616">
        <v>-29.278947085993</v>
      </c>
      <c r="K39" s="619">
        <v>0.46429396584299998</v>
      </c>
    </row>
    <row r="40" spans="1:11" ht="14.4" customHeight="1" thickBot="1" x14ac:dyDescent="0.35">
      <c r="A40" s="637" t="s">
        <v>373</v>
      </c>
      <c r="B40" s="615">
        <v>103.99963321370799</v>
      </c>
      <c r="C40" s="615">
        <v>126.52602</v>
      </c>
      <c r="D40" s="616">
        <v>22.526386786292001</v>
      </c>
      <c r="E40" s="617">
        <v>1.21660063685</v>
      </c>
      <c r="F40" s="615">
        <v>136.99999568483199</v>
      </c>
      <c r="G40" s="616">
        <v>68.499997842415993</v>
      </c>
      <c r="H40" s="618">
        <v>19.376439999999999</v>
      </c>
      <c r="I40" s="615">
        <v>105.45338</v>
      </c>
      <c r="J40" s="616">
        <v>36.953382157584002</v>
      </c>
      <c r="K40" s="619">
        <v>0.76973272497400003</v>
      </c>
    </row>
    <row r="41" spans="1:11" ht="14.4" customHeight="1" thickBot="1" x14ac:dyDescent="0.35">
      <c r="A41" s="637" t="s">
        <v>374</v>
      </c>
      <c r="B41" s="615">
        <v>0</v>
      </c>
      <c r="C41" s="615">
        <v>1.4234</v>
      </c>
      <c r="D41" s="616">
        <v>1.4234</v>
      </c>
      <c r="E41" s="625" t="s">
        <v>336</v>
      </c>
      <c r="F41" s="615">
        <v>0</v>
      </c>
      <c r="G41" s="616">
        <v>0</v>
      </c>
      <c r="H41" s="618">
        <v>0</v>
      </c>
      <c r="I41" s="615">
        <v>0</v>
      </c>
      <c r="J41" s="616">
        <v>0</v>
      </c>
      <c r="K41" s="626" t="s">
        <v>336</v>
      </c>
    </row>
    <row r="42" spans="1:11" ht="14.4" customHeight="1" thickBot="1" x14ac:dyDescent="0.35">
      <c r="A42" s="636" t="s">
        <v>375</v>
      </c>
      <c r="B42" s="620">
        <v>804.60400030618905</v>
      </c>
      <c r="C42" s="620">
        <v>760.69518000000005</v>
      </c>
      <c r="D42" s="621">
        <v>-43.908820306187998</v>
      </c>
      <c r="E42" s="627">
        <v>0.94542803628899996</v>
      </c>
      <c r="F42" s="620">
        <v>710.98600790131798</v>
      </c>
      <c r="G42" s="621">
        <v>355.49300395065899</v>
      </c>
      <c r="H42" s="623">
        <v>52.688279999999999</v>
      </c>
      <c r="I42" s="620">
        <v>377.12304999999998</v>
      </c>
      <c r="J42" s="621">
        <v>21.630046049341001</v>
      </c>
      <c r="K42" s="628">
        <v>0.530422604395</v>
      </c>
    </row>
    <row r="43" spans="1:11" ht="14.4" customHeight="1" thickBot="1" x14ac:dyDescent="0.35">
      <c r="A43" s="637" t="s">
        <v>376</v>
      </c>
      <c r="B43" s="615">
        <v>40.810798166398001</v>
      </c>
      <c r="C43" s="615">
        <v>35.835899999999</v>
      </c>
      <c r="D43" s="616">
        <v>-4.9748981663979999</v>
      </c>
      <c r="E43" s="617">
        <v>0.87809848398099999</v>
      </c>
      <c r="F43" s="615">
        <v>5.1402772200650002</v>
      </c>
      <c r="G43" s="616">
        <v>2.5701386100320001</v>
      </c>
      <c r="H43" s="618">
        <v>6.4009999999999998</v>
      </c>
      <c r="I43" s="615">
        <v>51.776000000000003</v>
      </c>
      <c r="J43" s="616">
        <v>49.205861389966998</v>
      </c>
      <c r="K43" s="619">
        <v>10.072608496266</v>
      </c>
    </row>
    <row r="44" spans="1:11" ht="14.4" customHeight="1" thickBot="1" x14ac:dyDescent="0.35">
      <c r="A44" s="637" t="s">
        <v>377</v>
      </c>
      <c r="B44" s="615">
        <v>19.774139036636999</v>
      </c>
      <c r="C44" s="615">
        <v>24.411449999999999</v>
      </c>
      <c r="D44" s="616">
        <v>4.6373109633620002</v>
      </c>
      <c r="E44" s="617">
        <v>1.234513925221</v>
      </c>
      <c r="F44" s="615">
        <v>15.999999496038001</v>
      </c>
      <c r="G44" s="616">
        <v>7.9999997480190004</v>
      </c>
      <c r="H44" s="618">
        <v>1.67191</v>
      </c>
      <c r="I44" s="615">
        <v>11.11806</v>
      </c>
      <c r="J44" s="616">
        <v>3.1180602519799998</v>
      </c>
      <c r="K44" s="619">
        <v>0.694878771886</v>
      </c>
    </row>
    <row r="45" spans="1:11" ht="14.4" customHeight="1" thickBot="1" x14ac:dyDescent="0.35">
      <c r="A45" s="637" t="s">
        <v>378</v>
      </c>
      <c r="B45" s="615">
        <v>382.78743152310602</v>
      </c>
      <c r="C45" s="615">
        <v>360.69369</v>
      </c>
      <c r="D45" s="616">
        <v>-22.093741523104999</v>
      </c>
      <c r="E45" s="617">
        <v>0.94228195676299997</v>
      </c>
      <c r="F45" s="615">
        <v>356.99689908482702</v>
      </c>
      <c r="G45" s="616">
        <v>178.498449542413</v>
      </c>
      <c r="H45" s="618">
        <v>23.207360000000001</v>
      </c>
      <c r="I45" s="615">
        <v>165.56926999999999</v>
      </c>
      <c r="J45" s="616">
        <v>-12.929179542412999</v>
      </c>
      <c r="K45" s="619">
        <v>0.46378349622699999</v>
      </c>
    </row>
    <row r="46" spans="1:11" ht="14.4" customHeight="1" thickBot="1" x14ac:dyDescent="0.35">
      <c r="A46" s="637" t="s">
        <v>379</v>
      </c>
      <c r="B46" s="615">
        <v>117.80999539366201</v>
      </c>
      <c r="C46" s="615">
        <v>96.023110000000003</v>
      </c>
      <c r="D46" s="616">
        <v>-21.786885393662001</v>
      </c>
      <c r="E46" s="617">
        <v>0.81506759828899999</v>
      </c>
      <c r="F46" s="615">
        <v>91.999997102223006</v>
      </c>
      <c r="G46" s="616">
        <v>45.999998551110998</v>
      </c>
      <c r="H46" s="618">
        <v>7.8714899999999997</v>
      </c>
      <c r="I46" s="615">
        <v>47.850999999999999</v>
      </c>
      <c r="J46" s="616">
        <v>1.851001448888</v>
      </c>
      <c r="K46" s="619">
        <v>0.52011958159899996</v>
      </c>
    </row>
    <row r="47" spans="1:11" ht="14.4" customHeight="1" thickBot="1" x14ac:dyDescent="0.35">
      <c r="A47" s="637" t="s">
        <v>380</v>
      </c>
      <c r="B47" s="615">
        <v>32.997326138391998</v>
      </c>
      <c r="C47" s="615">
        <v>28.885619999999999</v>
      </c>
      <c r="D47" s="616">
        <v>-4.1117061383919999</v>
      </c>
      <c r="E47" s="617">
        <v>0.87539274784999999</v>
      </c>
      <c r="F47" s="615">
        <v>34.999998897584</v>
      </c>
      <c r="G47" s="616">
        <v>17.499999448792</v>
      </c>
      <c r="H47" s="618">
        <v>0.61439999999999995</v>
      </c>
      <c r="I47" s="615">
        <v>13.75943</v>
      </c>
      <c r="J47" s="616">
        <v>-3.7405694487919998</v>
      </c>
      <c r="K47" s="619">
        <v>0.39312658381100002</v>
      </c>
    </row>
    <row r="48" spans="1:11" ht="14.4" customHeight="1" thickBot="1" x14ac:dyDescent="0.35">
      <c r="A48" s="637" t="s">
        <v>381</v>
      </c>
      <c r="B48" s="615">
        <v>13.252433634940999</v>
      </c>
      <c r="C48" s="615">
        <v>8.5298300000000005</v>
      </c>
      <c r="D48" s="616">
        <v>-4.7226036349409997</v>
      </c>
      <c r="E48" s="617">
        <v>0.64364253653000003</v>
      </c>
      <c r="F48" s="615">
        <v>8.4211250443499992</v>
      </c>
      <c r="G48" s="616">
        <v>4.2105625221749996</v>
      </c>
      <c r="H48" s="618">
        <v>0</v>
      </c>
      <c r="I48" s="615">
        <v>2.34748</v>
      </c>
      <c r="J48" s="616">
        <v>-1.863082522175</v>
      </c>
      <c r="K48" s="619">
        <v>0.27876085293000002</v>
      </c>
    </row>
    <row r="49" spans="1:11" ht="14.4" customHeight="1" thickBot="1" x14ac:dyDescent="0.35">
      <c r="A49" s="637" t="s">
        <v>382</v>
      </c>
      <c r="B49" s="615">
        <v>12.260192754021</v>
      </c>
      <c r="C49" s="615">
        <v>27.514779999999998</v>
      </c>
      <c r="D49" s="616">
        <v>15.254587245978</v>
      </c>
      <c r="E49" s="617">
        <v>2.2442371463509998</v>
      </c>
      <c r="F49" s="615">
        <v>24.576944751391</v>
      </c>
      <c r="G49" s="616">
        <v>12.288472375694999</v>
      </c>
      <c r="H49" s="618">
        <v>2.08344</v>
      </c>
      <c r="I49" s="615">
        <v>9.8065899999999999</v>
      </c>
      <c r="J49" s="616">
        <v>-2.4818823756950001</v>
      </c>
      <c r="K49" s="619">
        <v>0.39901582963999999</v>
      </c>
    </row>
    <row r="50" spans="1:11" ht="14.4" customHeight="1" thickBot="1" x14ac:dyDescent="0.35">
      <c r="A50" s="637" t="s">
        <v>383</v>
      </c>
      <c r="B50" s="615">
        <v>35.529766757895999</v>
      </c>
      <c r="C50" s="615">
        <v>24.451049999999999</v>
      </c>
      <c r="D50" s="616">
        <v>-11.078716757896</v>
      </c>
      <c r="E50" s="617">
        <v>0.68818492861500002</v>
      </c>
      <c r="F50" s="615">
        <v>47.999998488115999</v>
      </c>
      <c r="G50" s="616">
        <v>23.999999244057999</v>
      </c>
      <c r="H50" s="618">
        <v>0</v>
      </c>
      <c r="I50" s="615">
        <v>0</v>
      </c>
      <c r="J50" s="616">
        <v>-23.999999244057999</v>
      </c>
      <c r="K50" s="619">
        <v>0</v>
      </c>
    </row>
    <row r="51" spans="1:11" ht="14.4" customHeight="1" thickBot="1" x14ac:dyDescent="0.35">
      <c r="A51" s="637" t="s">
        <v>384</v>
      </c>
      <c r="B51" s="615">
        <v>65.238019351668996</v>
      </c>
      <c r="C51" s="615">
        <v>44.762889999999999</v>
      </c>
      <c r="D51" s="616">
        <v>-20.475129351669</v>
      </c>
      <c r="E51" s="617">
        <v>0.686147287193</v>
      </c>
      <c r="F51" s="615">
        <v>46.850770273530998</v>
      </c>
      <c r="G51" s="616">
        <v>23.425385136765001</v>
      </c>
      <c r="H51" s="618">
        <v>3.4121999999999999</v>
      </c>
      <c r="I51" s="615">
        <v>25.393409999999999</v>
      </c>
      <c r="J51" s="616">
        <v>1.9680248632340001</v>
      </c>
      <c r="K51" s="619">
        <v>0.54200624347699999</v>
      </c>
    </row>
    <row r="52" spans="1:11" ht="14.4" customHeight="1" thickBot="1" x14ac:dyDescent="0.35">
      <c r="A52" s="637" t="s">
        <v>385</v>
      </c>
      <c r="B52" s="615">
        <v>0.15102875006399999</v>
      </c>
      <c r="C52" s="615">
        <v>0</v>
      </c>
      <c r="D52" s="616">
        <v>-0.15102875006399999</v>
      </c>
      <c r="E52" s="617">
        <v>0</v>
      </c>
      <c r="F52" s="615">
        <v>0</v>
      </c>
      <c r="G52" s="616">
        <v>0</v>
      </c>
      <c r="H52" s="618">
        <v>0</v>
      </c>
      <c r="I52" s="615">
        <v>1.1599999999999999</v>
      </c>
      <c r="J52" s="616">
        <v>1.1599999999999999</v>
      </c>
      <c r="K52" s="626" t="s">
        <v>350</v>
      </c>
    </row>
    <row r="53" spans="1:11" ht="14.4" customHeight="1" thickBot="1" x14ac:dyDescent="0.35">
      <c r="A53" s="637" t="s">
        <v>386</v>
      </c>
      <c r="B53" s="615">
        <v>83.992868799397996</v>
      </c>
      <c r="C53" s="615">
        <v>109.58686</v>
      </c>
      <c r="D53" s="616">
        <v>25.593991200601</v>
      </c>
      <c r="E53" s="617">
        <v>1.3047162403949999</v>
      </c>
      <c r="F53" s="615">
        <v>77.999997543188996</v>
      </c>
      <c r="G53" s="616">
        <v>38.999998771594001</v>
      </c>
      <c r="H53" s="618">
        <v>7.4264799999999997</v>
      </c>
      <c r="I53" s="615">
        <v>48.341810000000002</v>
      </c>
      <c r="J53" s="616">
        <v>9.3418112284049997</v>
      </c>
      <c r="K53" s="619">
        <v>0.61976681439199999</v>
      </c>
    </row>
    <row r="54" spans="1:11" ht="14.4" customHeight="1" thickBot="1" x14ac:dyDescent="0.35">
      <c r="A54" s="636" t="s">
        <v>387</v>
      </c>
      <c r="B54" s="620">
        <v>214.24797059469699</v>
      </c>
      <c r="C54" s="620">
        <v>238.60094000000001</v>
      </c>
      <c r="D54" s="621">
        <v>24.352969405303</v>
      </c>
      <c r="E54" s="627">
        <v>1.1136672115849999</v>
      </c>
      <c r="F54" s="620">
        <v>221.57169301814599</v>
      </c>
      <c r="G54" s="621">
        <v>110.785846509073</v>
      </c>
      <c r="H54" s="623">
        <v>4.1259999999999998E-2</v>
      </c>
      <c r="I54" s="620">
        <v>50.04515</v>
      </c>
      <c r="J54" s="621">
        <v>-60.740696509072002</v>
      </c>
      <c r="K54" s="628">
        <v>0.22586436614800001</v>
      </c>
    </row>
    <row r="55" spans="1:11" ht="14.4" customHeight="1" thickBot="1" x14ac:dyDescent="0.35">
      <c r="A55" s="637" t="s">
        <v>388</v>
      </c>
      <c r="B55" s="615">
        <v>5.1711039595760004</v>
      </c>
      <c r="C55" s="615">
        <v>1.5409999999999999</v>
      </c>
      <c r="D55" s="616">
        <v>-3.6301039595760001</v>
      </c>
      <c r="E55" s="617">
        <v>0.29800213108099999</v>
      </c>
      <c r="F55" s="615">
        <v>0</v>
      </c>
      <c r="G55" s="616">
        <v>0</v>
      </c>
      <c r="H55" s="618">
        <v>2.5510000000000001E-2</v>
      </c>
      <c r="I55" s="615">
        <v>0.72131000000000001</v>
      </c>
      <c r="J55" s="616">
        <v>0.72131000000000001</v>
      </c>
      <c r="K55" s="626" t="s">
        <v>336</v>
      </c>
    </row>
    <row r="56" spans="1:11" ht="14.4" customHeight="1" thickBot="1" x14ac:dyDescent="0.35">
      <c r="A56" s="637" t="s">
        <v>389</v>
      </c>
      <c r="B56" s="615">
        <v>0</v>
      </c>
      <c r="C56" s="615">
        <v>0.50285999999999997</v>
      </c>
      <c r="D56" s="616">
        <v>0.50285999999999997</v>
      </c>
      <c r="E56" s="625" t="s">
        <v>336</v>
      </c>
      <c r="F56" s="615">
        <v>0</v>
      </c>
      <c r="G56" s="616">
        <v>0</v>
      </c>
      <c r="H56" s="618">
        <v>1.575E-2</v>
      </c>
      <c r="I56" s="615">
        <v>2.2580300000000002</v>
      </c>
      <c r="J56" s="616">
        <v>2.2580300000000002</v>
      </c>
      <c r="K56" s="626" t="s">
        <v>336</v>
      </c>
    </row>
    <row r="57" spans="1:11" ht="14.4" customHeight="1" thickBot="1" x14ac:dyDescent="0.35">
      <c r="A57" s="637" t="s">
        <v>390</v>
      </c>
      <c r="B57" s="615">
        <v>8.8080194175940001</v>
      </c>
      <c r="C57" s="615">
        <v>0.42</v>
      </c>
      <c r="D57" s="616">
        <v>-8.3880194175940002</v>
      </c>
      <c r="E57" s="617">
        <v>4.7683818583999997E-2</v>
      </c>
      <c r="F57" s="615">
        <v>0.333744911491</v>
      </c>
      <c r="G57" s="616">
        <v>0.16687245574500001</v>
      </c>
      <c r="H57" s="618">
        <v>0</v>
      </c>
      <c r="I57" s="615">
        <v>9.5009999999999994</v>
      </c>
      <c r="J57" s="616">
        <v>9.3341275442540006</v>
      </c>
      <c r="K57" s="619">
        <v>28.467849764505999</v>
      </c>
    </row>
    <row r="58" spans="1:11" ht="14.4" customHeight="1" thickBot="1" x14ac:dyDescent="0.35">
      <c r="A58" s="637" t="s">
        <v>391</v>
      </c>
      <c r="B58" s="615">
        <v>186.26623624531601</v>
      </c>
      <c r="C58" s="615">
        <v>221.65800999999999</v>
      </c>
      <c r="D58" s="616">
        <v>35.391773754684003</v>
      </c>
      <c r="E58" s="617">
        <v>1.190006382627</v>
      </c>
      <c r="F58" s="615">
        <v>204.237948642113</v>
      </c>
      <c r="G58" s="616">
        <v>102.118974321057</v>
      </c>
      <c r="H58" s="618">
        <v>0</v>
      </c>
      <c r="I58" s="615">
        <v>33.556069999999998</v>
      </c>
      <c r="J58" s="616">
        <v>-68.562904321055996</v>
      </c>
      <c r="K58" s="619">
        <v>0.16429889852999999</v>
      </c>
    </row>
    <row r="59" spans="1:11" ht="14.4" customHeight="1" thickBot="1" x14ac:dyDescent="0.35">
      <c r="A59" s="637" t="s">
        <v>392</v>
      </c>
      <c r="B59" s="615">
        <v>0</v>
      </c>
      <c r="C59" s="615">
        <v>2.0594399999999999</v>
      </c>
      <c r="D59" s="616">
        <v>2.0594399999999999</v>
      </c>
      <c r="E59" s="625" t="s">
        <v>336</v>
      </c>
      <c r="F59" s="615">
        <v>0</v>
      </c>
      <c r="G59" s="616">
        <v>0</v>
      </c>
      <c r="H59" s="618">
        <v>0</v>
      </c>
      <c r="I59" s="615">
        <v>0</v>
      </c>
      <c r="J59" s="616">
        <v>0</v>
      </c>
      <c r="K59" s="626" t="s">
        <v>336</v>
      </c>
    </row>
    <row r="60" spans="1:11" ht="14.4" customHeight="1" thickBot="1" x14ac:dyDescent="0.35">
      <c r="A60" s="637" t="s">
        <v>393</v>
      </c>
      <c r="B60" s="615">
        <v>14.00261097221</v>
      </c>
      <c r="C60" s="615">
        <v>12.41963</v>
      </c>
      <c r="D60" s="616">
        <v>-1.582980972209</v>
      </c>
      <c r="E60" s="617">
        <v>0.88695101396700005</v>
      </c>
      <c r="F60" s="615">
        <v>16.999999464540998</v>
      </c>
      <c r="G60" s="616">
        <v>8.4999997322700001</v>
      </c>
      <c r="H60" s="618">
        <v>0</v>
      </c>
      <c r="I60" s="615">
        <v>4.0087400000000004</v>
      </c>
      <c r="J60" s="616">
        <v>-4.4912597322699996</v>
      </c>
      <c r="K60" s="619">
        <v>0.23580824272100001</v>
      </c>
    </row>
    <row r="61" spans="1:11" ht="14.4" customHeight="1" thickBot="1" x14ac:dyDescent="0.35">
      <c r="A61" s="636" t="s">
        <v>394</v>
      </c>
      <c r="B61" s="620">
        <v>2278.9736169808298</v>
      </c>
      <c r="C61" s="620">
        <v>2262.52205</v>
      </c>
      <c r="D61" s="621">
        <v>-16.451566980822999</v>
      </c>
      <c r="E61" s="627">
        <v>0.99278115075200002</v>
      </c>
      <c r="F61" s="620">
        <v>4455.9999948658897</v>
      </c>
      <c r="G61" s="621">
        <v>2227.9999974329498</v>
      </c>
      <c r="H61" s="623">
        <v>315.70927</v>
      </c>
      <c r="I61" s="620">
        <v>1979.9652900000001</v>
      </c>
      <c r="J61" s="621">
        <v>-248.03470743294599</v>
      </c>
      <c r="K61" s="628">
        <v>0.444336914784</v>
      </c>
    </row>
    <row r="62" spans="1:11" ht="14.4" customHeight="1" thickBot="1" x14ac:dyDescent="0.35">
      <c r="A62" s="637" t="s">
        <v>395</v>
      </c>
      <c r="B62" s="615">
        <v>33.871876411679999</v>
      </c>
      <c r="C62" s="615">
        <v>38.462299999999999</v>
      </c>
      <c r="D62" s="616">
        <v>4.5904235883190001</v>
      </c>
      <c r="E62" s="617">
        <v>1.135523155922</v>
      </c>
      <c r="F62" s="615">
        <v>36.999998834589</v>
      </c>
      <c r="G62" s="616">
        <v>18.499999417293999</v>
      </c>
      <c r="H62" s="618">
        <v>2.25421</v>
      </c>
      <c r="I62" s="615">
        <v>14.937810000000001</v>
      </c>
      <c r="J62" s="616">
        <v>-3.5621894172939998</v>
      </c>
      <c r="K62" s="619">
        <v>0.40372460730999998</v>
      </c>
    </row>
    <row r="63" spans="1:11" ht="14.4" customHeight="1" thickBot="1" x14ac:dyDescent="0.35">
      <c r="A63" s="637" t="s">
        <v>396</v>
      </c>
      <c r="B63" s="615">
        <v>0</v>
      </c>
      <c r="C63" s="615">
        <v>1.0849500000000001</v>
      </c>
      <c r="D63" s="616">
        <v>1.0849500000000001</v>
      </c>
      <c r="E63" s="625" t="s">
        <v>350</v>
      </c>
      <c r="F63" s="615">
        <v>1.999999937004</v>
      </c>
      <c r="G63" s="616">
        <v>0.99999996850200001</v>
      </c>
      <c r="H63" s="618">
        <v>0.13794000000000001</v>
      </c>
      <c r="I63" s="615">
        <v>0.27588000000000001</v>
      </c>
      <c r="J63" s="616">
        <v>-0.724119968502</v>
      </c>
      <c r="K63" s="619">
        <v>0.137940004344</v>
      </c>
    </row>
    <row r="64" spans="1:11" ht="14.4" customHeight="1" thickBot="1" x14ac:dyDescent="0.35">
      <c r="A64" s="637" t="s">
        <v>397</v>
      </c>
      <c r="B64" s="615">
        <v>0</v>
      </c>
      <c r="C64" s="615">
        <v>0.34072999999999998</v>
      </c>
      <c r="D64" s="616">
        <v>0.34072999999999998</v>
      </c>
      <c r="E64" s="625" t="s">
        <v>336</v>
      </c>
      <c r="F64" s="615">
        <v>0</v>
      </c>
      <c r="G64" s="616">
        <v>0</v>
      </c>
      <c r="H64" s="618">
        <v>0</v>
      </c>
      <c r="I64" s="615">
        <v>0.17036000000000001</v>
      </c>
      <c r="J64" s="616">
        <v>0.17036000000000001</v>
      </c>
      <c r="K64" s="626" t="s">
        <v>336</v>
      </c>
    </row>
    <row r="65" spans="1:11" ht="14.4" customHeight="1" thickBot="1" x14ac:dyDescent="0.35">
      <c r="A65" s="637" t="s">
        <v>398</v>
      </c>
      <c r="B65" s="615">
        <v>386.000288582172</v>
      </c>
      <c r="C65" s="615">
        <v>241.58283</v>
      </c>
      <c r="D65" s="616">
        <v>-144.417458582172</v>
      </c>
      <c r="E65" s="617">
        <v>0.62586178597700004</v>
      </c>
      <c r="F65" s="615">
        <v>402.99999968502402</v>
      </c>
      <c r="G65" s="616">
        <v>201.49999984251201</v>
      </c>
      <c r="H65" s="618">
        <v>38.443930000000002</v>
      </c>
      <c r="I65" s="615">
        <v>202.71585999999999</v>
      </c>
      <c r="J65" s="616">
        <v>1.215860157487</v>
      </c>
      <c r="K65" s="619">
        <v>0.50301702272500004</v>
      </c>
    </row>
    <row r="66" spans="1:11" ht="14.4" customHeight="1" thickBot="1" x14ac:dyDescent="0.35">
      <c r="A66" s="637" t="s">
        <v>399</v>
      </c>
      <c r="B66" s="615">
        <v>1763.1083834142901</v>
      </c>
      <c r="C66" s="615">
        <v>1904.15337</v>
      </c>
      <c r="D66" s="616">
        <v>141.044986585716</v>
      </c>
      <c r="E66" s="617">
        <v>1.079997910458</v>
      </c>
      <c r="F66" s="615">
        <v>3900</v>
      </c>
      <c r="G66" s="616">
        <v>1950</v>
      </c>
      <c r="H66" s="618">
        <v>265.43475000000001</v>
      </c>
      <c r="I66" s="615">
        <v>1706.8296499999999</v>
      </c>
      <c r="J66" s="616">
        <v>-243.17034999999899</v>
      </c>
      <c r="K66" s="619">
        <v>0.437648628205</v>
      </c>
    </row>
    <row r="67" spans="1:11" ht="14.4" customHeight="1" thickBot="1" x14ac:dyDescent="0.35">
      <c r="A67" s="637" t="s">
        <v>400</v>
      </c>
      <c r="B67" s="615">
        <v>95.993068572688003</v>
      </c>
      <c r="C67" s="615">
        <v>76.897869999999998</v>
      </c>
      <c r="D67" s="616">
        <v>-19.095198572687998</v>
      </c>
      <c r="E67" s="617">
        <v>0.801077318845</v>
      </c>
      <c r="F67" s="615">
        <v>113.99999640927599</v>
      </c>
      <c r="G67" s="616">
        <v>56.999998204637997</v>
      </c>
      <c r="H67" s="618">
        <v>9.4384399999999999</v>
      </c>
      <c r="I67" s="615">
        <v>55.035730000000001</v>
      </c>
      <c r="J67" s="616">
        <v>-1.964268204638</v>
      </c>
      <c r="K67" s="619">
        <v>0.482769576609</v>
      </c>
    </row>
    <row r="68" spans="1:11" ht="14.4" customHeight="1" thickBot="1" x14ac:dyDescent="0.35">
      <c r="A68" s="635" t="s">
        <v>42</v>
      </c>
      <c r="B68" s="615">
        <v>2670.4719293298799</v>
      </c>
      <c r="C68" s="615">
        <v>2290.2260000000001</v>
      </c>
      <c r="D68" s="616">
        <v>-380.24592932988003</v>
      </c>
      <c r="E68" s="617">
        <v>0.85761096188499997</v>
      </c>
      <c r="F68" s="615">
        <v>2351.36751094182</v>
      </c>
      <c r="G68" s="616">
        <v>1175.68375547091</v>
      </c>
      <c r="H68" s="618">
        <v>130.76599999999999</v>
      </c>
      <c r="I68" s="615">
        <v>1146.528</v>
      </c>
      <c r="J68" s="616">
        <v>-29.155755470911</v>
      </c>
      <c r="K68" s="619">
        <v>0.48760051104899998</v>
      </c>
    </row>
    <row r="69" spans="1:11" ht="14.4" customHeight="1" thickBot="1" x14ac:dyDescent="0.35">
      <c r="A69" s="636" t="s">
        <v>401</v>
      </c>
      <c r="B69" s="620">
        <v>2670.4719293298799</v>
      </c>
      <c r="C69" s="620">
        <v>2290.2260000000001</v>
      </c>
      <c r="D69" s="621">
        <v>-380.24592932988003</v>
      </c>
      <c r="E69" s="627">
        <v>0.85761096188499997</v>
      </c>
      <c r="F69" s="620">
        <v>2351.36751094182</v>
      </c>
      <c r="G69" s="621">
        <v>1175.68375547091</v>
      </c>
      <c r="H69" s="623">
        <v>130.76599999999999</v>
      </c>
      <c r="I69" s="620">
        <v>1146.528</v>
      </c>
      <c r="J69" s="621">
        <v>-29.155755470911</v>
      </c>
      <c r="K69" s="628">
        <v>0.48760051104899998</v>
      </c>
    </row>
    <row r="70" spans="1:11" ht="14.4" customHeight="1" thickBot="1" x14ac:dyDescent="0.35">
      <c r="A70" s="637" t="s">
        <v>402</v>
      </c>
      <c r="B70" s="615">
        <v>824.37837587111903</v>
      </c>
      <c r="C70" s="615">
        <v>589.40700000000004</v>
      </c>
      <c r="D70" s="616">
        <v>-234.97137587111899</v>
      </c>
      <c r="E70" s="617">
        <v>0.71497144666900003</v>
      </c>
      <c r="F70" s="615">
        <v>575.36756688151297</v>
      </c>
      <c r="G70" s="616">
        <v>287.68378344075597</v>
      </c>
      <c r="H70" s="618">
        <v>67.307000000000002</v>
      </c>
      <c r="I70" s="615">
        <v>221.80099999999999</v>
      </c>
      <c r="J70" s="616">
        <v>-65.882783440756</v>
      </c>
      <c r="K70" s="619">
        <v>0.38549444349400003</v>
      </c>
    </row>
    <row r="71" spans="1:11" ht="14.4" customHeight="1" thickBot="1" x14ac:dyDescent="0.35">
      <c r="A71" s="637" t="s">
        <v>403</v>
      </c>
      <c r="B71" s="615">
        <v>215.03233011364199</v>
      </c>
      <c r="C71" s="615">
        <v>196.75299999999999</v>
      </c>
      <c r="D71" s="616">
        <v>-18.279330113642001</v>
      </c>
      <c r="E71" s="617">
        <v>0.91499264271500003</v>
      </c>
      <c r="F71" s="615">
        <v>214.999993228021</v>
      </c>
      <c r="G71" s="616">
        <v>107.499996614011</v>
      </c>
      <c r="H71" s="618">
        <v>16.733000000000001</v>
      </c>
      <c r="I71" s="615">
        <v>101.371</v>
      </c>
      <c r="J71" s="616">
        <v>-6.1289966140100001</v>
      </c>
      <c r="K71" s="619">
        <v>0.47149303810600002</v>
      </c>
    </row>
    <row r="72" spans="1:11" ht="14.4" customHeight="1" thickBot="1" x14ac:dyDescent="0.35">
      <c r="A72" s="637" t="s">
        <v>404</v>
      </c>
      <c r="B72" s="615">
        <v>1624.3679502837799</v>
      </c>
      <c r="C72" s="615">
        <v>1506.893</v>
      </c>
      <c r="D72" s="616">
        <v>-117.474950283778</v>
      </c>
      <c r="E72" s="617">
        <v>0.92767959361399999</v>
      </c>
      <c r="F72" s="615">
        <v>1559.99995086379</v>
      </c>
      <c r="G72" s="616">
        <v>779.99997543189397</v>
      </c>
      <c r="H72" s="618">
        <v>46.625999999999998</v>
      </c>
      <c r="I72" s="615">
        <v>822.46100000000001</v>
      </c>
      <c r="J72" s="616">
        <v>42.461024568105998</v>
      </c>
      <c r="K72" s="619">
        <v>0.52721860634899997</v>
      </c>
    </row>
    <row r="73" spans="1:11" ht="14.4" customHeight="1" thickBot="1" x14ac:dyDescent="0.35">
      <c r="A73" s="637" t="s">
        <v>405</v>
      </c>
      <c r="B73" s="615">
        <v>6.6932730613410003</v>
      </c>
      <c r="C73" s="615">
        <v>-2.827</v>
      </c>
      <c r="D73" s="616">
        <v>-9.5202730613409994</v>
      </c>
      <c r="E73" s="617">
        <v>-0.422364361066</v>
      </c>
      <c r="F73" s="615">
        <v>0.99999996850200001</v>
      </c>
      <c r="G73" s="616">
        <v>0.49999998425100001</v>
      </c>
      <c r="H73" s="618">
        <v>0.1</v>
      </c>
      <c r="I73" s="615">
        <v>0.89500000000000002</v>
      </c>
      <c r="J73" s="616">
        <v>0.39500001574799998</v>
      </c>
      <c r="K73" s="619">
        <v>0.89500002819000002</v>
      </c>
    </row>
    <row r="74" spans="1:11" ht="14.4" customHeight="1" thickBot="1" x14ac:dyDescent="0.35">
      <c r="A74" s="638" t="s">
        <v>406</v>
      </c>
      <c r="B74" s="620">
        <v>3448.20186130106</v>
      </c>
      <c r="C74" s="620">
        <v>3963.8238299999998</v>
      </c>
      <c r="D74" s="621">
        <v>515.62196869893796</v>
      </c>
      <c r="E74" s="627">
        <v>1.149533579946</v>
      </c>
      <c r="F74" s="620">
        <v>4791.1159544556103</v>
      </c>
      <c r="G74" s="621">
        <v>2395.5579772278102</v>
      </c>
      <c r="H74" s="623">
        <v>289.84937000000002</v>
      </c>
      <c r="I74" s="620">
        <v>1806.4739500000001</v>
      </c>
      <c r="J74" s="621">
        <v>-589.084027227805</v>
      </c>
      <c r="K74" s="628">
        <v>0.377046593564</v>
      </c>
    </row>
    <row r="75" spans="1:11" ht="14.4" customHeight="1" thickBot="1" x14ac:dyDescent="0.35">
      <c r="A75" s="635" t="s">
        <v>45</v>
      </c>
      <c r="B75" s="615">
        <v>1255.70970377557</v>
      </c>
      <c r="C75" s="615">
        <v>1566.0949000000001</v>
      </c>
      <c r="D75" s="616">
        <v>310.38519622442999</v>
      </c>
      <c r="E75" s="617">
        <v>1.24717910142</v>
      </c>
      <c r="F75" s="615">
        <v>2493.4091174569398</v>
      </c>
      <c r="G75" s="616">
        <v>1246.7045587284699</v>
      </c>
      <c r="H75" s="618">
        <v>97.712860000000006</v>
      </c>
      <c r="I75" s="615">
        <v>540.65578000000005</v>
      </c>
      <c r="J75" s="616">
        <v>-706.04877872846998</v>
      </c>
      <c r="K75" s="619">
        <v>0.21683396287199999</v>
      </c>
    </row>
    <row r="76" spans="1:11" ht="14.4" customHeight="1" thickBot="1" x14ac:dyDescent="0.35">
      <c r="A76" s="639" t="s">
        <v>407</v>
      </c>
      <c r="B76" s="615">
        <v>1255.70970377557</v>
      </c>
      <c r="C76" s="615">
        <v>1566.0949000000001</v>
      </c>
      <c r="D76" s="616">
        <v>310.38519622442999</v>
      </c>
      <c r="E76" s="617">
        <v>1.24717910142</v>
      </c>
      <c r="F76" s="615">
        <v>2493.4091174569398</v>
      </c>
      <c r="G76" s="616">
        <v>1246.7045587284699</v>
      </c>
      <c r="H76" s="618">
        <v>97.712860000000006</v>
      </c>
      <c r="I76" s="615">
        <v>540.65578000000005</v>
      </c>
      <c r="J76" s="616">
        <v>-706.04877872846998</v>
      </c>
      <c r="K76" s="619">
        <v>0.21683396287199999</v>
      </c>
    </row>
    <row r="77" spans="1:11" ht="14.4" customHeight="1" thickBot="1" x14ac:dyDescent="0.35">
      <c r="A77" s="637" t="s">
        <v>408</v>
      </c>
      <c r="B77" s="615">
        <v>494.71087481315402</v>
      </c>
      <c r="C77" s="615">
        <v>943.95081000000005</v>
      </c>
      <c r="D77" s="616">
        <v>449.23993518684603</v>
      </c>
      <c r="E77" s="617">
        <v>1.9080858296400001</v>
      </c>
      <c r="F77" s="615">
        <v>1743.9446798066199</v>
      </c>
      <c r="G77" s="616">
        <v>871.97233990331097</v>
      </c>
      <c r="H77" s="618">
        <v>80.058599999999998</v>
      </c>
      <c r="I77" s="615">
        <v>404.63119</v>
      </c>
      <c r="J77" s="616">
        <v>-467.34114990331102</v>
      </c>
      <c r="K77" s="619">
        <v>0.23202065678100001</v>
      </c>
    </row>
    <row r="78" spans="1:11" ht="14.4" customHeight="1" thickBot="1" x14ac:dyDescent="0.35">
      <c r="A78" s="637" t="s">
        <v>409</v>
      </c>
      <c r="B78" s="615">
        <v>0</v>
      </c>
      <c r="C78" s="615">
        <v>18.32</v>
      </c>
      <c r="D78" s="616">
        <v>18.32</v>
      </c>
      <c r="E78" s="625" t="s">
        <v>336</v>
      </c>
      <c r="F78" s="615">
        <v>37.508798162498003</v>
      </c>
      <c r="G78" s="616">
        <v>18.754399081249002</v>
      </c>
      <c r="H78" s="618">
        <v>0</v>
      </c>
      <c r="I78" s="615">
        <v>0</v>
      </c>
      <c r="J78" s="616">
        <v>-18.754399081249002</v>
      </c>
      <c r="K78" s="619">
        <v>0</v>
      </c>
    </row>
    <row r="79" spans="1:11" ht="14.4" customHeight="1" thickBot="1" x14ac:dyDescent="0.35">
      <c r="A79" s="637" t="s">
        <v>410</v>
      </c>
      <c r="B79" s="615">
        <v>237.68349800000999</v>
      </c>
      <c r="C79" s="615">
        <v>111.82126</v>
      </c>
      <c r="D79" s="616">
        <v>-125.86223800001</v>
      </c>
      <c r="E79" s="617">
        <v>0.47046286738799997</v>
      </c>
      <c r="F79" s="615">
        <v>96.680634382525994</v>
      </c>
      <c r="G79" s="616">
        <v>48.340317191262997</v>
      </c>
      <c r="H79" s="618">
        <v>15.03407</v>
      </c>
      <c r="I79" s="615">
        <v>39.847200000000001</v>
      </c>
      <c r="J79" s="616">
        <v>-8.4931171912629999</v>
      </c>
      <c r="K79" s="619">
        <v>0.41215286033699999</v>
      </c>
    </row>
    <row r="80" spans="1:11" ht="14.4" customHeight="1" thickBot="1" x14ac:dyDescent="0.35">
      <c r="A80" s="637" t="s">
        <v>411</v>
      </c>
      <c r="B80" s="615">
        <v>329.99944285986902</v>
      </c>
      <c r="C80" s="615">
        <v>291.06785000000002</v>
      </c>
      <c r="D80" s="616">
        <v>-38.931592859867997</v>
      </c>
      <c r="E80" s="617">
        <v>0.882025277005</v>
      </c>
      <c r="F80" s="615">
        <v>437.99998620406302</v>
      </c>
      <c r="G80" s="616">
        <v>218.999993102031</v>
      </c>
      <c r="H80" s="618">
        <v>1.62019</v>
      </c>
      <c r="I80" s="615">
        <v>27.940020000000001</v>
      </c>
      <c r="J80" s="616">
        <v>-191.05997310203099</v>
      </c>
      <c r="K80" s="619">
        <v>6.3790002008999994E-2</v>
      </c>
    </row>
    <row r="81" spans="1:11" ht="14.4" customHeight="1" thickBot="1" x14ac:dyDescent="0.35">
      <c r="A81" s="637" t="s">
        <v>412</v>
      </c>
      <c r="B81" s="615">
        <v>193.315888102537</v>
      </c>
      <c r="C81" s="615">
        <v>200.93498</v>
      </c>
      <c r="D81" s="616">
        <v>7.6190918974619999</v>
      </c>
      <c r="E81" s="617">
        <v>1.03941265238</v>
      </c>
      <c r="F81" s="615">
        <v>177.27501890123199</v>
      </c>
      <c r="G81" s="616">
        <v>88.637509450614999</v>
      </c>
      <c r="H81" s="618">
        <v>1</v>
      </c>
      <c r="I81" s="615">
        <v>68.237369999999999</v>
      </c>
      <c r="J81" s="616">
        <v>-20.400139450615001</v>
      </c>
      <c r="K81" s="619">
        <v>0.38492377788400001</v>
      </c>
    </row>
    <row r="82" spans="1:11" ht="14.4" customHeight="1" thickBot="1" x14ac:dyDescent="0.35">
      <c r="A82" s="640" t="s">
        <v>46</v>
      </c>
      <c r="B82" s="620">
        <v>0</v>
      </c>
      <c r="C82" s="620">
        <v>112.114</v>
      </c>
      <c r="D82" s="621">
        <v>112.114</v>
      </c>
      <c r="E82" s="622" t="s">
        <v>336</v>
      </c>
      <c r="F82" s="620">
        <v>0</v>
      </c>
      <c r="G82" s="621">
        <v>0</v>
      </c>
      <c r="H82" s="623">
        <v>6.0609999999999999</v>
      </c>
      <c r="I82" s="620">
        <v>48.509</v>
      </c>
      <c r="J82" s="621">
        <v>48.509</v>
      </c>
      <c r="K82" s="624" t="s">
        <v>336</v>
      </c>
    </row>
    <row r="83" spans="1:11" ht="14.4" customHeight="1" thickBot="1" x14ac:dyDescent="0.35">
      <c r="A83" s="636" t="s">
        <v>413</v>
      </c>
      <c r="B83" s="620">
        <v>0</v>
      </c>
      <c r="C83" s="620">
        <v>94.683000000000007</v>
      </c>
      <c r="D83" s="621">
        <v>94.683000000000007</v>
      </c>
      <c r="E83" s="622" t="s">
        <v>336</v>
      </c>
      <c r="F83" s="620">
        <v>0</v>
      </c>
      <c r="G83" s="621">
        <v>0</v>
      </c>
      <c r="H83" s="623">
        <v>6.0609999999999999</v>
      </c>
      <c r="I83" s="620">
        <v>43.335999999999999</v>
      </c>
      <c r="J83" s="621">
        <v>43.335999999999999</v>
      </c>
      <c r="K83" s="624" t="s">
        <v>336</v>
      </c>
    </row>
    <row r="84" spans="1:11" ht="14.4" customHeight="1" thickBot="1" x14ac:dyDescent="0.35">
      <c r="A84" s="637" t="s">
        <v>414</v>
      </c>
      <c r="B84" s="615">
        <v>0</v>
      </c>
      <c r="C84" s="615">
        <v>73.507999999999996</v>
      </c>
      <c r="D84" s="616">
        <v>73.507999999999996</v>
      </c>
      <c r="E84" s="625" t="s">
        <v>336</v>
      </c>
      <c r="F84" s="615">
        <v>0</v>
      </c>
      <c r="G84" s="616">
        <v>0</v>
      </c>
      <c r="H84" s="618">
        <v>6.0609999999999999</v>
      </c>
      <c r="I84" s="615">
        <v>29.861000000000001</v>
      </c>
      <c r="J84" s="616">
        <v>29.861000000000001</v>
      </c>
      <c r="K84" s="626" t="s">
        <v>336</v>
      </c>
    </row>
    <row r="85" spans="1:11" ht="14.4" customHeight="1" thickBot="1" x14ac:dyDescent="0.35">
      <c r="A85" s="637" t="s">
        <v>415</v>
      </c>
      <c r="B85" s="615">
        <v>0</v>
      </c>
      <c r="C85" s="615">
        <v>21.175000000000001</v>
      </c>
      <c r="D85" s="616">
        <v>21.175000000000001</v>
      </c>
      <c r="E85" s="625" t="s">
        <v>336</v>
      </c>
      <c r="F85" s="615">
        <v>0</v>
      </c>
      <c r="G85" s="616">
        <v>0</v>
      </c>
      <c r="H85" s="618">
        <v>0</v>
      </c>
      <c r="I85" s="615">
        <v>13.475</v>
      </c>
      <c r="J85" s="616">
        <v>13.475</v>
      </c>
      <c r="K85" s="626" t="s">
        <v>336</v>
      </c>
    </row>
    <row r="86" spans="1:11" ht="14.4" customHeight="1" thickBot="1" x14ac:dyDescent="0.35">
      <c r="A86" s="636" t="s">
        <v>416</v>
      </c>
      <c r="B86" s="620">
        <v>0</v>
      </c>
      <c r="C86" s="620">
        <v>17.431000000000001</v>
      </c>
      <c r="D86" s="621">
        <v>17.431000000000001</v>
      </c>
      <c r="E86" s="622" t="s">
        <v>336</v>
      </c>
      <c r="F86" s="620">
        <v>0</v>
      </c>
      <c r="G86" s="621">
        <v>0</v>
      </c>
      <c r="H86" s="623">
        <v>0</v>
      </c>
      <c r="I86" s="620">
        <v>5.173</v>
      </c>
      <c r="J86" s="621">
        <v>5.173</v>
      </c>
      <c r="K86" s="624" t="s">
        <v>336</v>
      </c>
    </row>
    <row r="87" spans="1:11" ht="14.4" customHeight="1" thickBot="1" x14ac:dyDescent="0.35">
      <c r="A87" s="637" t="s">
        <v>417</v>
      </c>
      <c r="B87" s="615">
        <v>0</v>
      </c>
      <c r="C87" s="615">
        <v>17.431000000000001</v>
      </c>
      <c r="D87" s="616">
        <v>17.431000000000001</v>
      </c>
      <c r="E87" s="625" t="s">
        <v>336</v>
      </c>
      <c r="F87" s="615">
        <v>0</v>
      </c>
      <c r="G87" s="616">
        <v>0</v>
      </c>
      <c r="H87" s="618">
        <v>0</v>
      </c>
      <c r="I87" s="615">
        <v>5.173</v>
      </c>
      <c r="J87" s="616">
        <v>5.173</v>
      </c>
      <c r="K87" s="626" t="s">
        <v>336</v>
      </c>
    </row>
    <row r="88" spans="1:11" ht="14.4" customHeight="1" thickBot="1" x14ac:dyDescent="0.35">
      <c r="A88" s="635" t="s">
        <v>47</v>
      </c>
      <c r="B88" s="615">
        <v>2192.4921575254898</v>
      </c>
      <c r="C88" s="615">
        <v>2285.6149300000002</v>
      </c>
      <c r="D88" s="616">
        <v>93.122772474507997</v>
      </c>
      <c r="E88" s="617">
        <v>1.0424734803060001</v>
      </c>
      <c r="F88" s="615">
        <v>2297.70683699867</v>
      </c>
      <c r="G88" s="616">
        <v>1148.85341849934</v>
      </c>
      <c r="H88" s="618">
        <v>186.07551000000001</v>
      </c>
      <c r="I88" s="615">
        <v>1217.30917</v>
      </c>
      <c r="J88" s="616">
        <v>68.455751500665002</v>
      </c>
      <c r="K88" s="619">
        <v>0.52979307472899995</v>
      </c>
    </row>
    <row r="89" spans="1:11" ht="14.4" customHeight="1" thickBot="1" x14ac:dyDescent="0.35">
      <c r="A89" s="636" t="s">
        <v>418</v>
      </c>
      <c r="B89" s="620">
        <v>0.53999305906999995</v>
      </c>
      <c r="C89" s="620">
        <v>1.7370000000000001</v>
      </c>
      <c r="D89" s="621">
        <v>1.1970069409290001</v>
      </c>
      <c r="E89" s="627">
        <v>3.216708012857</v>
      </c>
      <c r="F89" s="620">
        <v>1.662629799706</v>
      </c>
      <c r="G89" s="621">
        <v>0.831314899853</v>
      </c>
      <c r="H89" s="623">
        <v>0.68600000000000005</v>
      </c>
      <c r="I89" s="620">
        <v>1.4750000000000001</v>
      </c>
      <c r="J89" s="621">
        <v>0.643685100146</v>
      </c>
      <c r="K89" s="628">
        <v>0.88714878096100003</v>
      </c>
    </row>
    <row r="90" spans="1:11" ht="14.4" customHeight="1" thickBot="1" x14ac:dyDescent="0.35">
      <c r="A90" s="637" t="s">
        <v>419</v>
      </c>
      <c r="B90" s="615">
        <v>0.53999305906999995</v>
      </c>
      <c r="C90" s="615">
        <v>1.7370000000000001</v>
      </c>
      <c r="D90" s="616">
        <v>1.1970069409290001</v>
      </c>
      <c r="E90" s="617">
        <v>3.216708012857</v>
      </c>
      <c r="F90" s="615">
        <v>1.662629799706</v>
      </c>
      <c r="G90" s="616">
        <v>0.831314899853</v>
      </c>
      <c r="H90" s="618">
        <v>0.68600000000000005</v>
      </c>
      <c r="I90" s="615">
        <v>1.4750000000000001</v>
      </c>
      <c r="J90" s="616">
        <v>0.643685100146</v>
      </c>
      <c r="K90" s="619">
        <v>0.88714878096100003</v>
      </c>
    </row>
    <row r="91" spans="1:11" ht="14.4" customHeight="1" thickBot="1" x14ac:dyDescent="0.35">
      <c r="A91" s="636" t="s">
        <v>420</v>
      </c>
      <c r="B91" s="620">
        <v>45.952300224498998</v>
      </c>
      <c r="C91" s="620">
        <v>45.760489999999997</v>
      </c>
      <c r="D91" s="621">
        <v>-0.19181022449900001</v>
      </c>
      <c r="E91" s="627">
        <v>0.99582588415399997</v>
      </c>
      <c r="F91" s="620">
        <v>48.069628144397001</v>
      </c>
      <c r="G91" s="621">
        <v>24.034814072197999</v>
      </c>
      <c r="H91" s="623">
        <v>3.8744000000000001</v>
      </c>
      <c r="I91" s="620">
        <v>22.881689999999999</v>
      </c>
      <c r="J91" s="621">
        <v>-1.1531240721980001</v>
      </c>
      <c r="K91" s="628">
        <v>0.47601137939400001</v>
      </c>
    </row>
    <row r="92" spans="1:11" ht="14.4" customHeight="1" thickBot="1" x14ac:dyDescent="0.35">
      <c r="A92" s="637" t="s">
        <v>421</v>
      </c>
      <c r="B92" s="615">
        <v>23.291350433207</v>
      </c>
      <c r="C92" s="615">
        <v>23.238800000000001</v>
      </c>
      <c r="D92" s="616">
        <v>-5.2550433207000001E-2</v>
      </c>
      <c r="E92" s="617">
        <v>0.99774377903199996</v>
      </c>
      <c r="F92" s="615">
        <v>22.839177584479</v>
      </c>
      <c r="G92" s="616">
        <v>11.419588792239001</v>
      </c>
      <c r="H92" s="618">
        <v>2.1425000000000001</v>
      </c>
      <c r="I92" s="615">
        <v>13.2317</v>
      </c>
      <c r="J92" s="616">
        <v>1.8121112077599999</v>
      </c>
      <c r="K92" s="619">
        <v>0.579342226796</v>
      </c>
    </row>
    <row r="93" spans="1:11" ht="14.4" customHeight="1" thickBot="1" x14ac:dyDescent="0.35">
      <c r="A93" s="637" t="s">
        <v>422</v>
      </c>
      <c r="B93" s="615">
        <v>22.660949791292001</v>
      </c>
      <c r="C93" s="615">
        <v>22.52169</v>
      </c>
      <c r="D93" s="616">
        <v>-0.139259791292</v>
      </c>
      <c r="E93" s="617">
        <v>0.99385463572400001</v>
      </c>
      <c r="F93" s="615">
        <v>25.230450559916999</v>
      </c>
      <c r="G93" s="616">
        <v>12.615225279958</v>
      </c>
      <c r="H93" s="618">
        <v>1.7319</v>
      </c>
      <c r="I93" s="615">
        <v>9.6499900000000007</v>
      </c>
      <c r="J93" s="616">
        <v>-2.9652352799580002</v>
      </c>
      <c r="K93" s="619">
        <v>0.38247394659400002</v>
      </c>
    </row>
    <row r="94" spans="1:11" ht="14.4" customHeight="1" thickBot="1" x14ac:dyDescent="0.35">
      <c r="A94" s="636" t="s">
        <v>423</v>
      </c>
      <c r="B94" s="620">
        <v>58.619374288244003</v>
      </c>
      <c r="C94" s="620">
        <v>71.889740000000003</v>
      </c>
      <c r="D94" s="621">
        <v>13.270365711755</v>
      </c>
      <c r="E94" s="627">
        <v>1.2263819065429999</v>
      </c>
      <c r="F94" s="620">
        <v>59.999998110143999</v>
      </c>
      <c r="G94" s="621">
        <v>29.999999055071999</v>
      </c>
      <c r="H94" s="623">
        <v>0</v>
      </c>
      <c r="I94" s="620">
        <v>55.555100000000003</v>
      </c>
      <c r="J94" s="621">
        <v>25.555100944926998</v>
      </c>
      <c r="K94" s="628">
        <v>0.92591836249699999</v>
      </c>
    </row>
    <row r="95" spans="1:11" ht="14.4" customHeight="1" thickBot="1" x14ac:dyDescent="0.35">
      <c r="A95" s="637" t="s">
        <v>424</v>
      </c>
      <c r="B95" s="615">
        <v>17.585785256783002</v>
      </c>
      <c r="C95" s="615">
        <v>18.09</v>
      </c>
      <c r="D95" s="616">
        <v>0.50421474321600002</v>
      </c>
      <c r="E95" s="617">
        <v>1.028671721839</v>
      </c>
      <c r="F95" s="615">
        <v>27.999999118066999</v>
      </c>
      <c r="G95" s="616">
        <v>13.999999559033</v>
      </c>
      <c r="H95" s="618">
        <v>0</v>
      </c>
      <c r="I95" s="615">
        <v>13.77</v>
      </c>
      <c r="J95" s="616">
        <v>-0.22999955903300001</v>
      </c>
      <c r="K95" s="619">
        <v>0.49178572977500001</v>
      </c>
    </row>
    <row r="96" spans="1:11" ht="14.4" customHeight="1" thickBot="1" x14ac:dyDescent="0.35">
      <c r="A96" s="637" t="s">
        <v>425</v>
      </c>
      <c r="B96" s="615">
        <v>41.033589031460998</v>
      </c>
      <c r="C96" s="615">
        <v>53.79974</v>
      </c>
      <c r="D96" s="616">
        <v>12.766150968538</v>
      </c>
      <c r="E96" s="617">
        <v>1.3111146567930001</v>
      </c>
      <c r="F96" s="615">
        <v>31.999998992077</v>
      </c>
      <c r="G96" s="616">
        <v>15.999999496038001</v>
      </c>
      <c r="H96" s="618">
        <v>0</v>
      </c>
      <c r="I96" s="615">
        <v>41.7851</v>
      </c>
      <c r="J96" s="616">
        <v>25.785100503961001</v>
      </c>
      <c r="K96" s="619">
        <v>1.305784416129</v>
      </c>
    </row>
    <row r="97" spans="1:11" ht="14.4" customHeight="1" thickBot="1" x14ac:dyDescent="0.35">
      <c r="A97" s="636" t="s">
        <v>426</v>
      </c>
      <c r="B97" s="620">
        <v>1770.68839899357</v>
      </c>
      <c r="C97" s="620">
        <v>1787.6123500000001</v>
      </c>
      <c r="D97" s="621">
        <v>16.923951006431999</v>
      </c>
      <c r="E97" s="627">
        <v>1.0095578369489999</v>
      </c>
      <c r="F97" s="620">
        <v>1892.9025233493101</v>
      </c>
      <c r="G97" s="621">
        <v>946.45126167465298</v>
      </c>
      <c r="H97" s="623">
        <v>158.39089000000001</v>
      </c>
      <c r="I97" s="620">
        <v>953.60072000000002</v>
      </c>
      <c r="J97" s="621">
        <v>7.1494583253470001</v>
      </c>
      <c r="K97" s="628">
        <v>0.50377698177100005</v>
      </c>
    </row>
    <row r="98" spans="1:11" ht="14.4" customHeight="1" thickBot="1" x14ac:dyDescent="0.35">
      <c r="A98" s="637" t="s">
        <v>427</v>
      </c>
      <c r="B98" s="615">
        <v>1437.4589147602201</v>
      </c>
      <c r="C98" s="615">
        <v>1434.4052899999999</v>
      </c>
      <c r="D98" s="616">
        <v>-3.0536247602189999</v>
      </c>
      <c r="E98" s="617">
        <v>0.99787567858100001</v>
      </c>
      <c r="F98" s="615">
        <v>1539.4899199429899</v>
      </c>
      <c r="G98" s="616">
        <v>769.74495997149495</v>
      </c>
      <c r="H98" s="618">
        <v>108.05374</v>
      </c>
      <c r="I98" s="615">
        <v>742.99543000000006</v>
      </c>
      <c r="J98" s="616">
        <v>-26.749529971493999</v>
      </c>
      <c r="K98" s="619">
        <v>0.48262442018899998</v>
      </c>
    </row>
    <row r="99" spans="1:11" ht="14.4" customHeight="1" thickBot="1" x14ac:dyDescent="0.35">
      <c r="A99" s="637" t="s">
        <v>428</v>
      </c>
      <c r="B99" s="615">
        <v>1.514293457053</v>
      </c>
      <c r="C99" s="615">
        <v>0.84299999999999997</v>
      </c>
      <c r="D99" s="616">
        <v>-0.67129345705300003</v>
      </c>
      <c r="E99" s="617">
        <v>0.55669526674199998</v>
      </c>
      <c r="F99" s="615">
        <v>0.864014375567</v>
      </c>
      <c r="G99" s="616">
        <v>0.43200718778300001</v>
      </c>
      <c r="H99" s="618">
        <v>0</v>
      </c>
      <c r="I99" s="615">
        <v>0.48</v>
      </c>
      <c r="J99" s="616">
        <v>4.7992812215999998E-2</v>
      </c>
      <c r="K99" s="619">
        <v>0.55554631216000006</v>
      </c>
    </row>
    <row r="100" spans="1:11" ht="14.4" customHeight="1" thickBot="1" x14ac:dyDescent="0.35">
      <c r="A100" s="637" t="s">
        <v>429</v>
      </c>
      <c r="B100" s="615">
        <v>331.71519077629398</v>
      </c>
      <c r="C100" s="615">
        <v>352.36405999999999</v>
      </c>
      <c r="D100" s="616">
        <v>20.648869223704999</v>
      </c>
      <c r="E100" s="617">
        <v>1.0622487899190001</v>
      </c>
      <c r="F100" s="615">
        <v>352.54858903074802</v>
      </c>
      <c r="G100" s="616">
        <v>176.27429451537401</v>
      </c>
      <c r="H100" s="618">
        <v>50.337150000000001</v>
      </c>
      <c r="I100" s="615">
        <v>210.12529000000001</v>
      </c>
      <c r="J100" s="616">
        <v>33.850995484625003</v>
      </c>
      <c r="K100" s="619">
        <v>0.59601795763099996</v>
      </c>
    </row>
    <row r="101" spans="1:11" ht="14.4" customHeight="1" thickBot="1" x14ac:dyDescent="0.35">
      <c r="A101" s="636" t="s">
        <v>430</v>
      </c>
      <c r="B101" s="620">
        <v>316.692090960109</v>
      </c>
      <c r="C101" s="620">
        <v>358.85622000000001</v>
      </c>
      <c r="D101" s="621">
        <v>42.16412903989</v>
      </c>
      <c r="E101" s="627">
        <v>1.1331391918</v>
      </c>
      <c r="F101" s="620">
        <v>295.07205759511498</v>
      </c>
      <c r="G101" s="621">
        <v>147.536028797558</v>
      </c>
      <c r="H101" s="623">
        <v>23.124220000000001</v>
      </c>
      <c r="I101" s="620">
        <v>175.25966</v>
      </c>
      <c r="J101" s="621">
        <v>27.723631202442</v>
      </c>
      <c r="K101" s="628">
        <v>0.59395546100899999</v>
      </c>
    </row>
    <row r="102" spans="1:11" ht="14.4" customHeight="1" thickBot="1" x14ac:dyDescent="0.35">
      <c r="A102" s="637" t="s">
        <v>431</v>
      </c>
      <c r="B102" s="615">
        <v>0</v>
      </c>
      <c r="C102" s="615">
        <v>41.235909999999997</v>
      </c>
      <c r="D102" s="616">
        <v>41.235909999999997</v>
      </c>
      <c r="E102" s="625" t="s">
        <v>350</v>
      </c>
      <c r="F102" s="615">
        <v>0</v>
      </c>
      <c r="G102" s="616">
        <v>0</v>
      </c>
      <c r="H102" s="618">
        <v>0</v>
      </c>
      <c r="I102" s="615">
        <v>0</v>
      </c>
      <c r="J102" s="616">
        <v>0</v>
      </c>
      <c r="K102" s="626" t="s">
        <v>336</v>
      </c>
    </row>
    <row r="103" spans="1:11" ht="14.4" customHeight="1" thickBot="1" x14ac:dyDescent="0.35">
      <c r="A103" s="637" t="s">
        <v>432</v>
      </c>
      <c r="B103" s="615">
        <v>241.24592981266699</v>
      </c>
      <c r="C103" s="615">
        <v>254.22373999999999</v>
      </c>
      <c r="D103" s="616">
        <v>12.977810187332</v>
      </c>
      <c r="E103" s="617">
        <v>1.0537949394520001</v>
      </c>
      <c r="F103" s="615">
        <v>231.35742908005301</v>
      </c>
      <c r="G103" s="616">
        <v>115.67871454002599</v>
      </c>
      <c r="H103" s="618">
        <v>23.124220000000001</v>
      </c>
      <c r="I103" s="615">
        <v>138.5992</v>
      </c>
      <c r="J103" s="616">
        <v>22.920485459973001</v>
      </c>
      <c r="K103" s="619">
        <v>0.59906958921099995</v>
      </c>
    </row>
    <row r="104" spans="1:11" ht="14.4" customHeight="1" thickBot="1" x14ac:dyDescent="0.35">
      <c r="A104" s="637" t="s">
        <v>433</v>
      </c>
      <c r="B104" s="615">
        <v>8.0029153339239993</v>
      </c>
      <c r="C104" s="615">
        <v>10.523</v>
      </c>
      <c r="D104" s="616">
        <v>2.5200846660749998</v>
      </c>
      <c r="E104" s="617">
        <v>1.3148958299469999</v>
      </c>
      <c r="F104" s="615">
        <v>3.9999998740090001</v>
      </c>
      <c r="G104" s="616">
        <v>1.999999937004</v>
      </c>
      <c r="H104" s="618">
        <v>0</v>
      </c>
      <c r="I104" s="615">
        <v>4.0510000000000002</v>
      </c>
      <c r="J104" s="616">
        <v>2.051000062995</v>
      </c>
      <c r="K104" s="619">
        <v>1.0127500318989999</v>
      </c>
    </row>
    <row r="105" spans="1:11" ht="14.4" customHeight="1" thickBot="1" x14ac:dyDescent="0.35">
      <c r="A105" s="637" t="s">
        <v>434</v>
      </c>
      <c r="B105" s="615">
        <v>5.9298818447419999</v>
      </c>
      <c r="C105" s="615">
        <v>2.9927299999999999</v>
      </c>
      <c r="D105" s="616">
        <v>-2.937151844742</v>
      </c>
      <c r="E105" s="617">
        <v>0.504686278471</v>
      </c>
      <c r="F105" s="615">
        <v>3.6496858935929999</v>
      </c>
      <c r="G105" s="616">
        <v>1.8248429467959999</v>
      </c>
      <c r="H105" s="618">
        <v>0</v>
      </c>
      <c r="I105" s="615">
        <v>12.677580000000001</v>
      </c>
      <c r="J105" s="616">
        <v>10.852737053203001</v>
      </c>
      <c r="K105" s="619">
        <v>3.4736085158050001</v>
      </c>
    </row>
    <row r="106" spans="1:11" ht="14.4" customHeight="1" thickBot="1" x14ac:dyDescent="0.35">
      <c r="A106" s="637" t="s">
        <v>435</v>
      </c>
      <c r="B106" s="615">
        <v>61.513363968774001</v>
      </c>
      <c r="C106" s="615">
        <v>49.880839999999999</v>
      </c>
      <c r="D106" s="616">
        <v>-11.632523968774001</v>
      </c>
      <c r="E106" s="617">
        <v>0.81089436151299998</v>
      </c>
      <c r="F106" s="615">
        <v>56.064942747460002</v>
      </c>
      <c r="G106" s="616">
        <v>28.032471373730001</v>
      </c>
      <c r="H106" s="618">
        <v>0</v>
      </c>
      <c r="I106" s="615">
        <v>19.93188</v>
      </c>
      <c r="J106" s="616">
        <v>-8.1005913737289994</v>
      </c>
      <c r="K106" s="619">
        <v>0.35551414169399997</v>
      </c>
    </row>
    <row r="107" spans="1:11" ht="14.4" customHeight="1" thickBot="1" x14ac:dyDescent="0.35">
      <c r="A107" s="636" t="s">
        <v>436</v>
      </c>
      <c r="B107" s="620">
        <v>0</v>
      </c>
      <c r="C107" s="620">
        <v>0.24013000000000001</v>
      </c>
      <c r="D107" s="621">
        <v>0.24013000000000001</v>
      </c>
      <c r="E107" s="622" t="s">
        <v>350</v>
      </c>
      <c r="F107" s="620">
        <v>0</v>
      </c>
      <c r="G107" s="621">
        <v>0</v>
      </c>
      <c r="H107" s="623">
        <v>0</v>
      </c>
      <c r="I107" s="620">
        <v>0.22</v>
      </c>
      <c r="J107" s="621">
        <v>0.22</v>
      </c>
      <c r="K107" s="624" t="s">
        <v>350</v>
      </c>
    </row>
    <row r="108" spans="1:11" ht="14.4" customHeight="1" thickBot="1" x14ac:dyDescent="0.35">
      <c r="A108" s="637" t="s">
        <v>437</v>
      </c>
      <c r="B108" s="615">
        <v>0</v>
      </c>
      <c r="C108" s="615">
        <v>0.24013000000000001</v>
      </c>
      <c r="D108" s="616">
        <v>0.24013000000000001</v>
      </c>
      <c r="E108" s="625" t="s">
        <v>350</v>
      </c>
      <c r="F108" s="615">
        <v>0</v>
      </c>
      <c r="G108" s="616">
        <v>0</v>
      </c>
      <c r="H108" s="618">
        <v>0</v>
      </c>
      <c r="I108" s="615">
        <v>0.22</v>
      </c>
      <c r="J108" s="616">
        <v>0.22</v>
      </c>
      <c r="K108" s="626" t="s">
        <v>350</v>
      </c>
    </row>
    <row r="109" spans="1:11" ht="14.4" customHeight="1" thickBot="1" x14ac:dyDescent="0.35">
      <c r="A109" s="636" t="s">
        <v>438</v>
      </c>
      <c r="B109" s="620">
        <v>0</v>
      </c>
      <c r="C109" s="620">
        <v>19.518999999999998</v>
      </c>
      <c r="D109" s="621">
        <v>19.518999999999998</v>
      </c>
      <c r="E109" s="622" t="s">
        <v>350</v>
      </c>
      <c r="F109" s="620">
        <v>0</v>
      </c>
      <c r="G109" s="621">
        <v>0</v>
      </c>
      <c r="H109" s="623">
        <v>0</v>
      </c>
      <c r="I109" s="620">
        <v>8.3170000000000002</v>
      </c>
      <c r="J109" s="621">
        <v>8.3170000000000002</v>
      </c>
      <c r="K109" s="624" t="s">
        <v>336</v>
      </c>
    </row>
    <row r="110" spans="1:11" ht="14.4" customHeight="1" thickBot="1" x14ac:dyDescent="0.35">
      <c r="A110" s="637" t="s">
        <v>439</v>
      </c>
      <c r="B110" s="615">
        <v>0</v>
      </c>
      <c r="C110" s="615">
        <v>0.126</v>
      </c>
      <c r="D110" s="616">
        <v>0.126</v>
      </c>
      <c r="E110" s="625" t="s">
        <v>350</v>
      </c>
      <c r="F110" s="615">
        <v>0</v>
      </c>
      <c r="G110" s="616">
        <v>0</v>
      </c>
      <c r="H110" s="618">
        <v>0</v>
      </c>
      <c r="I110" s="615">
        <v>3.4289999999999998</v>
      </c>
      <c r="J110" s="616">
        <v>3.4289999999999998</v>
      </c>
      <c r="K110" s="626" t="s">
        <v>336</v>
      </c>
    </row>
    <row r="111" spans="1:11" ht="14.4" customHeight="1" thickBot="1" x14ac:dyDescent="0.35">
      <c r="A111" s="637" t="s">
        <v>440</v>
      </c>
      <c r="B111" s="615">
        <v>0</v>
      </c>
      <c r="C111" s="615">
        <v>19.393000000000001</v>
      </c>
      <c r="D111" s="616">
        <v>19.393000000000001</v>
      </c>
      <c r="E111" s="625" t="s">
        <v>350</v>
      </c>
      <c r="F111" s="615">
        <v>0</v>
      </c>
      <c r="G111" s="616">
        <v>0</v>
      </c>
      <c r="H111" s="618">
        <v>0</v>
      </c>
      <c r="I111" s="615">
        <v>4.8879999999999999</v>
      </c>
      <c r="J111" s="616">
        <v>4.8879999999999999</v>
      </c>
      <c r="K111" s="626" t="s">
        <v>336</v>
      </c>
    </row>
    <row r="112" spans="1:11" ht="14.4" customHeight="1" thickBot="1" x14ac:dyDescent="0.35">
      <c r="A112" s="634" t="s">
        <v>48</v>
      </c>
      <c r="B112" s="615">
        <v>46977.232205279899</v>
      </c>
      <c r="C112" s="615">
        <v>48885.12659</v>
      </c>
      <c r="D112" s="616">
        <v>1907.8943847201199</v>
      </c>
      <c r="E112" s="617">
        <v>1.0406131714269999</v>
      </c>
      <c r="F112" s="615">
        <v>48759.998464178199</v>
      </c>
      <c r="G112" s="616">
        <v>24379.9992320891</v>
      </c>
      <c r="H112" s="618">
        <v>3970.6401599999999</v>
      </c>
      <c r="I112" s="615">
        <v>24557.585490000001</v>
      </c>
      <c r="J112" s="616">
        <v>177.586257910927</v>
      </c>
      <c r="K112" s="619">
        <v>0.50364204806199997</v>
      </c>
    </row>
    <row r="113" spans="1:11" ht="14.4" customHeight="1" thickBot="1" x14ac:dyDescent="0.35">
      <c r="A113" s="640" t="s">
        <v>441</v>
      </c>
      <c r="B113" s="620">
        <v>34836.999999999403</v>
      </c>
      <c r="C113" s="620">
        <v>36404.728999999999</v>
      </c>
      <c r="D113" s="621">
        <v>1567.7290000006501</v>
      </c>
      <c r="E113" s="627">
        <v>1.045001837127</v>
      </c>
      <c r="F113" s="620">
        <v>36160.998861016102</v>
      </c>
      <c r="G113" s="621">
        <v>18080.499430508102</v>
      </c>
      <c r="H113" s="623">
        <v>2949.2779999999998</v>
      </c>
      <c r="I113" s="620">
        <v>18207.256000000001</v>
      </c>
      <c r="J113" s="621">
        <v>126.756569491943</v>
      </c>
      <c r="K113" s="628">
        <v>0.50350533927300001</v>
      </c>
    </row>
    <row r="114" spans="1:11" ht="14.4" customHeight="1" thickBot="1" x14ac:dyDescent="0.35">
      <c r="A114" s="636" t="s">
        <v>442</v>
      </c>
      <c r="B114" s="620">
        <v>34679.999999999403</v>
      </c>
      <c r="C114" s="620">
        <v>35994.226999999999</v>
      </c>
      <c r="D114" s="621">
        <v>1314.2270000006499</v>
      </c>
      <c r="E114" s="627">
        <v>1.037895818915</v>
      </c>
      <c r="F114" s="620">
        <v>35998.998866118702</v>
      </c>
      <c r="G114" s="621">
        <v>17999.499433059402</v>
      </c>
      <c r="H114" s="623">
        <v>2914.8040000000001</v>
      </c>
      <c r="I114" s="620">
        <v>18127.857</v>
      </c>
      <c r="J114" s="621">
        <v>128.357566940635</v>
      </c>
      <c r="K114" s="628">
        <v>0.50356558712599997</v>
      </c>
    </row>
    <row r="115" spans="1:11" ht="14.4" customHeight="1" thickBot="1" x14ac:dyDescent="0.35">
      <c r="A115" s="637" t="s">
        <v>443</v>
      </c>
      <c r="B115" s="615">
        <v>34679.999999999403</v>
      </c>
      <c r="C115" s="615">
        <v>35994.226999999999</v>
      </c>
      <c r="D115" s="616">
        <v>1314.2270000006499</v>
      </c>
      <c r="E115" s="617">
        <v>1.037895818915</v>
      </c>
      <c r="F115" s="615">
        <v>35998.998866118702</v>
      </c>
      <c r="G115" s="616">
        <v>17999.499433059402</v>
      </c>
      <c r="H115" s="618">
        <v>2914.8040000000001</v>
      </c>
      <c r="I115" s="615">
        <v>18127.857</v>
      </c>
      <c r="J115" s="616">
        <v>128.357566940635</v>
      </c>
      <c r="K115" s="619">
        <v>0.50356558712599997</v>
      </c>
    </row>
    <row r="116" spans="1:11" ht="14.4" customHeight="1" thickBot="1" x14ac:dyDescent="0.35">
      <c r="A116" s="636" t="s">
        <v>444</v>
      </c>
      <c r="B116" s="620">
        <v>42.999999999998998</v>
      </c>
      <c r="C116" s="620">
        <v>43.2</v>
      </c>
      <c r="D116" s="621">
        <v>0.2</v>
      </c>
      <c r="E116" s="627">
        <v>1.0046511627900001</v>
      </c>
      <c r="F116" s="620">
        <v>49.999998425120999</v>
      </c>
      <c r="G116" s="621">
        <v>24.999999212559999</v>
      </c>
      <c r="H116" s="623">
        <v>3.6</v>
      </c>
      <c r="I116" s="620">
        <v>21.6</v>
      </c>
      <c r="J116" s="621">
        <v>-3.39999921256</v>
      </c>
      <c r="K116" s="628">
        <v>0.43200001360599999</v>
      </c>
    </row>
    <row r="117" spans="1:11" ht="14.4" customHeight="1" thickBot="1" x14ac:dyDescent="0.35">
      <c r="A117" s="637" t="s">
        <v>445</v>
      </c>
      <c r="B117" s="615">
        <v>42.999999999998998</v>
      </c>
      <c r="C117" s="615">
        <v>43.2</v>
      </c>
      <c r="D117" s="616">
        <v>0.2</v>
      </c>
      <c r="E117" s="617">
        <v>1.0046511627900001</v>
      </c>
      <c r="F117" s="615">
        <v>49.999998425120999</v>
      </c>
      <c r="G117" s="616">
        <v>24.999999212559999</v>
      </c>
      <c r="H117" s="618">
        <v>3.6</v>
      </c>
      <c r="I117" s="615">
        <v>21.6</v>
      </c>
      <c r="J117" s="616">
        <v>-3.39999921256</v>
      </c>
      <c r="K117" s="619">
        <v>0.43200001360599999</v>
      </c>
    </row>
    <row r="118" spans="1:11" ht="14.4" customHeight="1" thickBot="1" x14ac:dyDescent="0.35">
      <c r="A118" s="636" t="s">
        <v>446</v>
      </c>
      <c r="B118" s="620">
        <v>0</v>
      </c>
      <c r="C118" s="620">
        <v>284.214</v>
      </c>
      <c r="D118" s="621">
        <v>284.214</v>
      </c>
      <c r="E118" s="622" t="s">
        <v>350</v>
      </c>
      <c r="F118" s="620">
        <v>0</v>
      </c>
      <c r="G118" s="621">
        <v>0</v>
      </c>
      <c r="H118" s="623">
        <v>0</v>
      </c>
      <c r="I118" s="620">
        <v>0</v>
      </c>
      <c r="J118" s="621">
        <v>0</v>
      </c>
      <c r="K118" s="624" t="s">
        <v>336</v>
      </c>
    </row>
    <row r="119" spans="1:11" ht="14.4" customHeight="1" thickBot="1" x14ac:dyDescent="0.35">
      <c r="A119" s="637" t="s">
        <v>447</v>
      </c>
      <c r="B119" s="615">
        <v>0</v>
      </c>
      <c r="C119" s="615">
        <v>284.214</v>
      </c>
      <c r="D119" s="616">
        <v>284.214</v>
      </c>
      <c r="E119" s="625" t="s">
        <v>350</v>
      </c>
      <c r="F119" s="615">
        <v>0</v>
      </c>
      <c r="G119" s="616">
        <v>0</v>
      </c>
      <c r="H119" s="618">
        <v>0</v>
      </c>
      <c r="I119" s="615">
        <v>0</v>
      </c>
      <c r="J119" s="616">
        <v>0</v>
      </c>
      <c r="K119" s="626" t="s">
        <v>336</v>
      </c>
    </row>
    <row r="120" spans="1:11" ht="14.4" customHeight="1" thickBot="1" x14ac:dyDescent="0.35">
      <c r="A120" s="636" t="s">
        <v>448</v>
      </c>
      <c r="B120" s="620">
        <v>113.999999999998</v>
      </c>
      <c r="C120" s="620">
        <v>83.087999999999994</v>
      </c>
      <c r="D120" s="621">
        <v>-30.911999999997001</v>
      </c>
      <c r="E120" s="627">
        <v>0.72884210526299997</v>
      </c>
      <c r="F120" s="620">
        <v>111.99999647227099</v>
      </c>
      <c r="G120" s="621">
        <v>55.999998236134999</v>
      </c>
      <c r="H120" s="623">
        <v>30.873999999999999</v>
      </c>
      <c r="I120" s="620">
        <v>57.798999999999999</v>
      </c>
      <c r="J120" s="621">
        <v>1.7990017638639999</v>
      </c>
      <c r="K120" s="628">
        <v>0.51606251625400001</v>
      </c>
    </row>
    <row r="121" spans="1:11" ht="14.4" customHeight="1" thickBot="1" x14ac:dyDescent="0.35">
      <c r="A121" s="637" t="s">
        <v>449</v>
      </c>
      <c r="B121" s="615">
        <v>113.999999999998</v>
      </c>
      <c r="C121" s="615">
        <v>83.087999999999994</v>
      </c>
      <c r="D121" s="616">
        <v>-30.911999999997001</v>
      </c>
      <c r="E121" s="617">
        <v>0.72884210526299997</v>
      </c>
      <c r="F121" s="615">
        <v>111.99999647227099</v>
      </c>
      <c r="G121" s="616">
        <v>55.999998236134999</v>
      </c>
      <c r="H121" s="618">
        <v>30.873999999999999</v>
      </c>
      <c r="I121" s="615">
        <v>57.798999999999999</v>
      </c>
      <c r="J121" s="616">
        <v>1.7990017638639999</v>
      </c>
      <c r="K121" s="619">
        <v>0.51606251625400001</v>
      </c>
    </row>
    <row r="122" spans="1:11" ht="14.4" customHeight="1" thickBot="1" x14ac:dyDescent="0.35">
      <c r="A122" s="635" t="s">
        <v>450</v>
      </c>
      <c r="B122" s="615">
        <v>11793.232205280599</v>
      </c>
      <c r="C122" s="615">
        <v>12119.46753</v>
      </c>
      <c r="D122" s="616">
        <v>326.23532471945498</v>
      </c>
      <c r="E122" s="617">
        <v>1.027662927265</v>
      </c>
      <c r="F122" s="615">
        <v>12239.9996144697</v>
      </c>
      <c r="G122" s="616">
        <v>6119.9998072348299</v>
      </c>
      <c r="H122" s="618">
        <v>991.90633000000003</v>
      </c>
      <c r="I122" s="615">
        <v>6168.4741999999997</v>
      </c>
      <c r="J122" s="616">
        <v>48.474392765170997</v>
      </c>
      <c r="K122" s="619">
        <v>0.50396032633099996</v>
      </c>
    </row>
    <row r="123" spans="1:11" ht="14.4" customHeight="1" thickBot="1" x14ac:dyDescent="0.35">
      <c r="A123" s="636" t="s">
        <v>451</v>
      </c>
      <c r="B123" s="620">
        <v>3122.2322052807199</v>
      </c>
      <c r="C123" s="620">
        <v>3243.4069100000002</v>
      </c>
      <c r="D123" s="621">
        <v>121.174704719277</v>
      </c>
      <c r="E123" s="627">
        <v>1.0388102795530001</v>
      </c>
      <c r="F123" s="620">
        <v>3240.9998979163502</v>
      </c>
      <c r="G123" s="621">
        <v>1620.4999489581801</v>
      </c>
      <c r="H123" s="623">
        <v>262.65559000000002</v>
      </c>
      <c r="I123" s="620">
        <v>1633.4522199999999</v>
      </c>
      <c r="J123" s="621">
        <v>12.952271041822</v>
      </c>
      <c r="K123" s="628">
        <v>0.50399638119400003</v>
      </c>
    </row>
    <row r="124" spans="1:11" ht="14.4" customHeight="1" thickBot="1" x14ac:dyDescent="0.35">
      <c r="A124" s="637" t="s">
        <v>452</v>
      </c>
      <c r="B124" s="615">
        <v>3122.2322052807199</v>
      </c>
      <c r="C124" s="615">
        <v>3243.4069100000002</v>
      </c>
      <c r="D124" s="616">
        <v>121.174704719277</v>
      </c>
      <c r="E124" s="617">
        <v>1.0388102795530001</v>
      </c>
      <c r="F124" s="615">
        <v>3240.9998979163502</v>
      </c>
      <c r="G124" s="616">
        <v>1620.4999489581801</v>
      </c>
      <c r="H124" s="618">
        <v>262.65559000000002</v>
      </c>
      <c r="I124" s="615">
        <v>1633.4522199999999</v>
      </c>
      <c r="J124" s="616">
        <v>12.952271041822</v>
      </c>
      <c r="K124" s="619">
        <v>0.50399638119400003</v>
      </c>
    </row>
    <row r="125" spans="1:11" ht="14.4" customHeight="1" thickBot="1" x14ac:dyDescent="0.35">
      <c r="A125" s="636" t="s">
        <v>453</v>
      </c>
      <c r="B125" s="620">
        <v>8670.9999999998308</v>
      </c>
      <c r="C125" s="620">
        <v>8876.0606200000002</v>
      </c>
      <c r="D125" s="621">
        <v>205.06062000017801</v>
      </c>
      <c r="E125" s="627">
        <v>1.0236490162609999</v>
      </c>
      <c r="F125" s="620">
        <v>8998.9997165533096</v>
      </c>
      <c r="G125" s="621">
        <v>4499.4998582766502</v>
      </c>
      <c r="H125" s="623">
        <v>729.25073999999995</v>
      </c>
      <c r="I125" s="620">
        <v>4535.0219800000004</v>
      </c>
      <c r="J125" s="621">
        <v>35.522121723346999</v>
      </c>
      <c r="K125" s="628">
        <v>0.50394734113100004</v>
      </c>
    </row>
    <row r="126" spans="1:11" ht="14.4" customHeight="1" thickBot="1" x14ac:dyDescent="0.35">
      <c r="A126" s="637" t="s">
        <v>454</v>
      </c>
      <c r="B126" s="615">
        <v>8670.9999999998308</v>
      </c>
      <c r="C126" s="615">
        <v>8876.0606200000002</v>
      </c>
      <c r="D126" s="616">
        <v>205.06062000017801</v>
      </c>
      <c r="E126" s="617">
        <v>1.0236490162609999</v>
      </c>
      <c r="F126" s="615">
        <v>8998.9997165533096</v>
      </c>
      <c r="G126" s="616">
        <v>4499.4998582766502</v>
      </c>
      <c r="H126" s="618">
        <v>729.25073999999995</v>
      </c>
      <c r="I126" s="615">
        <v>4535.0219800000004</v>
      </c>
      <c r="J126" s="616">
        <v>35.522121723346999</v>
      </c>
      <c r="K126" s="619">
        <v>0.50394734113100004</v>
      </c>
    </row>
    <row r="127" spans="1:11" ht="14.4" customHeight="1" thickBot="1" x14ac:dyDescent="0.35">
      <c r="A127" s="635" t="s">
        <v>455</v>
      </c>
      <c r="B127" s="615">
        <v>346.99999999999301</v>
      </c>
      <c r="C127" s="615">
        <v>360.93006000000003</v>
      </c>
      <c r="D127" s="616">
        <v>13.930060000006</v>
      </c>
      <c r="E127" s="617">
        <v>1.040144265129</v>
      </c>
      <c r="F127" s="615">
        <v>358.99998869236998</v>
      </c>
      <c r="G127" s="616">
        <v>179.49999434618499</v>
      </c>
      <c r="H127" s="618">
        <v>29.455829999999999</v>
      </c>
      <c r="I127" s="615">
        <v>181.85529</v>
      </c>
      <c r="J127" s="616">
        <v>2.3552956538149998</v>
      </c>
      <c r="K127" s="619">
        <v>0.50656071233400002</v>
      </c>
    </row>
    <row r="128" spans="1:11" ht="14.4" customHeight="1" thickBot="1" x14ac:dyDescent="0.35">
      <c r="A128" s="636" t="s">
        <v>456</v>
      </c>
      <c r="B128" s="620">
        <v>346.99999999999301</v>
      </c>
      <c r="C128" s="620">
        <v>360.93006000000003</v>
      </c>
      <c r="D128" s="621">
        <v>13.930060000006</v>
      </c>
      <c r="E128" s="627">
        <v>1.040144265129</v>
      </c>
      <c r="F128" s="620">
        <v>358.99998869236998</v>
      </c>
      <c r="G128" s="621">
        <v>179.49999434618499</v>
      </c>
      <c r="H128" s="623">
        <v>29.455829999999999</v>
      </c>
      <c r="I128" s="620">
        <v>181.85529</v>
      </c>
      <c r="J128" s="621">
        <v>2.3552956538149998</v>
      </c>
      <c r="K128" s="628">
        <v>0.50656071233400002</v>
      </c>
    </row>
    <row r="129" spans="1:11" ht="14.4" customHeight="1" thickBot="1" x14ac:dyDescent="0.35">
      <c r="A129" s="637" t="s">
        <v>457</v>
      </c>
      <c r="B129" s="615">
        <v>346.99999999999301</v>
      </c>
      <c r="C129" s="615">
        <v>360.93006000000003</v>
      </c>
      <c r="D129" s="616">
        <v>13.930060000006</v>
      </c>
      <c r="E129" s="617">
        <v>1.040144265129</v>
      </c>
      <c r="F129" s="615">
        <v>358.99998869236998</v>
      </c>
      <c r="G129" s="616">
        <v>179.49999434618499</v>
      </c>
      <c r="H129" s="618">
        <v>29.455829999999999</v>
      </c>
      <c r="I129" s="615">
        <v>181.85529</v>
      </c>
      <c r="J129" s="616">
        <v>2.3552956538149998</v>
      </c>
      <c r="K129" s="619">
        <v>0.50656071233400002</v>
      </c>
    </row>
    <row r="130" spans="1:11" ht="14.4" customHeight="1" thickBot="1" x14ac:dyDescent="0.35">
      <c r="A130" s="634" t="s">
        <v>458</v>
      </c>
      <c r="B130" s="615">
        <v>0</v>
      </c>
      <c r="C130" s="615">
        <v>216.76338000000001</v>
      </c>
      <c r="D130" s="616">
        <v>216.76338000000001</v>
      </c>
      <c r="E130" s="625" t="s">
        <v>336</v>
      </c>
      <c r="F130" s="615">
        <v>0</v>
      </c>
      <c r="G130" s="616">
        <v>0</v>
      </c>
      <c r="H130" s="618">
        <v>2.9754999999999998</v>
      </c>
      <c r="I130" s="615">
        <v>64.090199999999996</v>
      </c>
      <c r="J130" s="616">
        <v>64.090199999999996</v>
      </c>
      <c r="K130" s="626" t="s">
        <v>336</v>
      </c>
    </row>
    <row r="131" spans="1:11" ht="14.4" customHeight="1" thickBot="1" x14ac:dyDescent="0.35">
      <c r="A131" s="635" t="s">
        <v>459</v>
      </c>
      <c r="B131" s="615">
        <v>0</v>
      </c>
      <c r="C131" s="615">
        <v>216.76338000000001</v>
      </c>
      <c r="D131" s="616">
        <v>216.76338000000001</v>
      </c>
      <c r="E131" s="625" t="s">
        <v>336</v>
      </c>
      <c r="F131" s="615">
        <v>0</v>
      </c>
      <c r="G131" s="616">
        <v>0</v>
      </c>
      <c r="H131" s="618">
        <v>2.9754999999999998</v>
      </c>
      <c r="I131" s="615">
        <v>64.090199999999996</v>
      </c>
      <c r="J131" s="616">
        <v>64.090199999999996</v>
      </c>
      <c r="K131" s="626" t="s">
        <v>336</v>
      </c>
    </row>
    <row r="132" spans="1:11" ht="14.4" customHeight="1" thickBot="1" x14ac:dyDescent="0.35">
      <c r="A132" s="636" t="s">
        <v>460</v>
      </c>
      <c r="B132" s="620">
        <v>0</v>
      </c>
      <c r="C132" s="620">
        <v>175.36046999999999</v>
      </c>
      <c r="D132" s="621">
        <v>175.36046999999999</v>
      </c>
      <c r="E132" s="622" t="s">
        <v>336</v>
      </c>
      <c r="F132" s="620">
        <v>0</v>
      </c>
      <c r="G132" s="621">
        <v>0</v>
      </c>
      <c r="H132" s="623">
        <v>2.5499999999999998E-2</v>
      </c>
      <c r="I132" s="620">
        <v>49.681199999999997</v>
      </c>
      <c r="J132" s="621">
        <v>49.681199999999997</v>
      </c>
      <c r="K132" s="624" t="s">
        <v>336</v>
      </c>
    </row>
    <row r="133" spans="1:11" ht="14.4" customHeight="1" thickBot="1" x14ac:dyDescent="0.35">
      <c r="A133" s="637" t="s">
        <v>461</v>
      </c>
      <c r="B133" s="615">
        <v>0</v>
      </c>
      <c r="C133" s="615">
        <v>25.13043</v>
      </c>
      <c r="D133" s="616">
        <v>25.13043</v>
      </c>
      <c r="E133" s="625" t="s">
        <v>336</v>
      </c>
      <c r="F133" s="615">
        <v>0</v>
      </c>
      <c r="G133" s="616">
        <v>0</v>
      </c>
      <c r="H133" s="618">
        <v>2.5499999999999998E-2</v>
      </c>
      <c r="I133" s="615">
        <v>14.167199999999999</v>
      </c>
      <c r="J133" s="616">
        <v>14.167199999999999</v>
      </c>
      <c r="K133" s="626" t="s">
        <v>336</v>
      </c>
    </row>
    <row r="134" spans="1:11" ht="14.4" customHeight="1" thickBot="1" x14ac:dyDescent="0.35">
      <c r="A134" s="637" t="s">
        <v>462</v>
      </c>
      <c r="B134" s="615">
        <v>0</v>
      </c>
      <c r="C134" s="615">
        <v>-3.7889599999999999</v>
      </c>
      <c r="D134" s="616">
        <v>-3.7889599999999999</v>
      </c>
      <c r="E134" s="625" t="s">
        <v>350</v>
      </c>
      <c r="F134" s="615">
        <v>0</v>
      </c>
      <c r="G134" s="616">
        <v>0</v>
      </c>
      <c r="H134" s="618">
        <v>0</v>
      </c>
      <c r="I134" s="615">
        <v>-1.099</v>
      </c>
      <c r="J134" s="616">
        <v>-1.099</v>
      </c>
      <c r="K134" s="626" t="s">
        <v>350</v>
      </c>
    </row>
    <row r="135" spans="1:11" ht="14.4" customHeight="1" thickBot="1" x14ac:dyDescent="0.35">
      <c r="A135" s="637" t="s">
        <v>463</v>
      </c>
      <c r="B135" s="615">
        <v>0</v>
      </c>
      <c r="C135" s="615">
        <v>37.25</v>
      </c>
      <c r="D135" s="616">
        <v>37.25</v>
      </c>
      <c r="E135" s="625" t="s">
        <v>336</v>
      </c>
      <c r="F135" s="615">
        <v>0</v>
      </c>
      <c r="G135" s="616">
        <v>0</v>
      </c>
      <c r="H135" s="618">
        <v>0</v>
      </c>
      <c r="I135" s="615">
        <v>0</v>
      </c>
      <c r="J135" s="616">
        <v>0</v>
      </c>
      <c r="K135" s="626" t="s">
        <v>336</v>
      </c>
    </row>
    <row r="136" spans="1:11" ht="14.4" customHeight="1" thickBot="1" x14ac:dyDescent="0.35">
      <c r="A136" s="637" t="s">
        <v>464</v>
      </c>
      <c r="B136" s="615">
        <v>0</v>
      </c>
      <c r="C136" s="615">
        <v>91.963999999999999</v>
      </c>
      <c r="D136" s="616">
        <v>91.963999999999999</v>
      </c>
      <c r="E136" s="625" t="s">
        <v>336</v>
      </c>
      <c r="F136" s="615">
        <v>0</v>
      </c>
      <c r="G136" s="616">
        <v>0</v>
      </c>
      <c r="H136" s="618">
        <v>0</v>
      </c>
      <c r="I136" s="615">
        <v>36.512999999999998</v>
      </c>
      <c r="J136" s="616">
        <v>36.512999999999998</v>
      </c>
      <c r="K136" s="626" t="s">
        <v>336</v>
      </c>
    </row>
    <row r="137" spans="1:11" ht="14.4" customHeight="1" thickBot="1" x14ac:dyDescent="0.35">
      <c r="A137" s="637" t="s">
        <v>465</v>
      </c>
      <c r="B137" s="615">
        <v>0</v>
      </c>
      <c r="C137" s="615">
        <v>0</v>
      </c>
      <c r="D137" s="616">
        <v>0</v>
      </c>
      <c r="E137" s="617">
        <v>1</v>
      </c>
      <c r="F137" s="615">
        <v>0</v>
      </c>
      <c r="G137" s="616">
        <v>0</v>
      </c>
      <c r="H137" s="618">
        <v>0</v>
      </c>
      <c r="I137" s="615">
        <v>0.1</v>
      </c>
      <c r="J137" s="616">
        <v>0.1</v>
      </c>
      <c r="K137" s="626" t="s">
        <v>350</v>
      </c>
    </row>
    <row r="138" spans="1:11" ht="14.4" customHeight="1" thickBot="1" x14ac:dyDescent="0.35">
      <c r="A138" s="637" t="s">
        <v>466</v>
      </c>
      <c r="B138" s="615">
        <v>0</v>
      </c>
      <c r="C138" s="615">
        <v>24.805</v>
      </c>
      <c r="D138" s="616">
        <v>24.805</v>
      </c>
      <c r="E138" s="625" t="s">
        <v>350</v>
      </c>
      <c r="F138" s="615">
        <v>0</v>
      </c>
      <c r="G138" s="616">
        <v>0</v>
      </c>
      <c r="H138" s="618">
        <v>0</v>
      </c>
      <c r="I138" s="615">
        <v>0</v>
      </c>
      <c r="J138" s="616">
        <v>0</v>
      </c>
      <c r="K138" s="626" t="s">
        <v>336</v>
      </c>
    </row>
    <row r="139" spans="1:11" ht="14.4" customHeight="1" thickBot="1" x14ac:dyDescent="0.35">
      <c r="A139" s="639" t="s">
        <v>467</v>
      </c>
      <c r="B139" s="615">
        <v>0</v>
      </c>
      <c r="C139" s="615">
        <v>0</v>
      </c>
      <c r="D139" s="616">
        <v>0</v>
      </c>
      <c r="E139" s="617">
        <v>1</v>
      </c>
      <c r="F139" s="615">
        <v>0</v>
      </c>
      <c r="G139" s="616">
        <v>0</v>
      </c>
      <c r="H139" s="618">
        <v>0</v>
      </c>
      <c r="I139" s="615">
        <v>3.899</v>
      </c>
      <c r="J139" s="616">
        <v>3.899</v>
      </c>
      <c r="K139" s="626" t="s">
        <v>350</v>
      </c>
    </row>
    <row r="140" spans="1:11" ht="14.4" customHeight="1" thickBot="1" x14ac:dyDescent="0.35">
      <c r="A140" s="637" t="s">
        <v>468</v>
      </c>
      <c r="B140" s="615">
        <v>0</v>
      </c>
      <c r="C140" s="615">
        <v>0</v>
      </c>
      <c r="D140" s="616">
        <v>0</v>
      </c>
      <c r="E140" s="617">
        <v>1</v>
      </c>
      <c r="F140" s="615">
        <v>0</v>
      </c>
      <c r="G140" s="616">
        <v>0</v>
      </c>
      <c r="H140" s="618">
        <v>0</v>
      </c>
      <c r="I140" s="615">
        <v>3.899</v>
      </c>
      <c r="J140" s="616">
        <v>3.899</v>
      </c>
      <c r="K140" s="626" t="s">
        <v>350</v>
      </c>
    </row>
    <row r="141" spans="1:11" ht="14.4" customHeight="1" thickBot="1" x14ac:dyDescent="0.35">
      <c r="A141" s="636" t="s">
        <v>469</v>
      </c>
      <c r="B141" s="620">
        <v>0</v>
      </c>
      <c r="C141" s="620">
        <v>0.98690999999899998</v>
      </c>
      <c r="D141" s="621">
        <v>0.98690999999899998</v>
      </c>
      <c r="E141" s="622" t="s">
        <v>350</v>
      </c>
      <c r="F141" s="620">
        <v>0</v>
      </c>
      <c r="G141" s="621">
        <v>0</v>
      </c>
      <c r="H141" s="623">
        <v>0</v>
      </c>
      <c r="I141" s="620">
        <v>0</v>
      </c>
      <c r="J141" s="621">
        <v>0</v>
      </c>
      <c r="K141" s="624" t="s">
        <v>336</v>
      </c>
    </row>
    <row r="142" spans="1:11" ht="14.4" customHeight="1" thickBot="1" x14ac:dyDescent="0.35">
      <c r="A142" s="637" t="s">
        <v>470</v>
      </c>
      <c r="B142" s="615">
        <v>0</v>
      </c>
      <c r="C142" s="615">
        <v>0.98690999999899998</v>
      </c>
      <c r="D142" s="616">
        <v>0.98690999999899998</v>
      </c>
      <c r="E142" s="625" t="s">
        <v>350</v>
      </c>
      <c r="F142" s="615">
        <v>0</v>
      </c>
      <c r="G142" s="616">
        <v>0</v>
      </c>
      <c r="H142" s="618">
        <v>0</v>
      </c>
      <c r="I142" s="615">
        <v>0</v>
      </c>
      <c r="J142" s="616">
        <v>0</v>
      </c>
      <c r="K142" s="626" t="s">
        <v>336</v>
      </c>
    </row>
    <row r="143" spans="1:11" ht="14.4" customHeight="1" thickBot="1" x14ac:dyDescent="0.35">
      <c r="A143" s="639" t="s">
        <v>471</v>
      </c>
      <c r="B143" s="615">
        <v>0</v>
      </c>
      <c r="C143" s="615">
        <v>18.28</v>
      </c>
      <c r="D143" s="616">
        <v>18.28</v>
      </c>
      <c r="E143" s="625" t="s">
        <v>336</v>
      </c>
      <c r="F143" s="615">
        <v>0</v>
      </c>
      <c r="G143" s="616">
        <v>0</v>
      </c>
      <c r="H143" s="618">
        <v>2.95</v>
      </c>
      <c r="I143" s="615">
        <v>9.91</v>
      </c>
      <c r="J143" s="616">
        <v>9.91</v>
      </c>
      <c r="K143" s="626" t="s">
        <v>336</v>
      </c>
    </row>
    <row r="144" spans="1:11" ht="14.4" customHeight="1" thickBot="1" x14ac:dyDescent="0.35">
      <c r="A144" s="637" t="s">
        <v>472</v>
      </c>
      <c r="B144" s="615">
        <v>0</v>
      </c>
      <c r="C144" s="615">
        <v>18.28</v>
      </c>
      <c r="D144" s="616">
        <v>18.28</v>
      </c>
      <c r="E144" s="625" t="s">
        <v>336</v>
      </c>
      <c r="F144" s="615">
        <v>0</v>
      </c>
      <c r="G144" s="616">
        <v>0</v>
      </c>
      <c r="H144" s="618">
        <v>2.95</v>
      </c>
      <c r="I144" s="615">
        <v>9.91</v>
      </c>
      <c r="J144" s="616">
        <v>9.91</v>
      </c>
      <c r="K144" s="626" t="s">
        <v>336</v>
      </c>
    </row>
    <row r="145" spans="1:11" ht="14.4" customHeight="1" thickBot="1" x14ac:dyDescent="0.35">
      <c r="A145" s="639" t="s">
        <v>473</v>
      </c>
      <c r="B145" s="615">
        <v>0</v>
      </c>
      <c r="C145" s="615">
        <v>9.5</v>
      </c>
      <c r="D145" s="616">
        <v>9.5</v>
      </c>
      <c r="E145" s="625" t="s">
        <v>336</v>
      </c>
      <c r="F145" s="615">
        <v>0</v>
      </c>
      <c r="G145" s="616">
        <v>0</v>
      </c>
      <c r="H145" s="618">
        <v>0</v>
      </c>
      <c r="I145" s="615">
        <v>0.6</v>
      </c>
      <c r="J145" s="616">
        <v>0.6</v>
      </c>
      <c r="K145" s="626" t="s">
        <v>336</v>
      </c>
    </row>
    <row r="146" spans="1:11" ht="14.4" customHeight="1" thickBot="1" x14ac:dyDescent="0.35">
      <c r="A146" s="637" t="s">
        <v>474</v>
      </c>
      <c r="B146" s="615">
        <v>0</v>
      </c>
      <c r="C146" s="615">
        <v>9.5</v>
      </c>
      <c r="D146" s="616">
        <v>9.5</v>
      </c>
      <c r="E146" s="625" t="s">
        <v>336</v>
      </c>
      <c r="F146" s="615">
        <v>0</v>
      </c>
      <c r="G146" s="616">
        <v>0</v>
      </c>
      <c r="H146" s="618">
        <v>0</v>
      </c>
      <c r="I146" s="615">
        <v>0.6</v>
      </c>
      <c r="J146" s="616">
        <v>0.6</v>
      </c>
      <c r="K146" s="626" t="s">
        <v>336</v>
      </c>
    </row>
    <row r="147" spans="1:11" ht="14.4" customHeight="1" thickBot="1" x14ac:dyDescent="0.35">
      <c r="A147" s="639" t="s">
        <v>475</v>
      </c>
      <c r="B147" s="615">
        <v>0</v>
      </c>
      <c r="C147" s="615">
        <v>12.635999999999999</v>
      </c>
      <c r="D147" s="616">
        <v>12.635999999999999</v>
      </c>
      <c r="E147" s="625" t="s">
        <v>350</v>
      </c>
      <c r="F147" s="615">
        <v>0</v>
      </c>
      <c r="G147" s="616">
        <v>0</v>
      </c>
      <c r="H147" s="618">
        <v>0</v>
      </c>
      <c r="I147" s="615">
        <v>0</v>
      </c>
      <c r="J147" s="616">
        <v>0</v>
      </c>
      <c r="K147" s="626" t="s">
        <v>336</v>
      </c>
    </row>
    <row r="148" spans="1:11" ht="14.4" customHeight="1" thickBot="1" x14ac:dyDescent="0.35">
      <c r="A148" s="637" t="s">
        <v>476</v>
      </c>
      <c r="B148" s="615">
        <v>0</v>
      </c>
      <c r="C148" s="615">
        <v>12.635999999999999</v>
      </c>
      <c r="D148" s="616">
        <v>12.635999999999999</v>
      </c>
      <c r="E148" s="625" t="s">
        <v>350</v>
      </c>
      <c r="F148" s="615">
        <v>0</v>
      </c>
      <c r="G148" s="616">
        <v>0</v>
      </c>
      <c r="H148" s="618">
        <v>0</v>
      </c>
      <c r="I148" s="615">
        <v>0</v>
      </c>
      <c r="J148" s="616">
        <v>0</v>
      </c>
      <c r="K148" s="626" t="s">
        <v>336</v>
      </c>
    </row>
    <row r="149" spans="1:11" ht="14.4" customHeight="1" thickBot="1" x14ac:dyDescent="0.35">
      <c r="A149" s="634" t="s">
        <v>477</v>
      </c>
      <c r="B149" s="615">
        <v>2684.4743115903002</v>
      </c>
      <c r="C149" s="615">
        <v>3032.7319200000002</v>
      </c>
      <c r="D149" s="616">
        <v>348.257608409699</v>
      </c>
      <c r="E149" s="617">
        <v>1.1297302816070001</v>
      </c>
      <c r="F149" s="615">
        <v>2756.7846890959399</v>
      </c>
      <c r="G149" s="616">
        <v>1378.39234454797</v>
      </c>
      <c r="H149" s="618">
        <v>277.96438000000001</v>
      </c>
      <c r="I149" s="615">
        <v>1548.3131800000001</v>
      </c>
      <c r="J149" s="616">
        <v>169.92083545203201</v>
      </c>
      <c r="K149" s="619">
        <v>0.56163732558500001</v>
      </c>
    </row>
    <row r="150" spans="1:11" ht="14.4" customHeight="1" thickBot="1" x14ac:dyDescent="0.35">
      <c r="A150" s="635" t="s">
        <v>478</v>
      </c>
      <c r="B150" s="615">
        <v>2630.4743115903002</v>
      </c>
      <c r="C150" s="615">
        <v>2716.0079999999998</v>
      </c>
      <c r="D150" s="616">
        <v>85.533688409698001</v>
      </c>
      <c r="E150" s="617">
        <v>1.0325164507519999</v>
      </c>
      <c r="F150" s="615">
        <v>2630.48530909594</v>
      </c>
      <c r="G150" s="616">
        <v>1315.24265454797</v>
      </c>
      <c r="H150" s="618">
        <v>221.60499999999999</v>
      </c>
      <c r="I150" s="615">
        <v>1334.7529999999999</v>
      </c>
      <c r="J150" s="616">
        <v>19.510345452031999</v>
      </c>
      <c r="K150" s="619">
        <v>0.50741701365299996</v>
      </c>
    </row>
    <row r="151" spans="1:11" ht="14.4" customHeight="1" thickBot="1" x14ac:dyDescent="0.35">
      <c r="A151" s="636" t="s">
        <v>479</v>
      </c>
      <c r="B151" s="620">
        <v>2630.4743115903002</v>
      </c>
      <c r="C151" s="620">
        <v>2684.0459999999998</v>
      </c>
      <c r="D151" s="621">
        <v>53.571688409697998</v>
      </c>
      <c r="E151" s="627">
        <v>1.020365790372</v>
      </c>
      <c r="F151" s="620">
        <v>2630.48530909594</v>
      </c>
      <c r="G151" s="621">
        <v>1315.24265454797</v>
      </c>
      <c r="H151" s="623">
        <v>221.60499999999999</v>
      </c>
      <c r="I151" s="620">
        <v>1334.7529999999999</v>
      </c>
      <c r="J151" s="621">
        <v>19.510345452031999</v>
      </c>
      <c r="K151" s="628">
        <v>0.50741701365299996</v>
      </c>
    </row>
    <row r="152" spans="1:11" ht="14.4" customHeight="1" thickBot="1" x14ac:dyDescent="0.35">
      <c r="A152" s="637" t="s">
        <v>480</v>
      </c>
      <c r="B152" s="615">
        <v>284.98867701314799</v>
      </c>
      <c r="C152" s="615">
        <v>285.96899999999999</v>
      </c>
      <c r="D152" s="616">
        <v>0.98032298685200003</v>
      </c>
      <c r="E152" s="617">
        <v>1.003439866443</v>
      </c>
      <c r="F152" s="615">
        <v>285.99999099168798</v>
      </c>
      <c r="G152" s="616">
        <v>142.99999549584399</v>
      </c>
      <c r="H152" s="618">
        <v>24.001000000000001</v>
      </c>
      <c r="I152" s="615">
        <v>144.006</v>
      </c>
      <c r="J152" s="616">
        <v>1.006004504156</v>
      </c>
      <c r="K152" s="619">
        <v>0.50351749837699999</v>
      </c>
    </row>
    <row r="153" spans="1:11" ht="14.4" customHeight="1" thickBot="1" x14ac:dyDescent="0.35">
      <c r="A153" s="637" t="s">
        <v>481</v>
      </c>
      <c r="B153" s="615">
        <v>1233.99999999998</v>
      </c>
      <c r="C153" s="615">
        <v>1227.82</v>
      </c>
      <c r="D153" s="616">
        <v>-6.1799999999760002</v>
      </c>
      <c r="E153" s="617">
        <v>0.99499189627200002</v>
      </c>
      <c r="F153" s="615">
        <v>1143.9999639667401</v>
      </c>
      <c r="G153" s="616">
        <v>571.99998198337096</v>
      </c>
      <c r="H153" s="618">
        <v>97.35</v>
      </c>
      <c r="I153" s="615">
        <v>589.21699999999998</v>
      </c>
      <c r="J153" s="616">
        <v>17.217018016628</v>
      </c>
      <c r="K153" s="619">
        <v>0.51504984139700005</v>
      </c>
    </row>
    <row r="154" spans="1:11" ht="14.4" customHeight="1" thickBot="1" x14ac:dyDescent="0.35">
      <c r="A154" s="637" t="s">
        <v>482</v>
      </c>
      <c r="B154" s="615">
        <v>80.485671530744</v>
      </c>
      <c r="C154" s="615">
        <v>119.32599999999999</v>
      </c>
      <c r="D154" s="616">
        <v>38.840328469254999</v>
      </c>
      <c r="E154" s="617">
        <v>1.482574447483</v>
      </c>
      <c r="F154" s="615">
        <v>143.48542438403101</v>
      </c>
      <c r="G154" s="616">
        <v>71.742712192015006</v>
      </c>
      <c r="H154" s="618">
        <v>12.007999999999999</v>
      </c>
      <c r="I154" s="615">
        <v>72.05</v>
      </c>
      <c r="J154" s="616">
        <v>0.30728780798400002</v>
      </c>
      <c r="K154" s="619">
        <v>0.50214159597899999</v>
      </c>
    </row>
    <row r="155" spans="1:11" ht="14.4" customHeight="1" thickBot="1" x14ac:dyDescent="0.35">
      <c r="A155" s="637" t="s">
        <v>483</v>
      </c>
      <c r="B155" s="615">
        <v>2.99996304645</v>
      </c>
      <c r="C155" s="615">
        <v>4.3840000000000003</v>
      </c>
      <c r="D155" s="616">
        <v>1.384036953549</v>
      </c>
      <c r="E155" s="617">
        <v>1.4613513340390001</v>
      </c>
      <c r="F155" s="615">
        <v>2.999962951958</v>
      </c>
      <c r="G155" s="616">
        <v>1.499981475979</v>
      </c>
      <c r="H155" s="618">
        <v>0.371</v>
      </c>
      <c r="I155" s="615">
        <v>2.226</v>
      </c>
      <c r="J155" s="616">
        <v>0.72601852402</v>
      </c>
      <c r="K155" s="619">
        <v>0.74200916332800004</v>
      </c>
    </row>
    <row r="156" spans="1:11" ht="14.4" customHeight="1" thickBot="1" x14ac:dyDescent="0.35">
      <c r="A156" s="637" t="s">
        <v>484</v>
      </c>
      <c r="B156" s="615">
        <v>1027.99999999998</v>
      </c>
      <c r="C156" s="615">
        <v>1046.547</v>
      </c>
      <c r="D156" s="616">
        <v>18.547000000017999</v>
      </c>
      <c r="E156" s="617">
        <v>1.018041828793</v>
      </c>
      <c r="F156" s="615">
        <v>1053.99996680152</v>
      </c>
      <c r="G156" s="616">
        <v>526.99998340075797</v>
      </c>
      <c r="H156" s="618">
        <v>87.875</v>
      </c>
      <c r="I156" s="615">
        <v>527.25400000000002</v>
      </c>
      <c r="J156" s="616">
        <v>0.25401659924199999</v>
      </c>
      <c r="K156" s="619">
        <v>0.50024100247299996</v>
      </c>
    </row>
    <row r="157" spans="1:11" ht="14.4" customHeight="1" thickBot="1" x14ac:dyDescent="0.35">
      <c r="A157" s="636" t="s">
        <v>485</v>
      </c>
      <c r="B157" s="620">
        <v>0</v>
      </c>
      <c r="C157" s="620">
        <v>31.962</v>
      </c>
      <c r="D157" s="621">
        <v>31.962</v>
      </c>
      <c r="E157" s="622" t="s">
        <v>350</v>
      </c>
      <c r="F157" s="620">
        <v>0</v>
      </c>
      <c r="G157" s="621">
        <v>0</v>
      </c>
      <c r="H157" s="623">
        <v>0</v>
      </c>
      <c r="I157" s="620">
        <v>0</v>
      </c>
      <c r="J157" s="621">
        <v>0</v>
      </c>
      <c r="K157" s="624" t="s">
        <v>336</v>
      </c>
    </row>
    <row r="158" spans="1:11" ht="14.4" customHeight="1" thickBot="1" x14ac:dyDescent="0.35">
      <c r="A158" s="637" t="s">
        <v>486</v>
      </c>
      <c r="B158" s="615">
        <v>0</v>
      </c>
      <c r="C158" s="615">
        <v>31.962</v>
      </c>
      <c r="D158" s="616">
        <v>31.962</v>
      </c>
      <c r="E158" s="625" t="s">
        <v>350</v>
      </c>
      <c r="F158" s="615">
        <v>0</v>
      </c>
      <c r="G158" s="616">
        <v>0</v>
      </c>
      <c r="H158" s="618">
        <v>0</v>
      </c>
      <c r="I158" s="615">
        <v>0</v>
      </c>
      <c r="J158" s="616">
        <v>0</v>
      </c>
      <c r="K158" s="626" t="s">
        <v>336</v>
      </c>
    </row>
    <row r="159" spans="1:11" ht="14.4" customHeight="1" thickBot="1" x14ac:dyDescent="0.35">
      <c r="A159" s="635" t="s">
        <v>487</v>
      </c>
      <c r="B159" s="615">
        <v>54</v>
      </c>
      <c r="C159" s="615">
        <v>316.72392000000002</v>
      </c>
      <c r="D159" s="616">
        <v>262.72392000000002</v>
      </c>
      <c r="E159" s="617">
        <v>5.8652577777769999</v>
      </c>
      <c r="F159" s="615">
        <v>126.29938</v>
      </c>
      <c r="G159" s="616">
        <v>63.14969</v>
      </c>
      <c r="H159" s="618">
        <v>56.359380000000002</v>
      </c>
      <c r="I159" s="615">
        <v>213.56018</v>
      </c>
      <c r="J159" s="616">
        <v>150.41049000000001</v>
      </c>
      <c r="K159" s="619">
        <v>1.690904420908</v>
      </c>
    </row>
    <row r="160" spans="1:11" ht="14.4" customHeight="1" thickBot="1" x14ac:dyDescent="0.35">
      <c r="A160" s="636" t="s">
        <v>488</v>
      </c>
      <c r="B160" s="620">
        <v>54</v>
      </c>
      <c r="C160" s="620">
        <v>86.71602</v>
      </c>
      <c r="D160" s="621">
        <v>32.71602</v>
      </c>
      <c r="E160" s="627">
        <v>1.605852222222</v>
      </c>
      <c r="F160" s="620">
        <v>126.29938</v>
      </c>
      <c r="G160" s="621">
        <v>63.14969</v>
      </c>
      <c r="H160" s="623">
        <v>56.359380000000002</v>
      </c>
      <c r="I160" s="620">
        <v>173.89877999999999</v>
      </c>
      <c r="J160" s="621">
        <v>110.74909</v>
      </c>
      <c r="K160" s="628">
        <v>1.3768775428660001</v>
      </c>
    </row>
    <row r="161" spans="1:11" ht="14.4" customHeight="1" thickBot="1" x14ac:dyDescent="0.35">
      <c r="A161" s="637" t="s">
        <v>489</v>
      </c>
      <c r="B161" s="615">
        <v>54</v>
      </c>
      <c r="C161" s="615">
        <v>54.384999999999998</v>
      </c>
      <c r="D161" s="616">
        <v>0.38500000000000001</v>
      </c>
      <c r="E161" s="617">
        <v>1.007129629629</v>
      </c>
      <c r="F161" s="615">
        <v>126.29938</v>
      </c>
      <c r="G161" s="616">
        <v>63.14969</v>
      </c>
      <c r="H161" s="618">
        <v>56.359380000000002</v>
      </c>
      <c r="I161" s="615">
        <v>70.637379999999993</v>
      </c>
      <c r="J161" s="616">
        <v>7.4876899999999997</v>
      </c>
      <c r="K161" s="619">
        <v>0.55928524748099995</v>
      </c>
    </row>
    <row r="162" spans="1:11" ht="14.4" customHeight="1" thickBot="1" x14ac:dyDescent="0.35">
      <c r="A162" s="637" t="s">
        <v>490</v>
      </c>
      <c r="B162" s="615">
        <v>0</v>
      </c>
      <c r="C162" s="615">
        <v>16.843019999999999</v>
      </c>
      <c r="D162" s="616">
        <v>16.843019999999999</v>
      </c>
      <c r="E162" s="625" t="s">
        <v>336</v>
      </c>
      <c r="F162" s="615">
        <v>0</v>
      </c>
      <c r="G162" s="616">
        <v>0</v>
      </c>
      <c r="H162" s="618">
        <v>0</v>
      </c>
      <c r="I162" s="615">
        <v>87.289400000000001</v>
      </c>
      <c r="J162" s="616">
        <v>87.289400000000001</v>
      </c>
      <c r="K162" s="626" t="s">
        <v>336</v>
      </c>
    </row>
    <row r="163" spans="1:11" ht="14.4" customHeight="1" thickBot="1" x14ac:dyDescent="0.35">
      <c r="A163" s="637" t="s">
        <v>491</v>
      </c>
      <c r="B163" s="615">
        <v>0</v>
      </c>
      <c r="C163" s="615">
        <v>15.488</v>
      </c>
      <c r="D163" s="616">
        <v>15.488</v>
      </c>
      <c r="E163" s="625" t="s">
        <v>350</v>
      </c>
      <c r="F163" s="615">
        <v>0</v>
      </c>
      <c r="G163" s="616">
        <v>0</v>
      </c>
      <c r="H163" s="618">
        <v>0</v>
      </c>
      <c r="I163" s="615">
        <v>15.972</v>
      </c>
      <c r="J163" s="616">
        <v>15.972</v>
      </c>
      <c r="K163" s="626" t="s">
        <v>350</v>
      </c>
    </row>
    <row r="164" spans="1:11" ht="14.4" customHeight="1" thickBot="1" x14ac:dyDescent="0.35">
      <c r="A164" s="636" t="s">
        <v>492</v>
      </c>
      <c r="B164" s="620">
        <v>0</v>
      </c>
      <c r="C164" s="620">
        <v>29.466200000000001</v>
      </c>
      <c r="D164" s="621">
        <v>29.466200000000001</v>
      </c>
      <c r="E164" s="622" t="s">
        <v>336</v>
      </c>
      <c r="F164" s="620">
        <v>0</v>
      </c>
      <c r="G164" s="621">
        <v>0</v>
      </c>
      <c r="H164" s="623">
        <v>0</v>
      </c>
      <c r="I164" s="620">
        <v>7.5964</v>
      </c>
      <c r="J164" s="621">
        <v>7.5964</v>
      </c>
      <c r="K164" s="624" t="s">
        <v>336</v>
      </c>
    </row>
    <row r="165" spans="1:11" ht="14.4" customHeight="1" thickBot="1" x14ac:dyDescent="0.35">
      <c r="A165" s="637" t="s">
        <v>493</v>
      </c>
      <c r="B165" s="615">
        <v>0</v>
      </c>
      <c r="C165" s="615">
        <v>0</v>
      </c>
      <c r="D165" s="616">
        <v>0</v>
      </c>
      <c r="E165" s="617">
        <v>1</v>
      </c>
      <c r="F165" s="615">
        <v>0</v>
      </c>
      <c r="G165" s="616">
        <v>0</v>
      </c>
      <c r="H165" s="618">
        <v>0</v>
      </c>
      <c r="I165" s="615">
        <v>7.5964</v>
      </c>
      <c r="J165" s="616">
        <v>7.5964</v>
      </c>
      <c r="K165" s="626" t="s">
        <v>350</v>
      </c>
    </row>
    <row r="166" spans="1:11" ht="14.4" customHeight="1" thickBot="1" x14ac:dyDescent="0.35">
      <c r="A166" s="637" t="s">
        <v>494</v>
      </c>
      <c r="B166" s="615">
        <v>0</v>
      </c>
      <c r="C166" s="615">
        <v>25.071200000000001</v>
      </c>
      <c r="D166" s="616">
        <v>25.071200000000001</v>
      </c>
      <c r="E166" s="625" t="s">
        <v>336</v>
      </c>
      <c r="F166" s="615">
        <v>0</v>
      </c>
      <c r="G166" s="616">
        <v>0</v>
      </c>
      <c r="H166" s="618">
        <v>0</v>
      </c>
      <c r="I166" s="615">
        <v>0</v>
      </c>
      <c r="J166" s="616">
        <v>0</v>
      </c>
      <c r="K166" s="619">
        <v>6</v>
      </c>
    </row>
    <row r="167" spans="1:11" ht="14.4" customHeight="1" thickBot="1" x14ac:dyDescent="0.35">
      <c r="A167" s="637" t="s">
        <v>495</v>
      </c>
      <c r="B167" s="615">
        <v>0</v>
      </c>
      <c r="C167" s="615">
        <v>4.3949999999999996</v>
      </c>
      <c r="D167" s="616">
        <v>4.3949999999999996</v>
      </c>
      <c r="E167" s="625" t="s">
        <v>336</v>
      </c>
      <c r="F167" s="615">
        <v>0</v>
      </c>
      <c r="G167" s="616">
        <v>0</v>
      </c>
      <c r="H167" s="618">
        <v>0</v>
      </c>
      <c r="I167" s="615">
        <v>0</v>
      </c>
      <c r="J167" s="616">
        <v>0</v>
      </c>
      <c r="K167" s="626" t="s">
        <v>336</v>
      </c>
    </row>
    <row r="168" spans="1:11" ht="14.4" customHeight="1" thickBot="1" x14ac:dyDescent="0.35">
      <c r="A168" s="636" t="s">
        <v>496</v>
      </c>
      <c r="B168" s="620">
        <v>0</v>
      </c>
      <c r="C168" s="620">
        <v>7.9859999999999998</v>
      </c>
      <c r="D168" s="621">
        <v>7.9859999999999998</v>
      </c>
      <c r="E168" s="622" t="s">
        <v>350</v>
      </c>
      <c r="F168" s="620">
        <v>0</v>
      </c>
      <c r="G168" s="621">
        <v>0</v>
      </c>
      <c r="H168" s="623">
        <v>0</v>
      </c>
      <c r="I168" s="620">
        <v>0</v>
      </c>
      <c r="J168" s="621">
        <v>0</v>
      </c>
      <c r="K168" s="624" t="s">
        <v>336</v>
      </c>
    </row>
    <row r="169" spans="1:11" ht="14.4" customHeight="1" thickBot="1" x14ac:dyDescent="0.35">
      <c r="A169" s="637" t="s">
        <v>497</v>
      </c>
      <c r="B169" s="615">
        <v>0</v>
      </c>
      <c r="C169" s="615">
        <v>7.9859999999999998</v>
      </c>
      <c r="D169" s="616">
        <v>7.9859999999999998</v>
      </c>
      <c r="E169" s="625" t="s">
        <v>350</v>
      </c>
      <c r="F169" s="615">
        <v>0</v>
      </c>
      <c r="G169" s="616">
        <v>0</v>
      </c>
      <c r="H169" s="618">
        <v>0</v>
      </c>
      <c r="I169" s="615">
        <v>0</v>
      </c>
      <c r="J169" s="616">
        <v>0</v>
      </c>
      <c r="K169" s="626" t="s">
        <v>336</v>
      </c>
    </row>
    <row r="170" spans="1:11" ht="14.4" customHeight="1" thickBot="1" x14ac:dyDescent="0.35">
      <c r="A170" s="636" t="s">
        <v>498</v>
      </c>
      <c r="B170" s="620">
        <v>0</v>
      </c>
      <c r="C170" s="620">
        <v>143.42169999999999</v>
      </c>
      <c r="D170" s="621">
        <v>143.42169999999999</v>
      </c>
      <c r="E170" s="622" t="s">
        <v>336</v>
      </c>
      <c r="F170" s="620">
        <v>0</v>
      </c>
      <c r="G170" s="621">
        <v>0</v>
      </c>
      <c r="H170" s="623">
        <v>0</v>
      </c>
      <c r="I170" s="620">
        <v>32.064999999999998</v>
      </c>
      <c r="J170" s="621">
        <v>32.064999999999998</v>
      </c>
      <c r="K170" s="624" t="s">
        <v>350</v>
      </c>
    </row>
    <row r="171" spans="1:11" ht="14.4" customHeight="1" thickBot="1" x14ac:dyDescent="0.35">
      <c r="A171" s="637" t="s">
        <v>499</v>
      </c>
      <c r="B171" s="615">
        <v>0</v>
      </c>
      <c r="C171" s="615">
        <v>128.4657</v>
      </c>
      <c r="D171" s="616">
        <v>128.4657</v>
      </c>
      <c r="E171" s="625" t="s">
        <v>336</v>
      </c>
      <c r="F171" s="615">
        <v>0</v>
      </c>
      <c r="G171" s="616">
        <v>0</v>
      </c>
      <c r="H171" s="618">
        <v>0</v>
      </c>
      <c r="I171" s="615">
        <v>32.064999999999998</v>
      </c>
      <c r="J171" s="616">
        <v>32.064999999999998</v>
      </c>
      <c r="K171" s="626" t="s">
        <v>350</v>
      </c>
    </row>
    <row r="172" spans="1:11" ht="14.4" customHeight="1" thickBot="1" x14ac:dyDescent="0.35">
      <c r="A172" s="637" t="s">
        <v>500</v>
      </c>
      <c r="B172" s="615">
        <v>0</v>
      </c>
      <c r="C172" s="615">
        <v>14.956</v>
      </c>
      <c r="D172" s="616">
        <v>14.956</v>
      </c>
      <c r="E172" s="625" t="s">
        <v>350</v>
      </c>
      <c r="F172" s="615">
        <v>0</v>
      </c>
      <c r="G172" s="616">
        <v>0</v>
      </c>
      <c r="H172" s="618">
        <v>0</v>
      </c>
      <c r="I172" s="615">
        <v>0</v>
      </c>
      <c r="J172" s="616">
        <v>0</v>
      </c>
      <c r="K172" s="619">
        <v>6</v>
      </c>
    </row>
    <row r="173" spans="1:11" ht="14.4" customHeight="1" thickBot="1" x14ac:dyDescent="0.35">
      <c r="A173" s="636" t="s">
        <v>501</v>
      </c>
      <c r="B173" s="620">
        <v>0</v>
      </c>
      <c r="C173" s="620">
        <v>49.134</v>
      </c>
      <c r="D173" s="621">
        <v>49.134</v>
      </c>
      <c r="E173" s="622" t="s">
        <v>336</v>
      </c>
      <c r="F173" s="620">
        <v>0</v>
      </c>
      <c r="G173" s="621">
        <v>0</v>
      </c>
      <c r="H173" s="623">
        <v>0</v>
      </c>
      <c r="I173" s="620">
        <v>0</v>
      </c>
      <c r="J173" s="621">
        <v>0</v>
      </c>
      <c r="K173" s="628">
        <v>6</v>
      </c>
    </row>
    <row r="174" spans="1:11" ht="14.4" customHeight="1" thickBot="1" x14ac:dyDescent="0.35">
      <c r="A174" s="637" t="s">
        <v>502</v>
      </c>
      <c r="B174" s="615">
        <v>0</v>
      </c>
      <c r="C174" s="615">
        <v>49.134</v>
      </c>
      <c r="D174" s="616">
        <v>49.134</v>
      </c>
      <c r="E174" s="625" t="s">
        <v>336</v>
      </c>
      <c r="F174" s="615">
        <v>0</v>
      </c>
      <c r="G174" s="616">
        <v>0</v>
      </c>
      <c r="H174" s="618">
        <v>0</v>
      </c>
      <c r="I174" s="615">
        <v>0</v>
      </c>
      <c r="J174" s="616">
        <v>0</v>
      </c>
      <c r="K174" s="619">
        <v>6</v>
      </c>
    </row>
    <row r="175" spans="1:11" ht="14.4" customHeight="1" thickBot="1" x14ac:dyDescent="0.35">
      <c r="A175" s="634" t="s">
        <v>503</v>
      </c>
      <c r="B175" s="615">
        <v>0</v>
      </c>
      <c r="C175" s="615">
        <v>0.84</v>
      </c>
      <c r="D175" s="616">
        <v>0.84</v>
      </c>
      <c r="E175" s="625" t="s">
        <v>336</v>
      </c>
      <c r="F175" s="615">
        <v>0</v>
      </c>
      <c r="G175" s="616">
        <v>0</v>
      </c>
      <c r="H175" s="618">
        <v>0</v>
      </c>
      <c r="I175" s="615">
        <v>0.33234000000000002</v>
      </c>
      <c r="J175" s="616">
        <v>0.33234000000000002</v>
      </c>
      <c r="K175" s="626" t="s">
        <v>350</v>
      </c>
    </row>
    <row r="176" spans="1:11" ht="14.4" customHeight="1" thickBot="1" x14ac:dyDescent="0.35">
      <c r="A176" s="635" t="s">
        <v>504</v>
      </c>
      <c r="B176" s="615">
        <v>0</v>
      </c>
      <c r="C176" s="615">
        <v>0.84</v>
      </c>
      <c r="D176" s="616">
        <v>0.84</v>
      </c>
      <c r="E176" s="625" t="s">
        <v>336</v>
      </c>
      <c r="F176" s="615">
        <v>0</v>
      </c>
      <c r="G176" s="616">
        <v>0</v>
      </c>
      <c r="H176" s="618">
        <v>0</v>
      </c>
      <c r="I176" s="615">
        <v>0.33234000000000002</v>
      </c>
      <c r="J176" s="616">
        <v>0.33234000000000002</v>
      </c>
      <c r="K176" s="626" t="s">
        <v>350</v>
      </c>
    </row>
    <row r="177" spans="1:11" ht="14.4" customHeight="1" thickBot="1" x14ac:dyDescent="0.35">
      <c r="A177" s="636" t="s">
        <v>505</v>
      </c>
      <c r="B177" s="620">
        <v>0</v>
      </c>
      <c r="C177" s="620">
        <v>0.84</v>
      </c>
      <c r="D177" s="621">
        <v>0.84</v>
      </c>
      <c r="E177" s="622" t="s">
        <v>336</v>
      </c>
      <c r="F177" s="620">
        <v>0</v>
      </c>
      <c r="G177" s="621">
        <v>0</v>
      </c>
      <c r="H177" s="623">
        <v>0</v>
      </c>
      <c r="I177" s="620">
        <v>0.33234000000000002</v>
      </c>
      <c r="J177" s="621">
        <v>0.33234000000000002</v>
      </c>
      <c r="K177" s="624" t="s">
        <v>350</v>
      </c>
    </row>
    <row r="178" spans="1:11" ht="14.4" customHeight="1" thickBot="1" x14ac:dyDescent="0.35">
      <c r="A178" s="637" t="s">
        <v>506</v>
      </c>
      <c r="B178" s="615">
        <v>0</v>
      </c>
      <c r="C178" s="615">
        <v>0.84</v>
      </c>
      <c r="D178" s="616">
        <v>0.84</v>
      </c>
      <c r="E178" s="625" t="s">
        <v>336</v>
      </c>
      <c r="F178" s="615">
        <v>0</v>
      </c>
      <c r="G178" s="616">
        <v>0</v>
      </c>
      <c r="H178" s="618">
        <v>0</v>
      </c>
      <c r="I178" s="615">
        <v>0.33234000000000002</v>
      </c>
      <c r="J178" s="616">
        <v>0.33234000000000002</v>
      </c>
      <c r="K178" s="626" t="s">
        <v>350</v>
      </c>
    </row>
    <row r="179" spans="1:11" ht="14.4" customHeight="1" thickBot="1" x14ac:dyDescent="0.35">
      <c r="A179" s="633" t="s">
        <v>507</v>
      </c>
      <c r="B179" s="615">
        <v>100393.317817381</v>
      </c>
      <c r="C179" s="615">
        <v>105061.7363</v>
      </c>
      <c r="D179" s="616">
        <v>4668.4184826192804</v>
      </c>
      <c r="E179" s="617">
        <v>1.046501286979</v>
      </c>
      <c r="F179" s="615">
        <v>104626.122412596</v>
      </c>
      <c r="G179" s="616">
        <v>52313.061206298102</v>
      </c>
      <c r="H179" s="618">
        <v>11484.200639999999</v>
      </c>
      <c r="I179" s="615">
        <v>56023.925620000002</v>
      </c>
      <c r="J179" s="616">
        <v>3710.86441370186</v>
      </c>
      <c r="K179" s="619">
        <v>0.53546785762600002</v>
      </c>
    </row>
    <row r="180" spans="1:11" ht="14.4" customHeight="1" thickBot="1" x14ac:dyDescent="0.35">
      <c r="A180" s="634" t="s">
        <v>508</v>
      </c>
      <c r="B180" s="615">
        <v>100382.34574429999</v>
      </c>
      <c r="C180" s="615">
        <v>104807.05892</v>
      </c>
      <c r="D180" s="616">
        <v>4424.7131757003099</v>
      </c>
      <c r="E180" s="617">
        <v>1.044078599109</v>
      </c>
      <c r="F180" s="615">
        <v>104432.31354927301</v>
      </c>
      <c r="G180" s="616">
        <v>52216.156774636402</v>
      </c>
      <c r="H180" s="618">
        <v>11455.507890000001</v>
      </c>
      <c r="I180" s="615">
        <v>55937.662479999999</v>
      </c>
      <c r="J180" s="616">
        <v>3721.5057053635801</v>
      </c>
      <c r="K180" s="619">
        <v>0.53563557656500005</v>
      </c>
    </row>
    <row r="181" spans="1:11" ht="14.4" customHeight="1" thickBot="1" x14ac:dyDescent="0.35">
      <c r="A181" s="635" t="s">
        <v>509</v>
      </c>
      <c r="B181" s="615">
        <v>100382.34574429999</v>
      </c>
      <c r="C181" s="615">
        <v>104807.05892</v>
      </c>
      <c r="D181" s="616">
        <v>4424.7131757003099</v>
      </c>
      <c r="E181" s="617">
        <v>1.044078599109</v>
      </c>
      <c r="F181" s="615">
        <v>104432.31354927301</v>
      </c>
      <c r="G181" s="616">
        <v>52216.156774636402</v>
      </c>
      <c r="H181" s="618">
        <v>11455.507890000001</v>
      </c>
      <c r="I181" s="615">
        <v>55937.662479999999</v>
      </c>
      <c r="J181" s="616">
        <v>3721.5057053635801</v>
      </c>
      <c r="K181" s="619">
        <v>0.53563557656500005</v>
      </c>
    </row>
    <row r="182" spans="1:11" ht="14.4" customHeight="1" thickBot="1" x14ac:dyDescent="0.35">
      <c r="A182" s="636" t="s">
        <v>510</v>
      </c>
      <c r="B182" s="620">
        <v>335.34598472314701</v>
      </c>
      <c r="C182" s="620">
        <v>532.19543999999996</v>
      </c>
      <c r="D182" s="621">
        <v>196.84945527685301</v>
      </c>
      <c r="E182" s="627">
        <v>1.5870040622049999</v>
      </c>
      <c r="F182" s="620">
        <v>509.14686098405798</v>
      </c>
      <c r="G182" s="621">
        <v>254.57343049202899</v>
      </c>
      <c r="H182" s="623">
        <v>2.5107499999999998</v>
      </c>
      <c r="I182" s="620">
        <v>166.36201</v>
      </c>
      <c r="J182" s="621">
        <v>-88.211420492029006</v>
      </c>
      <c r="K182" s="628">
        <v>0.32674660839199998</v>
      </c>
    </row>
    <row r="183" spans="1:11" ht="14.4" customHeight="1" thickBot="1" x14ac:dyDescent="0.35">
      <c r="A183" s="637" t="s">
        <v>511</v>
      </c>
      <c r="B183" s="615">
        <v>24.124736663042999</v>
      </c>
      <c r="C183" s="615">
        <v>7.09788</v>
      </c>
      <c r="D183" s="616">
        <v>-17.026856663042999</v>
      </c>
      <c r="E183" s="617">
        <v>0.29421585400599998</v>
      </c>
      <c r="F183" s="615">
        <v>6.48461228665</v>
      </c>
      <c r="G183" s="616">
        <v>3.242306143325</v>
      </c>
      <c r="H183" s="618">
        <v>0.16528999999999999</v>
      </c>
      <c r="I183" s="615">
        <v>2.1144400000000001</v>
      </c>
      <c r="J183" s="616">
        <v>-1.1278661433249999</v>
      </c>
      <c r="K183" s="619">
        <v>0.32607038116199999</v>
      </c>
    </row>
    <row r="184" spans="1:11" ht="14.4" customHeight="1" thickBot="1" x14ac:dyDescent="0.35">
      <c r="A184" s="637" t="s">
        <v>512</v>
      </c>
      <c r="B184" s="615">
        <v>0.59605205100900005</v>
      </c>
      <c r="C184" s="615">
        <v>0.156</v>
      </c>
      <c r="D184" s="616">
        <v>-0.44005205100900002</v>
      </c>
      <c r="E184" s="617">
        <v>0.26172210922799999</v>
      </c>
      <c r="F184" s="615">
        <v>0.153587939802</v>
      </c>
      <c r="G184" s="616">
        <v>7.6793969901E-2</v>
      </c>
      <c r="H184" s="618">
        <v>0</v>
      </c>
      <c r="I184" s="615">
        <v>0.54800000000000004</v>
      </c>
      <c r="J184" s="616">
        <v>0.47120603009799999</v>
      </c>
      <c r="K184" s="619">
        <v>3.5679884807679998</v>
      </c>
    </row>
    <row r="185" spans="1:11" ht="14.4" customHeight="1" thickBot="1" x14ac:dyDescent="0.35">
      <c r="A185" s="637" t="s">
        <v>513</v>
      </c>
      <c r="B185" s="615">
        <v>203.30842679171701</v>
      </c>
      <c r="C185" s="615">
        <v>198.96185</v>
      </c>
      <c r="D185" s="616">
        <v>-4.3465767917170002</v>
      </c>
      <c r="E185" s="617">
        <v>0.97862077406000003</v>
      </c>
      <c r="F185" s="615">
        <v>184</v>
      </c>
      <c r="G185" s="616">
        <v>92</v>
      </c>
      <c r="H185" s="618">
        <v>2.0869599999999999</v>
      </c>
      <c r="I185" s="615">
        <v>124.52554000000001</v>
      </c>
      <c r="J185" s="616">
        <v>32.525539999999999</v>
      </c>
      <c r="K185" s="619">
        <v>0.67676923912999998</v>
      </c>
    </row>
    <row r="186" spans="1:11" ht="14.4" customHeight="1" thickBot="1" x14ac:dyDescent="0.35">
      <c r="A186" s="637" t="s">
        <v>514</v>
      </c>
      <c r="B186" s="615">
        <v>93.643843212590994</v>
      </c>
      <c r="C186" s="615">
        <v>281.08402000000001</v>
      </c>
      <c r="D186" s="616">
        <v>187.440176787409</v>
      </c>
      <c r="E186" s="617">
        <v>3.001628407773</v>
      </c>
      <c r="F186" s="615">
        <v>276.84728780884899</v>
      </c>
      <c r="G186" s="616">
        <v>138.42364390442401</v>
      </c>
      <c r="H186" s="618">
        <v>0.25850000000000001</v>
      </c>
      <c r="I186" s="615">
        <v>38.371029999999998</v>
      </c>
      <c r="J186" s="616">
        <v>-100.05261390442401</v>
      </c>
      <c r="K186" s="619">
        <v>0.138599985225</v>
      </c>
    </row>
    <row r="187" spans="1:11" ht="14.4" customHeight="1" thickBot="1" x14ac:dyDescent="0.35">
      <c r="A187" s="637" t="s">
        <v>515</v>
      </c>
      <c r="B187" s="615">
        <v>13.672926004784999</v>
      </c>
      <c r="C187" s="615">
        <v>44.895690000000002</v>
      </c>
      <c r="D187" s="616">
        <v>31.222763995213999</v>
      </c>
      <c r="E187" s="617">
        <v>3.283546622302</v>
      </c>
      <c r="F187" s="615">
        <v>41.661372948755997</v>
      </c>
      <c r="G187" s="616">
        <v>20.830686474377998</v>
      </c>
      <c r="H187" s="618">
        <v>0</v>
      </c>
      <c r="I187" s="615">
        <v>0.80300000000000005</v>
      </c>
      <c r="J187" s="616">
        <v>-20.027686474378001</v>
      </c>
      <c r="K187" s="619">
        <v>1.9274448802999999E-2</v>
      </c>
    </row>
    <row r="188" spans="1:11" ht="14.4" customHeight="1" thickBot="1" x14ac:dyDescent="0.35">
      <c r="A188" s="636" t="s">
        <v>516</v>
      </c>
      <c r="B188" s="620">
        <v>0</v>
      </c>
      <c r="C188" s="620">
        <v>157.55265</v>
      </c>
      <c r="D188" s="621">
        <v>157.55265</v>
      </c>
      <c r="E188" s="622" t="s">
        <v>336</v>
      </c>
      <c r="F188" s="620">
        <v>141.05725958441599</v>
      </c>
      <c r="G188" s="621">
        <v>70.528629792207994</v>
      </c>
      <c r="H188" s="623">
        <v>0.28054000000000001</v>
      </c>
      <c r="I188" s="620">
        <v>72.942369999999997</v>
      </c>
      <c r="J188" s="621">
        <v>2.4137402077910002</v>
      </c>
      <c r="K188" s="628">
        <v>0.51711177584800005</v>
      </c>
    </row>
    <row r="189" spans="1:11" ht="14.4" customHeight="1" thickBot="1" x14ac:dyDescent="0.35">
      <c r="A189" s="637" t="s">
        <v>517</v>
      </c>
      <c r="B189" s="615">
        <v>0</v>
      </c>
      <c r="C189" s="615">
        <v>2.6200000000000001E-2</v>
      </c>
      <c r="D189" s="616">
        <v>2.6200000000000001E-2</v>
      </c>
      <c r="E189" s="625" t="s">
        <v>350</v>
      </c>
      <c r="F189" s="615">
        <v>0</v>
      </c>
      <c r="G189" s="616">
        <v>0</v>
      </c>
      <c r="H189" s="618">
        <v>0</v>
      </c>
      <c r="I189" s="615">
        <v>0</v>
      </c>
      <c r="J189" s="616">
        <v>0</v>
      </c>
      <c r="K189" s="626" t="s">
        <v>336</v>
      </c>
    </row>
    <row r="190" spans="1:11" ht="14.4" customHeight="1" thickBot="1" x14ac:dyDescent="0.35">
      <c r="A190" s="637" t="s">
        <v>518</v>
      </c>
      <c r="B190" s="615">
        <v>0</v>
      </c>
      <c r="C190" s="615">
        <v>98.785629999999998</v>
      </c>
      <c r="D190" s="616">
        <v>98.785629999999998</v>
      </c>
      <c r="E190" s="625" t="s">
        <v>336</v>
      </c>
      <c r="F190" s="615">
        <v>77.057259584399006</v>
      </c>
      <c r="G190" s="616">
        <v>38.528629792198998</v>
      </c>
      <c r="H190" s="618">
        <v>8.4739999999999996E-2</v>
      </c>
      <c r="I190" s="615">
        <v>71.835769999999997</v>
      </c>
      <c r="J190" s="616">
        <v>33.307140207800003</v>
      </c>
      <c r="K190" s="619">
        <v>0.93223883625500004</v>
      </c>
    </row>
    <row r="191" spans="1:11" ht="14.4" customHeight="1" thickBot="1" x14ac:dyDescent="0.35">
      <c r="A191" s="637" t="s">
        <v>519</v>
      </c>
      <c r="B191" s="615">
        <v>0</v>
      </c>
      <c r="C191" s="615">
        <v>58.740819999999999</v>
      </c>
      <c r="D191" s="616">
        <v>58.740819999999999</v>
      </c>
      <c r="E191" s="625" t="s">
        <v>336</v>
      </c>
      <c r="F191" s="615">
        <v>64.000000000016001</v>
      </c>
      <c r="G191" s="616">
        <v>32.000000000008001</v>
      </c>
      <c r="H191" s="618">
        <v>0.1958</v>
      </c>
      <c r="I191" s="615">
        <v>1.1066</v>
      </c>
      <c r="J191" s="616">
        <v>-30.893400000008</v>
      </c>
      <c r="K191" s="619">
        <v>1.7290624998999998E-2</v>
      </c>
    </row>
    <row r="192" spans="1:11" ht="14.4" customHeight="1" thickBot="1" x14ac:dyDescent="0.35">
      <c r="A192" s="636" t="s">
        <v>520</v>
      </c>
      <c r="B192" s="620">
        <v>35.999759576491002</v>
      </c>
      <c r="C192" s="620">
        <v>99.527630000000002</v>
      </c>
      <c r="D192" s="621">
        <v>63.527870423507999</v>
      </c>
      <c r="E192" s="627">
        <v>2.7646748525780001</v>
      </c>
      <c r="F192" s="620">
        <v>158.10942867726101</v>
      </c>
      <c r="G192" s="621">
        <v>79.054714338630006</v>
      </c>
      <c r="H192" s="623">
        <v>9.0778400000000001</v>
      </c>
      <c r="I192" s="620">
        <v>142.11524</v>
      </c>
      <c r="J192" s="621">
        <v>63.060525661368999</v>
      </c>
      <c r="K192" s="628">
        <v>0.89884101908900005</v>
      </c>
    </row>
    <row r="193" spans="1:11" ht="14.4" customHeight="1" thickBot="1" x14ac:dyDescent="0.35">
      <c r="A193" s="637" t="s">
        <v>521</v>
      </c>
      <c r="B193" s="615">
        <v>35.999759576491002</v>
      </c>
      <c r="C193" s="615">
        <v>44.288649999999997</v>
      </c>
      <c r="D193" s="616">
        <v>8.2888904235080005</v>
      </c>
      <c r="E193" s="617">
        <v>1.230248493907</v>
      </c>
      <c r="F193" s="615">
        <v>45.109428677231001</v>
      </c>
      <c r="G193" s="616">
        <v>22.554714338615</v>
      </c>
      <c r="H193" s="618">
        <v>3.184E-2</v>
      </c>
      <c r="I193" s="615">
        <v>33.868130000000001</v>
      </c>
      <c r="J193" s="616">
        <v>11.313415661383999</v>
      </c>
      <c r="K193" s="619">
        <v>0.75079935599100001</v>
      </c>
    </row>
    <row r="194" spans="1:11" ht="14.4" customHeight="1" thickBot="1" x14ac:dyDescent="0.35">
      <c r="A194" s="637" t="s">
        <v>522</v>
      </c>
      <c r="B194" s="615">
        <v>0</v>
      </c>
      <c r="C194" s="615">
        <v>55.238979999999998</v>
      </c>
      <c r="D194" s="616">
        <v>55.238979999999998</v>
      </c>
      <c r="E194" s="625" t="s">
        <v>336</v>
      </c>
      <c r="F194" s="615">
        <v>113.00000000003</v>
      </c>
      <c r="G194" s="616">
        <v>56.500000000013998</v>
      </c>
      <c r="H194" s="618">
        <v>9.0459999999999994</v>
      </c>
      <c r="I194" s="615">
        <v>108.24711000000001</v>
      </c>
      <c r="J194" s="616">
        <v>51.747109999985</v>
      </c>
      <c r="K194" s="619">
        <v>0.95793902654800001</v>
      </c>
    </row>
    <row r="195" spans="1:11" ht="14.4" customHeight="1" thickBot="1" x14ac:dyDescent="0.35">
      <c r="A195" s="636" t="s">
        <v>523</v>
      </c>
      <c r="B195" s="620">
        <v>0</v>
      </c>
      <c r="C195" s="620">
        <v>0</v>
      </c>
      <c r="D195" s="621">
        <v>0</v>
      </c>
      <c r="E195" s="622" t="s">
        <v>336</v>
      </c>
      <c r="F195" s="620">
        <v>0</v>
      </c>
      <c r="G195" s="621">
        <v>0</v>
      </c>
      <c r="H195" s="623">
        <v>0</v>
      </c>
      <c r="I195" s="620">
        <v>-4.9402999999999997</v>
      </c>
      <c r="J195" s="621">
        <v>-4.9402999999999997</v>
      </c>
      <c r="K195" s="624" t="s">
        <v>350</v>
      </c>
    </row>
    <row r="196" spans="1:11" ht="14.4" customHeight="1" thickBot="1" x14ac:dyDescent="0.35">
      <c r="A196" s="637" t="s">
        <v>524</v>
      </c>
      <c r="B196" s="615">
        <v>0</v>
      </c>
      <c r="C196" s="615">
        <v>0</v>
      </c>
      <c r="D196" s="616">
        <v>0</v>
      </c>
      <c r="E196" s="625" t="s">
        <v>336</v>
      </c>
      <c r="F196" s="615">
        <v>0</v>
      </c>
      <c r="G196" s="616">
        <v>0</v>
      </c>
      <c r="H196" s="618">
        <v>0</v>
      </c>
      <c r="I196" s="615">
        <v>-4.9402999999999997</v>
      </c>
      <c r="J196" s="616">
        <v>-4.9402999999999997</v>
      </c>
      <c r="K196" s="626" t="s">
        <v>350</v>
      </c>
    </row>
    <row r="197" spans="1:11" ht="14.4" customHeight="1" thickBot="1" x14ac:dyDescent="0.35">
      <c r="A197" s="636" t="s">
        <v>525</v>
      </c>
      <c r="B197" s="620">
        <v>100011</v>
      </c>
      <c r="C197" s="620">
        <v>101207.37781000001</v>
      </c>
      <c r="D197" s="621">
        <v>1196.3778099999499</v>
      </c>
      <c r="E197" s="627">
        <v>1.011962462229</v>
      </c>
      <c r="F197" s="620">
        <v>103624.00000002699</v>
      </c>
      <c r="G197" s="621">
        <v>51812.000000013497</v>
      </c>
      <c r="H197" s="623">
        <v>10285.001190000001</v>
      </c>
      <c r="I197" s="620">
        <v>54082.783929999998</v>
      </c>
      <c r="J197" s="621">
        <v>2270.78392998646</v>
      </c>
      <c r="K197" s="628">
        <v>0.52191368727300003</v>
      </c>
    </row>
    <row r="198" spans="1:11" ht="14.4" customHeight="1" thickBot="1" x14ac:dyDescent="0.35">
      <c r="A198" s="637" t="s">
        <v>526</v>
      </c>
      <c r="B198" s="615">
        <v>53721</v>
      </c>
      <c r="C198" s="615">
        <v>45274.220240000002</v>
      </c>
      <c r="D198" s="616">
        <v>-8446.7797600000504</v>
      </c>
      <c r="E198" s="617">
        <v>0.84276577576699996</v>
      </c>
      <c r="F198" s="615">
        <v>46916.000000012296</v>
      </c>
      <c r="G198" s="616">
        <v>23458.000000006101</v>
      </c>
      <c r="H198" s="618">
        <v>4552.1787400000003</v>
      </c>
      <c r="I198" s="615">
        <v>22433.50259</v>
      </c>
      <c r="J198" s="616">
        <v>-1024.4974100061299</v>
      </c>
      <c r="K198" s="619">
        <v>0.47816315521300001</v>
      </c>
    </row>
    <row r="199" spans="1:11" ht="14.4" customHeight="1" thickBot="1" x14ac:dyDescent="0.35">
      <c r="A199" s="637" t="s">
        <v>527</v>
      </c>
      <c r="B199" s="615">
        <v>46290</v>
      </c>
      <c r="C199" s="615">
        <v>55933.157570000003</v>
      </c>
      <c r="D199" s="616">
        <v>9643.1575699999994</v>
      </c>
      <c r="E199" s="617">
        <v>1.2083205351040001</v>
      </c>
      <c r="F199" s="615">
        <v>56708.000000014799</v>
      </c>
      <c r="G199" s="616">
        <v>28354.0000000074</v>
      </c>
      <c r="H199" s="618">
        <v>5732.8224499999997</v>
      </c>
      <c r="I199" s="615">
        <v>31649.281340000001</v>
      </c>
      <c r="J199" s="616">
        <v>3295.2813399925799</v>
      </c>
      <c r="K199" s="619">
        <v>0.55810963779300005</v>
      </c>
    </row>
    <row r="200" spans="1:11" ht="14.4" customHeight="1" thickBot="1" x14ac:dyDescent="0.35">
      <c r="A200" s="636" t="s">
        <v>528</v>
      </c>
      <c r="B200" s="620">
        <v>0</v>
      </c>
      <c r="C200" s="620">
        <v>2810.4053899999999</v>
      </c>
      <c r="D200" s="621">
        <v>2810.4053899999999</v>
      </c>
      <c r="E200" s="622" t="s">
        <v>336</v>
      </c>
      <c r="F200" s="620">
        <v>0</v>
      </c>
      <c r="G200" s="621">
        <v>0</v>
      </c>
      <c r="H200" s="623">
        <v>1158.6375700000001</v>
      </c>
      <c r="I200" s="620">
        <v>1478.39923</v>
      </c>
      <c r="J200" s="621">
        <v>1478.39923</v>
      </c>
      <c r="K200" s="624" t="s">
        <v>336</v>
      </c>
    </row>
    <row r="201" spans="1:11" ht="14.4" customHeight="1" thickBot="1" x14ac:dyDescent="0.35">
      <c r="A201" s="637" t="s">
        <v>529</v>
      </c>
      <c r="B201" s="615">
        <v>0</v>
      </c>
      <c r="C201" s="615">
        <v>154.04283000000001</v>
      </c>
      <c r="D201" s="616">
        <v>154.04283000000001</v>
      </c>
      <c r="E201" s="625" t="s">
        <v>336</v>
      </c>
      <c r="F201" s="615">
        <v>0</v>
      </c>
      <c r="G201" s="616">
        <v>0</v>
      </c>
      <c r="H201" s="618">
        <v>442.83147000000002</v>
      </c>
      <c r="I201" s="615">
        <v>442.83147000000002</v>
      </c>
      <c r="J201" s="616">
        <v>442.83147000000002</v>
      </c>
      <c r="K201" s="626" t="s">
        <v>336</v>
      </c>
    </row>
    <row r="202" spans="1:11" ht="14.4" customHeight="1" thickBot="1" x14ac:dyDescent="0.35">
      <c r="A202" s="637" t="s">
        <v>530</v>
      </c>
      <c r="B202" s="615">
        <v>0</v>
      </c>
      <c r="C202" s="615">
        <v>2656.36256</v>
      </c>
      <c r="D202" s="616">
        <v>2656.36256</v>
      </c>
      <c r="E202" s="625" t="s">
        <v>336</v>
      </c>
      <c r="F202" s="615">
        <v>0</v>
      </c>
      <c r="G202" s="616">
        <v>0</v>
      </c>
      <c r="H202" s="618">
        <v>715.80610000000001</v>
      </c>
      <c r="I202" s="615">
        <v>1035.5677599999999</v>
      </c>
      <c r="J202" s="616">
        <v>1035.5677599999999</v>
      </c>
      <c r="K202" s="626" t="s">
        <v>336</v>
      </c>
    </row>
    <row r="203" spans="1:11" ht="14.4" customHeight="1" thickBot="1" x14ac:dyDescent="0.35">
      <c r="A203" s="634" t="s">
        <v>531</v>
      </c>
      <c r="B203" s="615">
        <v>10.97207308103</v>
      </c>
      <c r="C203" s="615">
        <v>241.27737999999999</v>
      </c>
      <c r="D203" s="616">
        <v>230.30530691896899</v>
      </c>
      <c r="E203" s="617">
        <v>21.990136068007999</v>
      </c>
      <c r="F203" s="615">
        <v>138.808863323433</v>
      </c>
      <c r="G203" s="616">
        <v>69.404431661716004</v>
      </c>
      <c r="H203" s="618">
        <v>28.69275</v>
      </c>
      <c r="I203" s="615">
        <v>58.678139999999999</v>
      </c>
      <c r="J203" s="616">
        <v>-10.726291661715999</v>
      </c>
      <c r="K203" s="619">
        <v>0.42272617608899998</v>
      </c>
    </row>
    <row r="204" spans="1:11" ht="14.4" customHeight="1" thickBot="1" x14ac:dyDescent="0.35">
      <c r="A204" s="635" t="s">
        <v>532</v>
      </c>
      <c r="B204" s="615">
        <v>0</v>
      </c>
      <c r="C204" s="615">
        <v>30.443999999999999</v>
      </c>
      <c r="D204" s="616">
        <v>30.443999999999999</v>
      </c>
      <c r="E204" s="625" t="s">
        <v>336</v>
      </c>
      <c r="F204" s="615">
        <v>0</v>
      </c>
      <c r="G204" s="616">
        <v>0</v>
      </c>
      <c r="H204" s="618">
        <v>0</v>
      </c>
      <c r="I204" s="615">
        <v>15.972</v>
      </c>
      <c r="J204" s="616">
        <v>15.972</v>
      </c>
      <c r="K204" s="626" t="s">
        <v>350</v>
      </c>
    </row>
    <row r="205" spans="1:11" ht="14.4" customHeight="1" thickBot="1" x14ac:dyDescent="0.35">
      <c r="A205" s="636" t="s">
        <v>533</v>
      </c>
      <c r="B205" s="620">
        <v>0</v>
      </c>
      <c r="C205" s="620">
        <v>30.443999999999999</v>
      </c>
      <c r="D205" s="621">
        <v>30.443999999999999</v>
      </c>
      <c r="E205" s="622" t="s">
        <v>350</v>
      </c>
      <c r="F205" s="620">
        <v>0</v>
      </c>
      <c r="G205" s="621">
        <v>0</v>
      </c>
      <c r="H205" s="623">
        <v>0</v>
      </c>
      <c r="I205" s="620">
        <v>15.972</v>
      </c>
      <c r="J205" s="621">
        <v>15.972</v>
      </c>
      <c r="K205" s="624" t="s">
        <v>350</v>
      </c>
    </row>
    <row r="206" spans="1:11" ht="14.4" customHeight="1" thickBot="1" x14ac:dyDescent="0.35">
      <c r="A206" s="637" t="s">
        <v>534</v>
      </c>
      <c r="B206" s="615">
        <v>0</v>
      </c>
      <c r="C206" s="615">
        <v>30.443999999999999</v>
      </c>
      <c r="D206" s="616">
        <v>30.443999999999999</v>
      </c>
      <c r="E206" s="625" t="s">
        <v>350</v>
      </c>
      <c r="F206" s="615">
        <v>0</v>
      </c>
      <c r="G206" s="616">
        <v>0</v>
      </c>
      <c r="H206" s="618">
        <v>0</v>
      </c>
      <c r="I206" s="615">
        <v>15.972</v>
      </c>
      <c r="J206" s="616">
        <v>15.972</v>
      </c>
      <c r="K206" s="626" t="s">
        <v>350</v>
      </c>
    </row>
    <row r="207" spans="1:11" ht="14.4" customHeight="1" thickBot="1" x14ac:dyDescent="0.35">
      <c r="A207" s="640" t="s">
        <v>535</v>
      </c>
      <c r="B207" s="620">
        <v>10.97207308103</v>
      </c>
      <c r="C207" s="620">
        <v>210.83338000000001</v>
      </c>
      <c r="D207" s="621">
        <v>199.86130691896901</v>
      </c>
      <c r="E207" s="627">
        <v>19.215455314865999</v>
      </c>
      <c r="F207" s="620">
        <v>138.808863323433</v>
      </c>
      <c r="G207" s="621">
        <v>69.404431661716004</v>
      </c>
      <c r="H207" s="623">
        <v>28.69275</v>
      </c>
      <c r="I207" s="620">
        <v>42.706139999999998</v>
      </c>
      <c r="J207" s="621">
        <v>-26.698291661715999</v>
      </c>
      <c r="K207" s="628">
        <v>0.30766147764200003</v>
      </c>
    </row>
    <row r="208" spans="1:11" ht="14.4" customHeight="1" thickBot="1" x14ac:dyDescent="0.35">
      <c r="A208" s="636" t="s">
        <v>536</v>
      </c>
      <c r="B208" s="620">
        <v>0</v>
      </c>
      <c r="C208" s="620">
        <v>0</v>
      </c>
      <c r="D208" s="621">
        <v>0</v>
      </c>
      <c r="E208" s="627">
        <v>1</v>
      </c>
      <c r="F208" s="620">
        <v>0</v>
      </c>
      <c r="G208" s="621">
        <v>0</v>
      </c>
      <c r="H208" s="623">
        <v>0</v>
      </c>
      <c r="I208" s="620">
        <v>0.22600000000000001</v>
      </c>
      <c r="J208" s="621">
        <v>0.22600000000000001</v>
      </c>
      <c r="K208" s="624" t="s">
        <v>350</v>
      </c>
    </row>
    <row r="209" spans="1:11" ht="14.4" customHeight="1" thickBot="1" x14ac:dyDescent="0.35">
      <c r="A209" s="637" t="s">
        <v>537</v>
      </c>
      <c r="B209" s="615">
        <v>0</v>
      </c>
      <c r="C209" s="615">
        <v>0</v>
      </c>
      <c r="D209" s="616">
        <v>0</v>
      </c>
      <c r="E209" s="617">
        <v>1</v>
      </c>
      <c r="F209" s="615">
        <v>0</v>
      </c>
      <c r="G209" s="616">
        <v>0</v>
      </c>
      <c r="H209" s="618">
        <v>0</v>
      </c>
      <c r="I209" s="615">
        <v>0.22600000000000001</v>
      </c>
      <c r="J209" s="616">
        <v>0.22600000000000001</v>
      </c>
      <c r="K209" s="626" t="s">
        <v>350</v>
      </c>
    </row>
    <row r="210" spans="1:11" ht="14.4" customHeight="1" thickBot="1" x14ac:dyDescent="0.35">
      <c r="A210" s="636" t="s">
        <v>538</v>
      </c>
      <c r="B210" s="620">
        <v>0</v>
      </c>
      <c r="C210" s="620">
        <v>2.0500000000000002E-3</v>
      </c>
      <c r="D210" s="621">
        <v>2.0500000000000002E-3</v>
      </c>
      <c r="E210" s="622" t="s">
        <v>336</v>
      </c>
      <c r="F210" s="620">
        <v>0</v>
      </c>
      <c r="G210" s="621">
        <v>0</v>
      </c>
      <c r="H210" s="623">
        <v>3.8993699999999998</v>
      </c>
      <c r="I210" s="620">
        <v>3.9007200000000002</v>
      </c>
      <c r="J210" s="621">
        <v>3.9007200000000002</v>
      </c>
      <c r="K210" s="624" t="s">
        <v>336</v>
      </c>
    </row>
    <row r="211" spans="1:11" ht="14.4" customHeight="1" thickBot="1" x14ac:dyDescent="0.35">
      <c r="A211" s="637" t="s">
        <v>539</v>
      </c>
      <c r="B211" s="615">
        <v>0</v>
      </c>
      <c r="C211" s="615">
        <v>2.0500000000000002E-3</v>
      </c>
      <c r="D211" s="616">
        <v>2.0500000000000002E-3</v>
      </c>
      <c r="E211" s="625" t="s">
        <v>336</v>
      </c>
      <c r="F211" s="615">
        <v>0</v>
      </c>
      <c r="G211" s="616">
        <v>0</v>
      </c>
      <c r="H211" s="618">
        <v>3.6999999999999999E-4</v>
      </c>
      <c r="I211" s="615">
        <v>1.72E-3</v>
      </c>
      <c r="J211" s="616">
        <v>1.72E-3</v>
      </c>
      <c r="K211" s="626" t="s">
        <v>336</v>
      </c>
    </row>
    <row r="212" spans="1:11" ht="14.4" customHeight="1" thickBot="1" x14ac:dyDescent="0.35">
      <c r="A212" s="637" t="s">
        <v>540</v>
      </c>
      <c r="B212" s="615">
        <v>0</v>
      </c>
      <c r="C212" s="615">
        <v>0</v>
      </c>
      <c r="D212" s="616">
        <v>0</v>
      </c>
      <c r="E212" s="625" t="s">
        <v>336</v>
      </c>
      <c r="F212" s="615">
        <v>0</v>
      </c>
      <c r="G212" s="616">
        <v>0</v>
      </c>
      <c r="H212" s="618">
        <v>3.899</v>
      </c>
      <c r="I212" s="615">
        <v>3.899</v>
      </c>
      <c r="J212" s="616">
        <v>3.899</v>
      </c>
      <c r="K212" s="626" t="s">
        <v>350</v>
      </c>
    </row>
    <row r="213" spans="1:11" ht="14.4" customHeight="1" thickBot="1" x14ac:dyDescent="0.35">
      <c r="A213" s="636" t="s">
        <v>541</v>
      </c>
      <c r="B213" s="620">
        <v>10.97207308103</v>
      </c>
      <c r="C213" s="620">
        <v>161.69732999999999</v>
      </c>
      <c r="D213" s="621">
        <v>150.725256918969</v>
      </c>
      <c r="E213" s="627">
        <v>14.737172164806999</v>
      </c>
      <c r="F213" s="620">
        <v>138.808863323433</v>
      </c>
      <c r="G213" s="621">
        <v>69.404431661716004</v>
      </c>
      <c r="H213" s="623">
        <v>24.793379999999999</v>
      </c>
      <c r="I213" s="620">
        <v>38.579419999999999</v>
      </c>
      <c r="J213" s="621">
        <v>-30.825011661716001</v>
      </c>
      <c r="K213" s="628">
        <v>0.27793196396999997</v>
      </c>
    </row>
    <row r="214" spans="1:11" ht="14.4" customHeight="1" thickBot="1" x14ac:dyDescent="0.35">
      <c r="A214" s="637" t="s">
        <v>542</v>
      </c>
      <c r="B214" s="615">
        <v>0</v>
      </c>
      <c r="C214" s="615">
        <v>83.375</v>
      </c>
      <c r="D214" s="616">
        <v>83.375</v>
      </c>
      <c r="E214" s="625" t="s">
        <v>336</v>
      </c>
      <c r="F214" s="615">
        <v>72</v>
      </c>
      <c r="G214" s="616">
        <v>36</v>
      </c>
      <c r="H214" s="618">
        <v>0</v>
      </c>
      <c r="I214" s="615">
        <v>12.6</v>
      </c>
      <c r="J214" s="616">
        <v>-23.4</v>
      </c>
      <c r="K214" s="619">
        <v>0.17499999999999999</v>
      </c>
    </row>
    <row r="215" spans="1:11" ht="14.4" customHeight="1" thickBot="1" x14ac:dyDescent="0.35">
      <c r="A215" s="637" t="s">
        <v>543</v>
      </c>
      <c r="B215" s="615">
        <v>9.2165898617000003E-2</v>
      </c>
      <c r="C215" s="615">
        <v>0</v>
      </c>
      <c r="D215" s="616">
        <v>-9.2165898617000003E-2</v>
      </c>
      <c r="E215" s="617">
        <v>0</v>
      </c>
      <c r="F215" s="615">
        <v>0</v>
      </c>
      <c r="G215" s="616">
        <v>0</v>
      </c>
      <c r="H215" s="618">
        <v>0</v>
      </c>
      <c r="I215" s="615">
        <v>2.9000000000000001E-2</v>
      </c>
      <c r="J215" s="616">
        <v>2.9000000000000001E-2</v>
      </c>
      <c r="K215" s="626" t="s">
        <v>350</v>
      </c>
    </row>
    <row r="216" spans="1:11" ht="14.4" customHeight="1" thickBot="1" x14ac:dyDescent="0.35">
      <c r="A216" s="637" t="s">
        <v>544</v>
      </c>
      <c r="B216" s="615">
        <v>10.879907182413</v>
      </c>
      <c r="C216" s="615">
        <v>78.322329999999994</v>
      </c>
      <c r="D216" s="616">
        <v>67.442422817586007</v>
      </c>
      <c r="E216" s="617">
        <v>7.1988049793839997</v>
      </c>
      <c r="F216" s="615">
        <v>66.808863323432007</v>
      </c>
      <c r="G216" s="616">
        <v>33.404431661716004</v>
      </c>
      <c r="H216" s="618">
        <v>24.793379999999999</v>
      </c>
      <c r="I216" s="615">
        <v>25.950420000000001</v>
      </c>
      <c r="J216" s="616">
        <v>-7.4540116617159997</v>
      </c>
      <c r="K216" s="619">
        <v>0.38842780297500001</v>
      </c>
    </row>
    <row r="217" spans="1:11" ht="14.4" customHeight="1" thickBot="1" x14ac:dyDescent="0.35">
      <c r="A217" s="636" t="s">
        <v>545</v>
      </c>
      <c r="B217" s="620">
        <v>0</v>
      </c>
      <c r="C217" s="620">
        <v>49.134</v>
      </c>
      <c r="D217" s="621">
        <v>49.134</v>
      </c>
      <c r="E217" s="622" t="s">
        <v>336</v>
      </c>
      <c r="F217" s="620">
        <v>0</v>
      </c>
      <c r="G217" s="621">
        <v>0</v>
      </c>
      <c r="H217" s="623">
        <v>0</v>
      </c>
      <c r="I217" s="620">
        <v>0</v>
      </c>
      <c r="J217" s="621">
        <v>0</v>
      </c>
      <c r="K217" s="628">
        <v>6</v>
      </c>
    </row>
    <row r="218" spans="1:11" ht="14.4" customHeight="1" thickBot="1" x14ac:dyDescent="0.35">
      <c r="A218" s="637" t="s">
        <v>546</v>
      </c>
      <c r="B218" s="615">
        <v>0</v>
      </c>
      <c r="C218" s="615">
        <v>49.134</v>
      </c>
      <c r="D218" s="616">
        <v>49.134</v>
      </c>
      <c r="E218" s="625" t="s">
        <v>336</v>
      </c>
      <c r="F218" s="615">
        <v>0</v>
      </c>
      <c r="G218" s="616">
        <v>0</v>
      </c>
      <c r="H218" s="618">
        <v>0</v>
      </c>
      <c r="I218" s="615">
        <v>0</v>
      </c>
      <c r="J218" s="616">
        <v>0</v>
      </c>
      <c r="K218" s="619">
        <v>6</v>
      </c>
    </row>
    <row r="219" spans="1:11" ht="14.4" customHeight="1" thickBot="1" x14ac:dyDescent="0.35">
      <c r="A219" s="634" t="s">
        <v>547</v>
      </c>
      <c r="B219" s="615">
        <v>0</v>
      </c>
      <c r="C219" s="615">
        <v>13.4</v>
      </c>
      <c r="D219" s="616">
        <v>13.4</v>
      </c>
      <c r="E219" s="625" t="s">
        <v>350</v>
      </c>
      <c r="F219" s="615">
        <v>55.000000000013998</v>
      </c>
      <c r="G219" s="616">
        <v>27.500000000006999</v>
      </c>
      <c r="H219" s="618">
        <v>0</v>
      </c>
      <c r="I219" s="615">
        <v>27.585000000000001</v>
      </c>
      <c r="J219" s="616">
        <v>8.4999999992000003E-2</v>
      </c>
      <c r="K219" s="619">
        <v>0.50154545454499999</v>
      </c>
    </row>
    <row r="220" spans="1:11" ht="14.4" customHeight="1" thickBot="1" x14ac:dyDescent="0.35">
      <c r="A220" s="640" t="s">
        <v>548</v>
      </c>
      <c r="B220" s="620">
        <v>0</v>
      </c>
      <c r="C220" s="620">
        <v>13.4</v>
      </c>
      <c r="D220" s="621">
        <v>13.4</v>
      </c>
      <c r="E220" s="622" t="s">
        <v>350</v>
      </c>
      <c r="F220" s="620">
        <v>55.000000000013998</v>
      </c>
      <c r="G220" s="621">
        <v>27.500000000006999</v>
      </c>
      <c r="H220" s="623">
        <v>0</v>
      </c>
      <c r="I220" s="620">
        <v>27.585000000000001</v>
      </c>
      <c r="J220" s="621">
        <v>8.4999999992000003E-2</v>
      </c>
      <c r="K220" s="628">
        <v>0.50154545454499999</v>
      </c>
    </row>
    <row r="221" spans="1:11" ht="14.4" customHeight="1" thickBot="1" x14ac:dyDescent="0.35">
      <c r="A221" s="636" t="s">
        <v>549</v>
      </c>
      <c r="B221" s="620">
        <v>0</v>
      </c>
      <c r="C221" s="620">
        <v>13.4</v>
      </c>
      <c r="D221" s="621">
        <v>13.4</v>
      </c>
      <c r="E221" s="622" t="s">
        <v>350</v>
      </c>
      <c r="F221" s="620">
        <v>55.000000000013998</v>
      </c>
      <c r="G221" s="621">
        <v>27.500000000006999</v>
      </c>
      <c r="H221" s="623">
        <v>0</v>
      </c>
      <c r="I221" s="620">
        <v>27.585000000000001</v>
      </c>
      <c r="J221" s="621">
        <v>8.4999999992000003E-2</v>
      </c>
      <c r="K221" s="628">
        <v>0.50154545454499999</v>
      </c>
    </row>
    <row r="222" spans="1:11" ht="14.4" customHeight="1" thickBot="1" x14ac:dyDescent="0.35">
      <c r="A222" s="637" t="s">
        <v>550</v>
      </c>
      <c r="B222" s="615">
        <v>0</v>
      </c>
      <c r="C222" s="615">
        <v>13.4</v>
      </c>
      <c r="D222" s="616">
        <v>13.4</v>
      </c>
      <c r="E222" s="625" t="s">
        <v>350</v>
      </c>
      <c r="F222" s="615">
        <v>55.000000000013998</v>
      </c>
      <c r="G222" s="616">
        <v>27.500000000006999</v>
      </c>
      <c r="H222" s="618">
        <v>0</v>
      </c>
      <c r="I222" s="615">
        <v>27.585000000000001</v>
      </c>
      <c r="J222" s="616">
        <v>8.4999999992000003E-2</v>
      </c>
      <c r="K222" s="619">
        <v>0.50154545454499999</v>
      </c>
    </row>
    <row r="223" spans="1:11" ht="14.4" customHeight="1" thickBot="1" x14ac:dyDescent="0.35">
      <c r="A223" s="633" t="s">
        <v>551</v>
      </c>
      <c r="B223" s="615">
        <v>8825.0551460164406</v>
      </c>
      <c r="C223" s="615">
        <v>9404.1719799999992</v>
      </c>
      <c r="D223" s="616">
        <v>579.11683398355694</v>
      </c>
      <c r="E223" s="617">
        <v>1.065621894073</v>
      </c>
      <c r="F223" s="615">
        <v>8253.6574514131207</v>
      </c>
      <c r="G223" s="616">
        <v>4126.8287257065604</v>
      </c>
      <c r="H223" s="618">
        <v>844.18781999999999</v>
      </c>
      <c r="I223" s="615">
        <v>4713.3726000000097</v>
      </c>
      <c r="J223" s="616">
        <v>586.54387429345297</v>
      </c>
      <c r="K223" s="619">
        <v>0.57106472224500004</v>
      </c>
    </row>
    <row r="224" spans="1:11" ht="14.4" customHeight="1" thickBot="1" x14ac:dyDescent="0.35">
      <c r="A224" s="638" t="s">
        <v>552</v>
      </c>
      <c r="B224" s="620">
        <v>8825.0551460164406</v>
      </c>
      <c r="C224" s="620">
        <v>9404.1719799999992</v>
      </c>
      <c r="D224" s="621">
        <v>579.11683398355694</v>
      </c>
      <c r="E224" s="627">
        <v>1.065621894073</v>
      </c>
      <c r="F224" s="620">
        <v>8253.6574514131207</v>
      </c>
      <c r="G224" s="621">
        <v>4126.8287257065604</v>
      </c>
      <c r="H224" s="623">
        <v>844.18781999999999</v>
      </c>
      <c r="I224" s="620">
        <v>4713.3726000000097</v>
      </c>
      <c r="J224" s="621">
        <v>586.54387429345297</v>
      </c>
      <c r="K224" s="628">
        <v>0.57106472224500004</v>
      </c>
    </row>
    <row r="225" spans="1:11" ht="14.4" customHeight="1" thickBot="1" x14ac:dyDescent="0.35">
      <c r="A225" s="640" t="s">
        <v>54</v>
      </c>
      <c r="B225" s="620">
        <v>8825.0551460164406</v>
      </c>
      <c r="C225" s="620">
        <v>9404.1719799999992</v>
      </c>
      <c r="D225" s="621">
        <v>579.11683398355694</v>
      </c>
      <c r="E225" s="627">
        <v>1.065621894073</v>
      </c>
      <c r="F225" s="620">
        <v>8253.6574514131207</v>
      </c>
      <c r="G225" s="621">
        <v>4126.8287257065604</v>
      </c>
      <c r="H225" s="623">
        <v>844.18781999999999</v>
      </c>
      <c r="I225" s="620">
        <v>4713.3726000000097</v>
      </c>
      <c r="J225" s="621">
        <v>586.54387429345297</v>
      </c>
      <c r="K225" s="628">
        <v>0.57106472224500004</v>
      </c>
    </row>
    <row r="226" spans="1:11" ht="14.4" customHeight="1" thickBot="1" x14ac:dyDescent="0.35">
      <c r="A226" s="636" t="s">
        <v>553</v>
      </c>
      <c r="B226" s="620">
        <v>151</v>
      </c>
      <c r="C226" s="620">
        <v>199.221</v>
      </c>
      <c r="D226" s="621">
        <v>48.220999999999997</v>
      </c>
      <c r="E226" s="627">
        <v>1.3193443708599999</v>
      </c>
      <c r="F226" s="620">
        <v>215.65058888099199</v>
      </c>
      <c r="G226" s="621">
        <v>107.82529444049599</v>
      </c>
      <c r="H226" s="623">
        <v>18.096</v>
      </c>
      <c r="I226" s="620">
        <v>106.20175</v>
      </c>
      <c r="J226" s="621">
        <v>-1.6235444404949999</v>
      </c>
      <c r="K226" s="628">
        <v>0.49247141197700001</v>
      </c>
    </row>
    <row r="227" spans="1:11" ht="14.4" customHeight="1" thickBot="1" x14ac:dyDescent="0.35">
      <c r="A227" s="637" t="s">
        <v>554</v>
      </c>
      <c r="B227" s="615">
        <v>151</v>
      </c>
      <c r="C227" s="615">
        <v>199.221</v>
      </c>
      <c r="D227" s="616">
        <v>48.220999999999997</v>
      </c>
      <c r="E227" s="617">
        <v>1.3193443708599999</v>
      </c>
      <c r="F227" s="615">
        <v>215.65058888099199</v>
      </c>
      <c r="G227" s="616">
        <v>107.82529444049599</v>
      </c>
      <c r="H227" s="618">
        <v>18.096</v>
      </c>
      <c r="I227" s="615">
        <v>106.20175</v>
      </c>
      <c r="J227" s="616">
        <v>-1.6235444404949999</v>
      </c>
      <c r="K227" s="619">
        <v>0.49247141197700001</v>
      </c>
    </row>
    <row r="228" spans="1:11" ht="14.4" customHeight="1" thickBot="1" x14ac:dyDescent="0.35">
      <c r="A228" s="636" t="s">
        <v>555</v>
      </c>
      <c r="B228" s="620">
        <v>389.05514601644398</v>
      </c>
      <c r="C228" s="620">
        <v>408.80148000000003</v>
      </c>
      <c r="D228" s="621">
        <v>19.746333983555001</v>
      </c>
      <c r="E228" s="627">
        <v>1.050754588869</v>
      </c>
      <c r="F228" s="620">
        <v>495.052321470881</v>
      </c>
      <c r="G228" s="621">
        <v>247.52616073544101</v>
      </c>
      <c r="H228" s="623">
        <v>51.052779999999998</v>
      </c>
      <c r="I228" s="620">
        <v>259.93550000000101</v>
      </c>
      <c r="J228" s="621">
        <v>12.40933926456</v>
      </c>
      <c r="K228" s="628">
        <v>0.52506672269999999</v>
      </c>
    </row>
    <row r="229" spans="1:11" ht="14.4" customHeight="1" thickBot="1" x14ac:dyDescent="0.35">
      <c r="A229" s="637" t="s">
        <v>556</v>
      </c>
      <c r="B229" s="615">
        <v>389.05514601644398</v>
      </c>
      <c r="C229" s="615">
        <v>408.80148000000003</v>
      </c>
      <c r="D229" s="616">
        <v>19.746333983555001</v>
      </c>
      <c r="E229" s="617">
        <v>1.050754588869</v>
      </c>
      <c r="F229" s="615">
        <v>0</v>
      </c>
      <c r="G229" s="616">
        <v>0</v>
      </c>
      <c r="H229" s="618">
        <v>-208.88272000000001</v>
      </c>
      <c r="I229" s="615">
        <v>5.4001247917767604E-13</v>
      </c>
      <c r="J229" s="616">
        <v>5.4001247917767604E-13</v>
      </c>
      <c r="K229" s="626" t="s">
        <v>336</v>
      </c>
    </row>
    <row r="230" spans="1:11" ht="14.4" customHeight="1" thickBot="1" x14ac:dyDescent="0.35">
      <c r="A230" s="637" t="s">
        <v>557</v>
      </c>
      <c r="B230" s="615">
        <v>0</v>
      </c>
      <c r="C230" s="615">
        <v>0</v>
      </c>
      <c r="D230" s="616">
        <v>0</v>
      </c>
      <c r="E230" s="617">
        <v>1</v>
      </c>
      <c r="F230" s="615">
        <v>407.68316445830101</v>
      </c>
      <c r="G230" s="616">
        <v>203.84158222915099</v>
      </c>
      <c r="H230" s="618">
        <v>223.7</v>
      </c>
      <c r="I230" s="615">
        <v>223.7</v>
      </c>
      <c r="J230" s="616">
        <v>19.858417770849002</v>
      </c>
      <c r="K230" s="619">
        <v>0.54871041902600004</v>
      </c>
    </row>
    <row r="231" spans="1:11" ht="14.4" customHeight="1" thickBot="1" x14ac:dyDescent="0.35">
      <c r="A231" s="637" t="s">
        <v>558</v>
      </c>
      <c r="B231" s="615">
        <v>0</v>
      </c>
      <c r="C231" s="615">
        <v>0</v>
      </c>
      <c r="D231" s="616">
        <v>0</v>
      </c>
      <c r="E231" s="617">
        <v>1</v>
      </c>
      <c r="F231" s="615">
        <v>31.672897196261001</v>
      </c>
      <c r="G231" s="616">
        <v>15.83644859813</v>
      </c>
      <c r="H231" s="618">
        <v>0</v>
      </c>
      <c r="I231" s="615">
        <v>0</v>
      </c>
      <c r="J231" s="616">
        <v>-15.83644859813</v>
      </c>
      <c r="K231" s="619">
        <v>0</v>
      </c>
    </row>
    <row r="232" spans="1:11" ht="14.4" customHeight="1" thickBot="1" x14ac:dyDescent="0.35">
      <c r="A232" s="637" t="s">
        <v>559</v>
      </c>
      <c r="B232" s="615">
        <v>0</v>
      </c>
      <c r="C232" s="615">
        <v>0</v>
      </c>
      <c r="D232" s="616">
        <v>0</v>
      </c>
      <c r="E232" s="617">
        <v>1</v>
      </c>
      <c r="F232" s="615">
        <v>55.696259816317998</v>
      </c>
      <c r="G232" s="616">
        <v>27.848129908158999</v>
      </c>
      <c r="H232" s="618">
        <v>36.235500000000002</v>
      </c>
      <c r="I232" s="615">
        <v>36.235500000000002</v>
      </c>
      <c r="J232" s="616">
        <v>8.3873700918399994</v>
      </c>
      <c r="K232" s="619">
        <v>0.65059126267099998</v>
      </c>
    </row>
    <row r="233" spans="1:11" ht="14.4" customHeight="1" thickBot="1" x14ac:dyDescent="0.35">
      <c r="A233" s="636" t="s">
        <v>560</v>
      </c>
      <c r="B233" s="620">
        <v>1724</v>
      </c>
      <c r="C233" s="620">
        <v>1472.0797700000001</v>
      </c>
      <c r="D233" s="621">
        <v>-251.92023</v>
      </c>
      <c r="E233" s="627">
        <v>0.85387457656599997</v>
      </c>
      <c r="F233" s="620">
        <v>1450.32330947785</v>
      </c>
      <c r="G233" s="621">
        <v>725.16165473892499</v>
      </c>
      <c r="H233" s="623">
        <v>142.6523</v>
      </c>
      <c r="I233" s="620">
        <v>770.67235000000198</v>
      </c>
      <c r="J233" s="621">
        <v>45.510695261076997</v>
      </c>
      <c r="K233" s="628">
        <v>0.53137968959299997</v>
      </c>
    </row>
    <row r="234" spans="1:11" ht="14.4" customHeight="1" thickBot="1" x14ac:dyDescent="0.35">
      <c r="A234" s="637" t="s">
        <v>561</v>
      </c>
      <c r="B234" s="615">
        <v>1724</v>
      </c>
      <c r="C234" s="615">
        <v>1472.0797700000001</v>
      </c>
      <c r="D234" s="616">
        <v>-251.92023</v>
      </c>
      <c r="E234" s="617">
        <v>0.85387457656599997</v>
      </c>
      <c r="F234" s="615">
        <v>1450.32330947785</v>
      </c>
      <c r="G234" s="616">
        <v>725.16165473892499</v>
      </c>
      <c r="H234" s="618">
        <v>142.6523</v>
      </c>
      <c r="I234" s="615">
        <v>770.67235000000198</v>
      </c>
      <c r="J234" s="616">
        <v>45.510695261076997</v>
      </c>
      <c r="K234" s="619">
        <v>0.53137968959299997</v>
      </c>
    </row>
    <row r="235" spans="1:11" ht="14.4" customHeight="1" thickBot="1" x14ac:dyDescent="0.35">
      <c r="A235" s="636" t="s">
        <v>562</v>
      </c>
      <c r="B235" s="620">
        <v>0</v>
      </c>
      <c r="C235" s="620">
        <v>12.154</v>
      </c>
      <c r="D235" s="621">
        <v>12.154</v>
      </c>
      <c r="E235" s="622" t="s">
        <v>350</v>
      </c>
      <c r="F235" s="620">
        <v>0</v>
      </c>
      <c r="G235" s="621">
        <v>0</v>
      </c>
      <c r="H235" s="623">
        <v>0.72699999999999998</v>
      </c>
      <c r="I235" s="620">
        <v>5.673</v>
      </c>
      <c r="J235" s="621">
        <v>5.673</v>
      </c>
      <c r="K235" s="624" t="s">
        <v>336</v>
      </c>
    </row>
    <row r="236" spans="1:11" ht="14.4" customHeight="1" thickBot="1" x14ac:dyDescent="0.35">
      <c r="A236" s="637" t="s">
        <v>563</v>
      </c>
      <c r="B236" s="615">
        <v>0</v>
      </c>
      <c r="C236" s="615">
        <v>12.154</v>
      </c>
      <c r="D236" s="616">
        <v>12.154</v>
      </c>
      <c r="E236" s="625" t="s">
        <v>350</v>
      </c>
      <c r="F236" s="615">
        <v>0</v>
      </c>
      <c r="G236" s="616">
        <v>0</v>
      </c>
      <c r="H236" s="618">
        <v>0.72699999999999998</v>
      </c>
      <c r="I236" s="615">
        <v>5.673</v>
      </c>
      <c r="J236" s="616">
        <v>5.673</v>
      </c>
      <c r="K236" s="626" t="s">
        <v>336</v>
      </c>
    </row>
    <row r="237" spans="1:11" ht="14.4" customHeight="1" thickBot="1" x14ac:dyDescent="0.35">
      <c r="A237" s="636" t="s">
        <v>564</v>
      </c>
      <c r="B237" s="620">
        <v>1253</v>
      </c>
      <c r="C237" s="620">
        <v>1104.69121</v>
      </c>
      <c r="D237" s="621">
        <v>-148.30878999999999</v>
      </c>
      <c r="E237" s="627">
        <v>0.881637039106</v>
      </c>
      <c r="F237" s="620">
        <v>1315</v>
      </c>
      <c r="G237" s="621">
        <v>657.5</v>
      </c>
      <c r="H237" s="623">
        <v>176.93946</v>
      </c>
      <c r="I237" s="620">
        <v>563.07668000000103</v>
      </c>
      <c r="J237" s="621">
        <v>-94.423319999998</v>
      </c>
      <c r="K237" s="628">
        <v>0.42819519391600003</v>
      </c>
    </row>
    <row r="238" spans="1:11" ht="14.4" customHeight="1" thickBot="1" x14ac:dyDescent="0.35">
      <c r="A238" s="637" t="s">
        <v>565</v>
      </c>
      <c r="B238" s="615">
        <v>1237</v>
      </c>
      <c r="C238" s="615">
        <v>1084.58797</v>
      </c>
      <c r="D238" s="616">
        <v>-152.41202999999999</v>
      </c>
      <c r="E238" s="617">
        <v>0.87678898140600003</v>
      </c>
      <c r="F238" s="615">
        <v>1315</v>
      </c>
      <c r="G238" s="616">
        <v>657.5</v>
      </c>
      <c r="H238" s="618">
        <v>176.93946</v>
      </c>
      <c r="I238" s="615">
        <v>563.07668000000103</v>
      </c>
      <c r="J238" s="616">
        <v>-94.423319999998</v>
      </c>
      <c r="K238" s="619">
        <v>0.42819519391600003</v>
      </c>
    </row>
    <row r="239" spans="1:11" ht="14.4" customHeight="1" thickBot="1" x14ac:dyDescent="0.35">
      <c r="A239" s="637" t="s">
        <v>566</v>
      </c>
      <c r="B239" s="615">
        <v>16</v>
      </c>
      <c r="C239" s="615">
        <v>20.10324</v>
      </c>
      <c r="D239" s="616">
        <v>4.1032400000000004</v>
      </c>
      <c r="E239" s="617">
        <v>1.2564525</v>
      </c>
      <c r="F239" s="615">
        <v>0</v>
      </c>
      <c r="G239" s="616">
        <v>0</v>
      </c>
      <c r="H239" s="618">
        <v>0</v>
      </c>
      <c r="I239" s="615">
        <v>0</v>
      </c>
      <c r="J239" s="616">
        <v>0</v>
      </c>
      <c r="K239" s="626" t="s">
        <v>336</v>
      </c>
    </row>
    <row r="240" spans="1:11" ht="14.4" customHeight="1" thickBot="1" x14ac:dyDescent="0.35">
      <c r="A240" s="636" t="s">
        <v>567</v>
      </c>
      <c r="B240" s="620">
        <v>0</v>
      </c>
      <c r="C240" s="620">
        <v>638.29327999999998</v>
      </c>
      <c r="D240" s="621">
        <v>638.29327999999998</v>
      </c>
      <c r="E240" s="622" t="s">
        <v>350</v>
      </c>
      <c r="F240" s="620">
        <v>0</v>
      </c>
      <c r="G240" s="621">
        <v>0</v>
      </c>
      <c r="H240" s="623">
        <v>55.991990000000001</v>
      </c>
      <c r="I240" s="620">
        <v>416.57695000000098</v>
      </c>
      <c r="J240" s="621">
        <v>416.57695000000098</v>
      </c>
      <c r="K240" s="624" t="s">
        <v>336</v>
      </c>
    </row>
    <row r="241" spans="1:11" ht="14.4" customHeight="1" thickBot="1" x14ac:dyDescent="0.35">
      <c r="A241" s="637" t="s">
        <v>568</v>
      </c>
      <c r="B241" s="615">
        <v>0</v>
      </c>
      <c r="C241" s="615">
        <v>638.29327999999998</v>
      </c>
      <c r="D241" s="616">
        <v>638.29327999999998</v>
      </c>
      <c r="E241" s="625" t="s">
        <v>350</v>
      </c>
      <c r="F241" s="615">
        <v>0</v>
      </c>
      <c r="G241" s="616">
        <v>0</v>
      </c>
      <c r="H241" s="618">
        <v>55.991990000000001</v>
      </c>
      <c r="I241" s="615">
        <v>416.57695000000098</v>
      </c>
      <c r="J241" s="616">
        <v>416.57695000000098</v>
      </c>
      <c r="K241" s="626" t="s">
        <v>336</v>
      </c>
    </row>
    <row r="242" spans="1:11" ht="14.4" customHeight="1" thickBot="1" x14ac:dyDescent="0.35">
      <c r="A242" s="636" t="s">
        <v>569</v>
      </c>
      <c r="B242" s="620">
        <v>5308</v>
      </c>
      <c r="C242" s="620">
        <v>5568.9312399999999</v>
      </c>
      <c r="D242" s="621">
        <v>260.93124000000103</v>
      </c>
      <c r="E242" s="627">
        <v>1.0491581085149999</v>
      </c>
      <c r="F242" s="620">
        <v>4777.6312315833902</v>
      </c>
      <c r="G242" s="621">
        <v>2388.8156157917001</v>
      </c>
      <c r="H242" s="623">
        <v>398.72829000000002</v>
      </c>
      <c r="I242" s="620">
        <v>2591.2363700000101</v>
      </c>
      <c r="J242" s="621">
        <v>202.42075420831</v>
      </c>
      <c r="K242" s="628">
        <v>0.54236843414500002</v>
      </c>
    </row>
    <row r="243" spans="1:11" ht="14.4" customHeight="1" thickBot="1" x14ac:dyDescent="0.35">
      <c r="A243" s="637" t="s">
        <v>570</v>
      </c>
      <c r="B243" s="615">
        <v>5308</v>
      </c>
      <c r="C243" s="615">
        <v>5568.9312399999999</v>
      </c>
      <c r="D243" s="616">
        <v>260.93124000000103</v>
      </c>
      <c r="E243" s="617">
        <v>1.0491581085149999</v>
      </c>
      <c r="F243" s="615">
        <v>4777.6312315833902</v>
      </c>
      <c r="G243" s="616">
        <v>2388.8156157917001</v>
      </c>
      <c r="H243" s="618">
        <v>398.72829000000002</v>
      </c>
      <c r="I243" s="615">
        <v>2591.2363700000101</v>
      </c>
      <c r="J243" s="616">
        <v>202.42075420831</v>
      </c>
      <c r="K243" s="619">
        <v>0.54236843414500002</v>
      </c>
    </row>
    <row r="244" spans="1:11" ht="14.4" customHeight="1" thickBot="1" x14ac:dyDescent="0.35">
      <c r="A244" s="641" t="s">
        <v>571</v>
      </c>
      <c r="B244" s="620">
        <v>0</v>
      </c>
      <c r="C244" s="620">
        <v>4.8126800000000003</v>
      </c>
      <c r="D244" s="621">
        <v>4.8126800000000003</v>
      </c>
      <c r="E244" s="622" t="s">
        <v>350</v>
      </c>
      <c r="F244" s="620">
        <v>0</v>
      </c>
      <c r="G244" s="621">
        <v>0</v>
      </c>
      <c r="H244" s="623">
        <v>0.19450999999999999</v>
      </c>
      <c r="I244" s="620">
        <v>1.1993100000000001</v>
      </c>
      <c r="J244" s="621">
        <v>1.1993100000000001</v>
      </c>
      <c r="K244" s="624" t="s">
        <v>336</v>
      </c>
    </row>
    <row r="245" spans="1:11" ht="14.4" customHeight="1" thickBot="1" x14ac:dyDescent="0.35">
      <c r="A245" s="638" t="s">
        <v>572</v>
      </c>
      <c r="B245" s="620">
        <v>0</v>
      </c>
      <c r="C245" s="620">
        <v>4.8126800000000003</v>
      </c>
      <c r="D245" s="621">
        <v>4.8126800000000003</v>
      </c>
      <c r="E245" s="622" t="s">
        <v>350</v>
      </c>
      <c r="F245" s="620">
        <v>0</v>
      </c>
      <c r="G245" s="621">
        <v>0</v>
      </c>
      <c r="H245" s="623">
        <v>0.19450999999999999</v>
      </c>
      <c r="I245" s="620">
        <v>1.1993100000000001</v>
      </c>
      <c r="J245" s="621">
        <v>1.1993100000000001</v>
      </c>
      <c r="K245" s="624" t="s">
        <v>336</v>
      </c>
    </row>
    <row r="246" spans="1:11" ht="14.4" customHeight="1" thickBot="1" x14ac:dyDescent="0.35">
      <c r="A246" s="640" t="s">
        <v>573</v>
      </c>
      <c r="B246" s="620">
        <v>0</v>
      </c>
      <c r="C246" s="620">
        <v>4.8126800000000003</v>
      </c>
      <c r="D246" s="621">
        <v>4.8126800000000003</v>
      </c>
      <c r="E246" s="622" t="s">
        <v>350</v>
      </c>
      <c r="F246" s="620">
        <v>0</v>
      </c>
      <c r="G246" s="621">
        <v>0</v>
      </c>
      <c r="H246" s="623">
        <v>0.19450999999999999</v>
      </c>
      <c r="I246" s="620">
        <v>1.1993100000000001</v>
      </c>
      <c r="J246" s="621">
        <v>1.1993100000000001</v>
      </c>
      <c r="K246" s="624" t="s">
        <v>336</v>
      </c>
    </row>
    <row r="247" spans="1:11" ht="14.4" customHeight="1" thickBot="1" x14ac:dyDescent="0.35">
      <c r="A247" s="636" t="s">
        <v>574</v>
      </c>
      <c r="B247" s="620">
        <v>0</v>
      </c>
      <c r="C247" s="620">
        <v>4.8126800000000003</v>
      </c>
      <c r="D247" s="621">
        <v>4.8126800000000003</v>
      </c>
      <c r="E247" s="622" t="s">
        <v>350</v>
      </c>
      <c r="F247" s="620">
        <v>0</v>
      </c>
      <c r="G247" s="621">
        <v>0</v>
      </c>
      <c r="H247" s="623">
        <v>0.19450999999999999</v>
      </c>
      <c r="I247" s="620">
        <v>1.1993100000000001</v>
      </c>
      <c r="J247" s="621">
        <v>1.1993100000000001</v>
      </c>
      <c r="K247" s="624" t="s">
        <v>336</v>
      </c>
    </row>
    <row r="248" spans="1:11" ht="14.4" customHeight="1" thickBot="1" x14ac:dyDescent="0.35">
      <c r="A248" s="637" t="s">
        <v>575</v>
      </c>
      <c r="B248" s="615">
        <v>0</v>
      </c>
      <c r="C248" s="615">
        <v>4.8126800000000003</v>
      </c>
      <c r="D248" s="616">
        <v>4.8126800000000003</v>
      </c>
      <c r="E248" s="625" t="s">
        <v>350</v>
      </c>
      <c r="F248" s="615">
        <v>0</v>
      </c>
      <c r="G248" s="616">
        <v>0</v>
      </c>
      <c r="H248" s="618">
        <v>0.19450999999999999</v>
      </c>
      <c r="I248" s="615">
        <v>1.1993100000000001</v>
      </c>
      <c r="J248" s="616">
        <v>1.1993100000000001</v>
      </c>
      <c r="K248" s="626" t="s">
        <v>336</v>
      </c>
    </row>
    <row r="249" spans="1:11" ht="14.4" customHeight="1" thickBot="1" x14ac:dyDescent="0.35">
      <c r="A249" s="642"/>
      <c r="B249" s="615">
        <v>-25099.392142502202</v>
      </c>
      <c r="C249" s="615">
        <v>-24012.889879999999</v>
      </c>
      <c r="D249" s="616">
        <v>1086.50226250214</v>
      </c>
      <c r="E249" s="617">
        <v>0.95671200894599995</v>
      </c>
      <c r="F249" s="615">
        <v>-24455.2350804163</v>
      </c>
      <c r="G249" s="616">
        <v>-12227.617540208201</v>
      </c>
      <c r="H249" s="618">
        <v>-201.08885000000001</v>
      </c>
      <c r="I249" s="615">
        <v>-9298.8624600000494</v>
      </c>
      <c r="J249" s="616">
        <v>2928.75508020812</v>
      </c>
      <c r="K249" s="619">
        <v>0.380240158371</v>
      </c>
    </row>
    <row r="250" spans="1:11" ht="14.4" customHeight="1" thickBot="1" x14ac:dyDescent="0.35">
      <c r="A250" s="643" t="s">
        <v>66</v>
      </c>
      <c r="B250" s="629">
        <v>-25099.392142502202</v>
      </c>
      <c r="C250" s="629">
        <v>-24012.889879999999</v>
      </c>
      <c r="D250" s="630">
        <v>1086.50226250213</v>
      </c>
      <c r="E250" s="631" t="s">
        <v>350</v>
      </c>
      <c r="F250" s="629">
        <v>-24455.2350804163</v>
      </c>
      <c r="G250" s="630">
        <v>-12227.617540208201</v>
      </c>
      <c r="H250" s="629">
        <v>-201.08885000000001</v>
      </c>
      <c r="I250" s="629">
        <v>-9298.8624600000403</v>
      </c>
      <c r="J250" s="630">
        <v>2928.75508020812</v>
      </c>
      <c r="K250" s="632">
        <v>0.380240158371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576</v>
      </c>
      <c r="B5" s="645" t="s">
        <v>577</v>
      </c>
      <c r="C5" s="646" t="s">
        <v>578</v>
      </c>
      <c r="D5" s="646" t="s">
        <v>578</v>
      </c>
      <c r="E5" s="646"/>
      <c r="F5" s="646" t="s">
        <v>578</v>
      </c>
      <c r="G5" s="646" t="s">
        <v>578</v>
      </c>
      <c r="H5" s="646" t="s">
        <v>578</v>
      </c>
      <c r="I5" s="647" t="s">
        <v>578</v>
      </c>
      <c r="J5" s="648" t="s">
        <v>74</v>
      </c>
    </row>
    <row r="6" spans="1:10" ht="14.4" customHeight="1" x14ac:dyDescent="0.3">
      <c r="A6" s="644" t="s">
        <v>576</v>
      </c>
      <c r="B6" s="645" t="s">
        <v>346</v>
      </c>
      <c r="C6" s="646">
        <v>1147.2589299999959</v>
      </c>
      <c r="D6" s="646">
        <v>1121.7660699999999</v>
      </c>
      <c r="E6" s="646"/>
      <c r="F6" s="646">
        <v>1105.7966699999997</v>
      </c>
      <c r="G6" s="646">
        <v>1087.698031008304</v>
      </c>
      <c r="H6" s="646">
        <v>18.09863899169568</v>
      </c>
      <c r="I6" s="647">
        <v>1.016639396666847</v>
      </c>
      <c r="J6" s="648" t="s">
        <v>1</v>
      </c>
    </row>
    <row r="7" spans="1:10" ht="14.4" customHeight="1" x14ac:dyDescent="0.3">
      <c r="A7" s="644" t="s">
        <v>576</v>
      </c>
      <c r="B7" s="645" t="s">
        <v>347</v>
      </c>
      <c r="C7" s="646">
        <v>20.521380000000001</v>
      </c>
      <c r="D7" s="646">
        <v>32.631210000000003</v>
      </c>
      <c r="E7" s="646"/>
      <c r="F7" s="646">
        <v>26.557359999999999</v>
      </c>
      <c r="G7" s="646">
        <v>26.303759274228</v>
      </c>
      <c r="H7" s="646">
        <v>0.25360072577199944</v>
      </c>
      <c r="I7" s="647">
        <v>1.0096412350465993</v>
      </c>
      <c r="J7" s="648" t="s">
        <v>1</v>
      </c>
    </row>
    <row r="8" spans="1:10" ht="14.4" customHeight="1" x14ac:dyDescent="0.3">
      <c r="A8" s="644" t="s">
        <v>576</v>
      </c>
      <c r="B8" s="645" t="s">
        <v>348</v>
      </c>
      <c r="C8" s="646">
        <v>5.6301800000000011</v>
      </c>
      <c r="D8" s="646">
        <v>7.0377000000000001</v>
      </c>
      <c r="E8" s="646"/>
      <c r="F8" s="646">
        <v>65.886380000000003</v>
      </c>
      <c r="G8" s="646">
        <v>11.478207377771501</v>
      </c>
      <c r="H8" s="646">
        <v>54.408172622228506</v>
      </c>
      <c r="I8" s="647">
        <v>5.7401280384247491</v>
      </c>
      <c r="J8" s="648" t="s">
        <v>1</v>
      </c>
    </row>
    <row r="9" spans="1:10" ht="14.4" customHeight="1" x14ac:dyDescent="0.3">
      <c r="A9" s="644" t="s">
        <v>576</v>
      </c>
      <c r="B9" s="645" t="s">
        <v>349</v>
      </c>
      <c r="C9" s="646">
        <v>0</v>
      </c>
      <c r="D9" s="646">
        <v>13.300990000000001</v>
      </c>
      <c r="E9" s="646"/>
      <c r="F9" s="646">
        <v>0</v>
      </c>
      <c r="G9" s="646">
        <v>6.9999997795165001</v>
      </c>
      <c r="H9" s="646">
        <v>-6.9999997795165001</v>
      </c>
      <c r="I9" s="647">
        <v>0</v>
      </c>
      <c r="J9" s="648" t="s">
        <v>1</v>
      </c>
    </row>
    <row r="10" spans="1:10" ht="14.4" customHeight="1" x14ac:dyDescent="0.3">
      <c r="A10" s="644" t="s">
        <v>576</v>
      </c>
      <c r="B10" s="645" t="s">
        <v>351</v>
      </c>
      <c r="C10" s="646">
        <v>371.39614999999702</v>
      </c>
      <c r="D10" s="646">
        <v>392.42286999999999</v>
      </c>
      <c r="E10" s="646"/>
      <c r="F10" s="646">
        <v>366.50884000000002</v>
      </c>
      <c r="G10" s="646">
        <v>396.70544789306598</v>
      </c>
      <c r="H10" s="646">
        <v>-30.196607893065959</v>
      </c>
      <c r="I10" s="647">
        <v>0.92388153968279862</v>
      </c>
      <c r="J10" s="648" t="s">
        <v>1</v>
      </c>
    </row>
    <row r="11" spans="1:10" ht="14.4" customHeight="1" x14ac:dyDescent="0.3">
      <c r="A11" s="644" t="s">
        <v>576</v>
      </c>
      <c r="B11" s="645" t="s">
        <v>352</v>
      </c>
      <c r="C11" s="646">
        <v>2.3623500000000002</v>
      </c>
      <c r="D11" s="646">
        <v>3.52705</v>
      </c>
      <c r="E11" s="646"/>
      <c r="F11" s="646">
        <v>5.8309100000000003</v>
      </c>
      <c r="G11" s="646">
        <v>2.8695700993675</v>
      </c>
      <c r="H11" s="646">
        <v>2.9613399006325003</v>
      </c>
      <c r="I11" s="647">
        <v>2.0319803308813498</v>
      </c>
      <c r="J11" s="648" t="s">
        <v>1</v>
      </c>
    </row>
    <row r="12" spans="1:10" ht="14.4" customHeight="1" x14ac:dyDescent="0.3">
      <c r="A12" s="644" t="s">
        <v>576</v>
      </c>
      <c r="B12" s="645" t="s">
        <v>353</v>
      </c>
      <c r="C12" s="646">
        <v>131.031589999999</v>
      </c>
      <c r="D12" s="646">
        <v>122.65457000000001</v>
      </c>
      <c r="E12" s="646"/>
      <c r="F12" s="646">
        <v>144.13513</v>
      </c>
      <c r="G12" s="646">
        <v>121.27653660990299</v>
      </c>
      <c r="H12" s="646">
        <v>22.858593390097013</v>
      </c>
      <c r="I12" s="647">
        <v>1.188483230384652</v>
      </c>
      <c r="J12" s="648" t="s">
        <v>1</v>
      </c>
    </row>
    <row r="13" spans="1:10" ht="14.4" customHeight="1" x14ac:dyDescent="0.3">
      <c r="A13" s="644" t="s">
        <v>576</v>
      </c>
      <c r="B13" s="645" t="s">
        <v>579</v>
      </c>
      <c r="C13" s="646">
        <v>1678.200579999992</v>
      </c>
      <c r="D13" s="646">
        <v>1693.3404599999999</v>
      </c>
      <c r="E13" s="646"/>
      <c r="F13" s="646">
        <v>1714.7152899999996</v>
      </c>
      <c r="G13" s="646">
        <v>1653.3315520421565</v>
      </c>
      <c r="H13" s="646">
        <v>61.383737957843096</v>
      </c>
      <c r="I13" s="647">
        <v>1.0371273008623245</v>
      </c>
      <c r="J13" s="648" t="s">
        <v>580</v>
      </c>
    </row>
    <row r="15" spans="1:10" ht="14.4" customHeight="1" x14ac:dyDescent="0.3">
      <c r="A15" s="644" t="s">
        <v>576</v>
      </c>
      <c r="B15" s="645" t="s">
        <v>577</v>
      </c>
      <c r="C15" s="646" t="s">
        <v>578</v>
      </c>
      <c r="D15" s="646" t="s">
        <v>578</v>
      </c>
      <c r="E15" s="646"/>
      <c r="F15" s="646" t="s">
        <v>578</v>
      </c>
      <c r="G15" s="646" t="s">
        <v>578</v>
      </c>
      <c r="H15" s="646" t="s">
        <v>578</v>
      </c>
      <c r="I15" s="647" t="s">
        <v>578</v>
      </c>
      <c r="J15" s="648" t="s">
        <v>74</v>
      </c>
    </row>
    <row r="16" spans="1:10" ht="14.4" customHeight="1" x14ac:dyDescent="0.3">
      <c r="A16" s="644" t="s">
        <v>581</v>
      </c>
      <c r="B16" s="645" t="s">
        <v>582</v>
      </c>
      <c r="C16" s="646" t="s">
        <v>578</v>
      </c>
      <c r="D16" s="646" t="s">
        <v>578</v>
      </c>
      <c r="E16" s="646"/>
      <c r="F16" s="646" t="s">
        <v>578</v>
      </c>
      <c r="G16" s="646" t="s">
        <v>578</v>
      </c>
      <c r="H16" s="646" t="s">
        <v>578</v>
      </c>
      <c r="I16" s="647" t="s">
        <v>578</v>
      </c>
      <c r="J16" s="648" t="s">
        <v>0</v>
      </c>
    </row>
    <row r="17" spans="1:10" ht="14.4" customHeight="1" x14ac:dyDescent="0.3">
      <c r="A17" s="644" t="s">
        <v>581</v>
      </c>
      <c r="B17" s="645" t="s">
        <v>346</v>
      </c>
      <c r="C17" s="646">
        <v>169.84947999999901</v>
      </c>
      <c r="D17" s="646">
        <v>157.59972000000002</v>
      </c>
      <c r="E17" s="646"/>
      <c r="F17" s="646">
        <v>156.77768999999998</v>
      </c>
      <c r="G17" s="646">
        <v>146.31925348040949</v>
      </c>
      <c r="H17" s="646">
        <v>10.458436519590492</v>
      </c>
      <c r="I17" s="647">
        <v>1.0714768307712201</v>
      </c>
      <c r="J17" s="648" t="s">
        <v>1</v>
      </c>
    </row>
    <row r="18" spans="1:10" ht="14.4" customHeight="1" x14ac:dyDescent="0.3">
      <c r="A18" s="644" t="s">
        <v>581</v>
      </c>
      <c r="B18" s="645" t="s">
        <v>347</v>
      </c>
      <c r="C18" s="646">
        <v>0</v>
      </c>
      <c r="D18" s="646">
        <v>0</v>
      </c>
      <c r="E18" s="646"/>
      <c r="F18" s="646">
        <v>0</v>
      </c>
      <c r="G18" s="646">
        <v>3.0302516864604998</v>
      </c>
      <c r="H18" s="646">
        <v>-3.0302516864604998</v>
      </c>
      <c r="I18" s="647">
        <v>0</v>
      </c>
      <c r="J18" s="648" t="s">
        <v>1</v>
      </c>
    </row>
    <row r="19" spans="1:10" ht="14.4" customHeight="1" x14ac:dyDescent="0.3">
      <c r="A19" s="644" t="s">
        <v>581</v>
      </c>
      <c r="B19" s="645" t="s">
        <v>348</v>
      </c>
      <c r="C19" s="646">
        <v>1.4075500000000001</v>
      </c>
      <c r="D19" s="646">
        <v>7.0377000000000001</v>
      </c>
      <c r="E19" s="646"/>
      <c r="F19" s="646">
        <v>1.40754</v>
      </c>
      <c r="G19" s="646">
        <v>4.0993597777754998</v>
      </c>
      <c r="H19" s="646">
        <v>-2.6918197777754997</v>
      </c>
      <c r="I19" s="647">
        <v>0.34335605467734664</v>
      </c>
      <c r="J19" s="648" t="s">
        <v>1</v>
      </c>
    </row>
    <row r="20" spans="1:10" ht="14.4" customHeight="1" x14ac:dyDescent="0.3">
      <c r="A20" s="644" t="s">
        <v>581</v>
      </c>
      <c r="B20" s="645" t="s">
        <v>349</v>
      </c>
      <c r="C20" s="646">
        <v>0</v>
      </c>
      <c r="D20" s="646" t="s">
        <v>578</v>
      </c>
      <c r="E20" s="646"/>
      <c r="F20" s="646" t="s">
        <v>578</v>
      </c>
      <c r="G20" s="646" t="s">
        <v>578</v>
      </c>
      <c r="H20" s="646" t="s">
        <v>578</v>
      </c>
      <c r="I20" s="647" t="s">
        <v>578</v>
      </c>
      <c r="J20" s="648" t="s">
        <v>1</v>
      </c>
    </row>
    <row r="21" spans="1:10" ht="14.4" customHeight="1" x14ac:dyDescent="0.3">
      <c r="A21" s="644" t="s">
        <v>581</v>
      </c>
      <c r="B21" s="645" t="s">
        <v>351</v>
      </c>
      <c r="C21" s="646">
        <v>51.571269999999004</v>
      </c>
      <c r="D21" s="646">
        <v>46.499780000000001</v>
      </c>
      <c r="E21" s="646"/>
      <c r="F21" s="646">
        <v>24.7042</v>
      </c>
      <c r="G21" s="646">
        <v>38.230839292403999</v>
      </c>
      <c r="H21" s="646">
        <v>-13.526639292403999</v>
      </c>
      <c r="I21" s="647">
        <v>0.64618513370980124</v>
      </c>
      <c r="J21" s="648" t="s">
        <v>1</v>
      </c>
    </row>
    <row r="22" spans="1:10" ht="14.4" customHeight="1" x14ac:dyDescent="0.3">
      <c r="A22" s="644" t="s">
        <v>581</v>
      </c>
      <c r="B22" s="645" t="s">
        <v>352</v>
      </c>
      <c r="C22" s="646">
        <v>1.24343</v>
      </c>
      <c r="D22" s="646">
        <v>0.18664999999999998</v>
      </c>
      <c r="E22" s="646"/>
      <c r="F22" s="646">
        <v>0.28123000000000004</v>
      </c>
      <c r="G22" s="646">
        <v>0.48523561737749998</v>
      </c>
      <c r="H22" s="646">
        <v>-0.20400561737749995</v>
      </c>
      <c r="I22" s="647">
        <v>0.5795741077704335</v>
      </c>
      <c r="J22" s="648" t="s">
        <v>1</v>
      </c>
    </row>
    <row r="23" spans="1:10" ht="14.4" customHeight="1" x14ac:dyDescent="0.3">
      <c r="A23" s="644" t="s">
        <v>581</v>
      </c>
      <c r="B23" s="645" t="s">
        <v>353</v>
      </c>
      <c r="C23" s="646">
        <v>14.441700000000001</v>
      </c>
      <c r="D23" s="646">
        <v>18.514999999999997</v>
      </c>
      <c r="E23" s="646"/>
      <c r="F23" s="646">
        <v>23.597999999999999</v>
      </c>
      <c r="G23" s="646">
        <v>17.277985421667999</v>
      </c>
      <c r="H23" s="646">
        <v>6.3200145783319996</v>
      </c>
      <c r="I23" s="647">
        <v>1.3657842291269784</v>
      </c>
      <c r="J23" s="648" t="s">
        <v>1</v>
      </c>
    </row>
    <row r="24" spans="1:10" ht="14.4" customHeight="1" x14ac:dyDescent="0.3">
      <c r="A24" s="644" t="s">
        <v>581</v>
      </c>
      <c r="B24" s="645" t="s">
        <v>583</v>
      </c>
      <c r="C24" s="646">
        <v>238.51342999999798</v>
      </c>
      <c r="D24" s="646">
        <v>229.83884999999998</v>
      </c>
      <c r="E24" s="646"/>
      <c r="F24" s="646">
        <v>206.76866000000001</v>
      </c>
      <c r="G24" s="646">
        <v>209.442925276095</v>
      </c>
      <c r="H24" s="646">
        <v>-2.6742652760949852</v>
      </c>
      <c r="I24" s="647">
        <v>0.98723153206263869</v>
      </c>
      <c r="J24" s="648" t="s">
        <v>584</v>
      </c>
    </row>
    <row r="25" spans="1:10" ht="14.4" customHeight="1" x14ac:dyDescent="0.3">
      <c r="A25" s="644" t="s">
        <v>578</v>
      </c>
      <c r="B25" s="645" t="s">
        <v>578</v>
      </c>
      <c r="C25" s="646" t="s">
        <v>578</v>
      </c>
      <c r="D25" s="646" t="s">
        <v>578</v>
      </c>
      <c r="E25" s="646"/>
      <c r="F25" s="646" t="s">
        <v>578</v>
      </c>
      <c r="G25" s="646" t="s">
        <v>578</v>
      </c>
      <c r="H25" s="646" t="s">
        <v>578</v>
      </c>
      <c r="I25" s="647" t="s">
        <v>578</v>
      </c>
      <c r="J25" s="648" t="s">
        <v>585</v>
      </c>
    </row>
    <row r="26" spans="1:10" ht="14.4" customHeight="1" x14ac:dyDescent="0.3">
      <c r="A26" s="644" t="s">
        <v>586</v>
      </c>
      <c r="B26" s="645" t="s">
        <v>587</v>
      </c>
      <c r="C26" s="646" t="s">
        <v>578</v>
      </c>
      <c r="D26" s="646" t="s">
        <v>578</v>
      </c>
      <c r="E26" s="646"/>
      <c r="F26" s="646" t="s">
        <v>578</v>
      </c>
      <c r="G26" s="646" t="s">
        <v>578</v>
      </c>
      <c r="H26" s="646" t="s">
        <v>578</v>
      </c>
      <c r="I26" s="647" t="s">
        <v>578</v>
      </c>
      <c r="J26" s="648" t="s">
        <v>0</v>
      </c>
    </row>
    <row r="27" spans="1:10" ht="14.4" customHeight="1" x14ac:dyDescent="0.3">
      <c r="A27" s="644" t="s">
        <v>586</v>
      </c>
      <c r="B27" s="645" t="s">
        <v>346</v>
      </c>
      <c r="C27" s="646">
        <v>244.35229999999899</v>
      </c>
      <c r="D27" s="646">
        <v>234.79122000000001</v>
      </c>
      <c r="E27" s="646"/>
      <c r="F27" s="646">
        <v>227.96153999999999</v>
      </c>
      <c r="G27" s="646">
        <v>190.776918594118</v>
      </c>
      <c r="H27" s="646">
        <v>37.184621405881984</v>
      </c>
      <c r="I27" s="647">
        <v>1.1949115316459904</v>
      </c>
      <c r="J27" s="648" t="s">
        <v>1</v>
      </c>
    </row>
    <row r="28" spans="1:10" ht="14.4" customHeight="1" x14ac:dyDescent="0.3">
      <c r="A28" s="644" t="s">
        <v>586</v>
      </c>
      <c r="B28" s="645" t="s">
        <v>348</v>
      </c>
      <c r="C28" s="646" t="s">
        <v>578</v>
      </c>
      <c r="D28" s="646" t="s">
        <v>578</v>
      </c>
      <c r="E28" s="646"/>
      <c r="F28" s="646">
        <v>18.595559999999999</v>
      </c>
      <c r="G28" s="646">
        <v>0</v>
      </c>
      <c r="H28" s="646">
        <v>18.595559999999999</v>
      </c>
      <c r="I28" s="647" t="s">
        <v>578</v>
      </c>
      <c r="J28" s="648" t="s">
        <v>1</v>
      </c>
    </row>
    <row r="29" spans="1:10" ht="14.4" customHeight="1" x14ac:dyDescent="0.3">
      <c r="A29" s="644" t="s">
        <v>586</v>
      </c>
      <c r="B29" s="645" t="s">
        <v>349</v>
      </c>
      <c r="C29" s="646" t="s">
        <v>578</v>
      </c>
      <c r="D29" s="646">
        <v>13.300990000000001</v>
      </c>
      <c r="E29" s="646"/>
      <c r="F29" s="646">
        <v>0</v>
      </c>
      <c r="G29" s="646">
        <v>6.9999997795165001</v>
      </c>
      <c r="H29" s="646">
        <v>-6.9999997795165001</v>
      </c>
      <c r="I29" s="647">
        <v>0</v>
      </c>
      <c r="J29" s="648" t="s">
        <v>1</v>
      </c>
    </row>
    <row r="30" spans="1:10" ht="14.4" customHeight="1" x14ac:dyDescent="0.3">
      <c r="A30" s="644" t="s">
        <v>586</v>
      </c>
      <c r="B30" s="645" t="s">
        <v>351</v>
      </c>
      <c r="C30" s="646">
        <v>52.059669999999002</v>
      </c>
      <c r="D30" s="646">
        <v>43.533470000000001</v>
      </c>
      <c r="E30" s="646"/>
      <c r="F30" s="646">
        <v>39.41283</v>
      </c>
      <c r="G30" s="646">
        <v>36.444698518220498</v>
      </c>
      <c r="H30" s="646">
        <v>2.9681314817795013</v>
      </c>
      <c r="I30" s="647">
        <v>1.0814420643456713</v>
      </c>
      <c r="J30" s="648" t="s">
        <v>1</v>
      </c>
    </row>
    <row r="31" spans="1:10" ht="14.4" customHeight="1" x14ac:dyDescent="0.3">
      <c r="A31" s="644" t="s">
        <v>586</v>
      </c>
      <c r="B31" s="645" t="s">
        <v>352</v>
      </c>
      <c r="C31" s="646">
        <v>0</v>
      </c>
      <c r="D31" s="646" t="s">
        <v>578</v>
      </c>
      <c r="E31" s="646"/>
      <c r="F31" s="646" t="s">
        <v>578</v>
      </c>
      <c r="G31" s="646" t="s">
        <v>578</v>
      </c>
      <c r="H31" s="646" t="s">
        <v>578</v>
      </c>
      <c r="I31" s="647" t="s">
        <v>578</v>
      </c>
      <c r="J31" s="648" t="s">
        <v>1</v>
      </c>
    </row>
    <row r="32" spans="1:10" ht="14.4" customHeight="1" x14ac:dyDescent="0.3">
      <c r="A32" s="644" t="s">
        <v>586</v>
      </c>
      <c r="B32" s="645" t="s">
        <v>353</v>
      </c>
      <c r="C32" s="646">
        <v>0.95679999999900001</v>
      </c>
      <c r="D32" s="646">
        <v>0.95679999999999998</v>
      </c>
      <c r="E32" s="646"/>
      <c r="F32" s="646">
        <v>4.117</v>
      </c>
      <c r="G32" s="646">
        <v>1.7337374263795002</v>
      </c>
      <c r="H32" s="646">
        <v>2.3832625736204998</v>
      </c>
      <c r="I32" s="647">
        <v>2.3746387067373744</v>
      </c>
      <c r="J32" s="648" t="s">
        <v>1</v>
      </c>
    </row>
    <row r="33" spans="1:10" ht="14.4" customHeight="1" x14ac:dyDescent="0.3">
      <c r="A33" s="644" t="s">
        <v>586</v>
      </c>
      <c r="B33" s="645" t="s">
        <v>588</v>
      </c>
      <c r="C33" s="646">
        <v>297.36876999999703</v>
      </c>
      <c r="D33" s="646">
        <v>292.58248000000003</v>
      </c>
      <c r="E33" s="646"/>
      <c r="F33" s="646">
        <v>290.08693</v>
      </c>
      <c r="G33" s="646">
        <v>235.95535431823447</v>
      </c>
      <c r="H33" s="646">
        <v>54.131575681765526</v>
      </c>
      <c r="I33" s="647">
        <v>1.2294144832532934</v>
      </c>
      <c r="J33" s="648" t="s">
        <v>584</v>
      </c>
    </row>
    <row r="34" spans="1:10" ht="14.4" customHeight="1" x14ac:dyDescent="0.3">
      <c r="A34" s="644" t="s">
        <v>578</v>
      </c>
      <c r="B34" s="645" t="s">
        <v>578</v>
      </c>
      <c r="C34" s="646" t="s">
        <v>578</v>
      </c>
      <c r="D34" s="646" t="s">
        <v>578</v>
      </c>
      <c r="E34" s="646"/>
      <c r="F34" s="646" t="s">
        <v>578</v>
      </c>
      <c r="G34" s="646" t="s">
        <v>578</v>
      </c>
      <c r="H34" s="646" t="s">
        <v>578</v>
      </c>
      <c r="I34" s="647" t="s">
        <v>578</v>
      </c>
      <c r="J34" s="648" t="s">
        <v>585</v>
      </c>
    </row>
    <row r="35" spans="1:10" ht="14.4" customHeight="1" x14ac:dyDescent="0.3">
      <c r="A35" s="644" t="s">
        <v>589</v>
      </c>
      <c r="B35" s="645" t="s">
        <v>590</v>
      </c>
      <c r="C35" s="646" t="s">
        <v>578</v>
      </c>
      <c r="D35" s="646" t="s">
        <v>578</v>
      </c>
      <c r="E35" s="646"/>
      <c r="F35" s="646" t="s">
        <v>578</v>
      </c>
      <c r="G35" s="646" t="s">
        <v>578</v>
      </c>
      <c r="H35" s="646" t="s">
        <v>578</v>
      </c>
      <c r="I35" s="647" t="s">
        <v>578</v>
      </c>
      <c r="J35" s="648" t="s">
        <v>0</v>
      </c>
    </row>
    <row r="36" spans="1:10" ht="14.4" customHeight="1" x14ac:dyDescent="0.3">
      <c r="A36" s="644" t="s">
        <v>589</v>
      </c>
      <c r="B36" s="645" t="s">
        <v>346</v>
      </c>
      <c r="C36" s="646">
        <v>96.477949999999993</v>
      </c>
      <c r="D36" s="646">
        <v>83.912850000000006</v>
      </c>
      <c r="E36" s="646"/>
      <c r="F36" s="646">
        <v>103.1874</v>
      </c>
      <c r="G36" s="646">
        <v>76.699658952538002</v>
      </c>
      <c r="H36" s="646">
        <v>26.487741047461995</v>
      </c>
      <c r="I36" s="647">
        <v>1.3453436613564695</v>
      </c>
      <c r="J36" s="648" t="s">
        <v>1</v>
      </c>
    </row>
    <row r="37" spans="1:10" ht="14.4" customHeight="1" x14ac:dyDescent="0.3">
      <c r="A37" s="644" t="s">
        <v>589</v>
      </c>
      <c r="B37" s="645" t="s">
        <v>347</v>
      </c>
      <c r="C37" s="646">
        <v>0.39651999999999998</v>
      </c>
      <c r="D37" s="646">
        <v>0</v>
      </c>
      <c r="E37" s="646"/>
      <c r="F37" s="646">
        <v>0.39012000000000002</v>
      </c>
      <c r="G37" s="646">
        <v>0</v>
      </c>
      <c r="H37" s="646">
        <v>0.39012000000000002</v>
      </c>
      <c r="I37" s="647" t="s">
        <v>578</v>
      </c>
      <c r="J37" s="648" t="s">
        <v>1</v>
      </c>
    </row>
    <row r="38" spans="1:10" ht="14.4" customHeight="1" x14ac:dyDescent="0.3">
      <c r="A38" s="644" t="s">
        <v>589</v>
      </c>
      <c r="B38" s="645" t="s">
        <v>348</v>
      </c>
      <c r="C38" s="646">
        <v>4.2226300000000005</v>
      </c>
      <c r="D38" s="646">
        <v>0</v>
      </c>
      <c r="E38" s="646"/>
      <c r="F38" s="646">
        <v>1.3452999999999999</v>
      </c>
      <c r="G38" s="646">
        <v>7.3788475999959999</v>
      </c>
      <c r="H38" s="646">
        <v>-6.033547599996</v>
      </c>
      <c r="I38" s="647">
        <v>0.18231844224574162</v>
      </c>
      <c r="J38" s="648" t="s">
        <v>1</v>
      </c>
    </row>
    <row r="39" spans="1:10" ht="14.4" customHeight="1" x14ac:dyDescent="0.3">
      <c r="A39" s="644" t="s">
        <v>589</v>
      </c>
      <c r="B39" s="645" t="s">
        <v>349</v>
      </c>
      <c r="C39" s="646">
        <v>0</v>
      </c>
      <c r="D39" s="646" t="s">
        <v>578</v>
      </c>
      <c r="E39" s="646"/>
      <c r="F39" s="646" t="s">
        <v>578</v>
      </c>
      <c r="G39" s="646" t="s">
        <v>578</v>
      </c>
      <c r="H39" s="646" t="s">
        <v>578</v>
      </c>
      <c r="I39" s="647" t="s">
        <v>578</v>
      </c>
      <c r="J39" s="648" t="s">
        <v>1</v>
      </c>
    </row>
    <row r="40" spans="1:10" ht="14.4" customHeight="1" x14ac:dyDescent="0.3">
      <c r="A40" s="644" t="s">
        <v>589</v>
      </c>
      <c r="B40" s="645" t="s">
        <v>351</v>
      </c>
      <c r="C40" s="646">
        <v>165.86709999999999</v>
      </c>
      <c r="D40" s="646">
        <v>231.87961999999999</v>
      </c>
      <c r="E40" s="646"/>
      <c r="F40" s="646">
        <v>187.61083000000002</v>
      </c>
      <c r="G40" s="646">
        <v>267.499991574398</v>
      </c>
      <c r="H40" s="646">
        <v>-79.889161574397974</v>
      </c>
      <c r="I40" s="647">
        <v>0.70134891928705378</v>
      </c>
      <c r="J40" s="648" t="s">
        <v>1</v>
      </c>
    </row>
    <row r="41" spans="1:10" ht="14.4" customHeight="1" x14ac:dyDescent="0.3">
      <c r="A41" s="644" t="s">
        <v>589</v>
      </c>
      <c r="B41" s="645" t="s">
        <v>352</v>
      </c>
      <c r="C41" s="646">
        <v>1.1189199999999999</v>
      </c>
      <c r="D41" s="646">
        <v>3.3403999999999998</v>
      </c>
      <c r="E41" s="646"/>
      <c r="F41" s="646">
        <v>5.5496800000000004</v>
      </c>
      <c r="G41" s="646">
        <v>2.3843344819899999</v>
      </c>
      <c r="H41" s="646">
        <v>3.1653455180100005</v>
      </c>
      <c r="I41" s="647">
        <v>2.3275593428352206</v>
      </c>
      <c r="J41" s="648" t="s">
        <v>1</v>
      </c>
    </row>
    <row r="42" spans="1:10" ht="14.4" customHeight="1" x14ac:dyDescent="0.3">
      <c r="A42" s="644" t="s">
        <v>589</v>
      </c>
      <c r="B42" s="645" t="s">
        <v>353</v>
      </c>
      <c r="C42" s="646">
        <v>1.9136</v>
      </c>
      <c r="D42" s="646">
        <v>0</v>
      </c>
      <c r="E42" s="646"/>
      <c r="F42" s="646">
        <v>0</v>
      </c>
      <c r="G42" s="646">
        <v>7.368384062114</v>
      </c>
      <c r="H42" s="646">
        <v>-7.368384062114</v>
      </c>
      <c r="I42" s="647">
        <v>0</v>
      </c>
      <c r="J42" s="648" t="s">
        <v>1</v>
      </c>
    </row>
    <row r="43" spans="1:10" ht="14.4" customHeight="1" x14ac:dyDescent="0.3">
      <c r="A43" s="644" t="s">
        <v>589</v>
      </c>
      <c r="B43" s="645" t="s">
        <v>591</v>
      </c>
      <c r="C43" s="646">
        <v>269.99671999999998</v>
      </c>
      <c r="D43" s="646">
        <v>319.13286999999997</v>
      </c>
      <c r="E43" s="646"/>
      <c r="F43" s="646">
        <v>298.08333000000005</v>
      </c>
      <c r="G43" s="646">
        <v>361.33121667103597</v>
      </c>
      <c r="H43" s="646">
        <v>-63.247886671035928</v>
      </c>
      <c r="I43" s="647">
        <v>0.82495869785693543</v>
      </c>
      <c r="J43" s="648" t="s">
        <v>584</v>
      </c>
    </row>
    <row r="44" spans="1:10" ht="14.4" customHeight="1" x14ac:dyDescent="0.3">
      <c r="A44" s="644" t="s">
        <v>578</v>
      </c>
      <c r="B44" s="645" t="s">
        <v>578</v>
      </c>
      <c r="C44" s="646" t="s">
        <v>578</v>
      </c>
      <c r="D44" s="646" t="s">
        <v>578</v>
      </c>
      <c r="E44" s="646"/>
      <c r="F44" s="646" t="s">
        <v>578</v>
      </c>
      <c r="G44" s="646" t="s">
        <v>578</v>
      </c>
      <c r="H44" s="646" t="s">
        <v>578</v>
      </c>
      <c r="I44" s="647" t="s">
        <v>578</v>
      </c>
      <c r="J44" s="648" t="s">
        <v>585</v>
      </c>
    </row>
    <row r="45" spans="1:10" ht="14.4" customHeight="1" x14ac:dyDescent="0.3">
      <c r="A45" s="644" t="s">
        <v>592</v>
      </c>
      <c r="B45" s="645" t="s">
        <v>593</v>
      </c>
      <c r="C45" s="646" t="s">
        <v>578</v>
      </c>
      <c r="D45" s="646" t="s">
        <v>578</v>
      </c>
      <c r="E45" s="646"/>
      <c r="F45" s="646" t="s">
        <v>578</v>
      </c>
      <c r="G45" s="646" t="s">
        <v>578</v>
      </c>
      <c r="H45" s="646" t="s">
        <v>578</v>
      </c>
      <c r="I45" s="647" t="s">
        <v>578</v>
      </c>
      <c r="J45" s="648" t="s">
        <v>0</v>
      </c>
    </row>
    <row r="46" spans="1:10" ht="14.4" customHeight="1" x14ac:dyDescent="0.3">
      <c r="A46" s="644" t="s">
        <v>592</v>
      </c>
      <c r="B46" s="645" t="s">
        <v>346</v>
      </c>
      <c r="C46" s="646">
        <v>112.59775999999999</v>
      </c>
      <c r="D46" s="646">
        <v>60.045389999999998</v>
      </c>
      <c r="E46" s="646"/>
      <c r="F46" s="646">
        <v>54.346019999999996</v>
      </c>
      <c r="G46" s="646">
        <v>58.954691223489498</v>
      </c>
      <c r="H46" s="646">
        <v>-4.6086712234895018</v>
      </c>
      <c r="I46" s="647">
        <v>0.9218268957423823</v>
      </c>
      <c r="J46" s="648" t="s">
        <v>1</v>
      </c>
    </row>
    <row r="47" spans="1:10" ht="14.4" customHeight="1" x14ac:dyDescent="0.3">
      <c r="A47" s="644" t="s">
        <v>592</v>
      </c>
      <c r="B47" s="645" t="s">
        <v>353</v>
      </c>
      <c r="C47" s="646">
        <v>0</v>
      </c>
      <c r="D47" s="646">
        <v>0.95679999999999998</v>
      </c>
      <c r="E47" s="646"/>
      <c r="F47" s="646">
        <v>0</v>
      </c>
      <c r="G47" s="646">
        <v>0.43343435659450003</v>
      </c>
      <c r="H47" s="646">
        <v>-0.43343435659450003</v>
      </c>
      <c r="I47" s="647">
        <v>0</v>
      </c>
      <c r="J47" s="648" t="s">
        <v>1</v>
      </c>
    </row>
    <row r="48" spans="1:10" ht="14.4" customHeight="1" x14ac:dyDescent="0.3">
      <c r="A48" s="644" t="s">
        <v>592</v>
      </c>
      <c r="B48" s="645" t="s">
        <v>594</v>
      </c>
      <c r="C48" s="646">
        <v>112.59775999999999</v>
      </c>
      <c r="D48" s="646">
        <v>61.002189999999999</v>
      </c>
      <c r="E48" s="646"/>
      <c r="F48" s="646">
        <v>54.346019999999996</v>
      </c>
      <c r="G48" s="646">
        <v>59.388125580084001</v>
      </c>
      <c r="H48" s="646">
        <v>-5.0421055800840051</v>
      </c>
      <c r="I48" s="647">
        <v>0.91509909547010704</v>
      </c>
      <c r="J48" s="648" t="s">
        <v>584</v>
      </c>
    </row>
    <row r="49" spans="1:10" ht="14.4" customHeight="1" x14ac:dyDescent="0.3">
      <c r="A49" s="644" t="s">
        <v>578</v>
      </c>
      <c r="B49" s="645" t="s">
        <v>578</v>
      </c>
      <c r="C49" s="646" t="s">
        <v>578</v>
      </c>
      <c r="D49" s="646" t="s">
        <v>578</v>
      </c>
      <c r="E49" s="646"/>
      <c r="F49" s="646" t="s">
        <v>578</v>
      </c>
      <c r="G49" s="646" t="s">
        <v>578</v>
      </c>
      <c r="H49" s="646" t="s">
        <v>578</v>
      </c>
      <c r="I49" s="647" t="s">
        <v>578</v>
      </c>
      <c r="J49" s="648" t="s">
        <v>585</v>
      </c>
    </row>
    <row r="50" spans="1:10" ht="14.4" customHeight="1" x14ac:dyDescent="0.3">
      <c r="A50" s="644" t="s">
        <v>595</v>
      </c>
      <c r="B50" s="645" t="s">
        <v>596</v>
      </c>
      <c r="C50" s="646" t="s">
        <v>578</v>
      </c>
      <c r="D50" s="646" t="s">
        <v>578</v>
      </c>
      <c r="E50" s="646"/>
      <c r="F50" s="646" t="s">
        <v>578</v>
      </c>
      <c r="G50" s="646" t="s">
        <v>578</v>
      </c>
      <c r="H50" s="646" t="s">
        <v>578</v>
      </c>
      <c r="I50" s="647" t="s">
        <v>578</v>
      </c>
      <c r="J50" s="648" t="s">
        <v>0</v>
      </c>
    </row>
    <row r="51" spans="1:10" ht="14.4" customHeight="1" x14ac:dyDescent="0.3">
      <c r="A51" s="644" t="s">
        <v>595</v>
      </c>
      <c r="B51" s="645" t="s">
        <v>346</v>
      </c>
      <c r="C51" s="646">
        <v>293.65975999999898</v>
      </c>
      <c r="D51" s="646">
        <v>254.23606999999998</v>
      </c>
      <c r="E51" s="646"/>
      <c r="F51" s="646">
        <v>267.98946999999998</v>
      </c>
      <c r="G51" s="646">
        <v>269.87103496849801</v>
      </c>
      <c r="H51" s="646">
        <v>-1.8815649684980258</v>
      </c>
      <c r="I51" s="647">
        <v>0.99302791065103502</v>
      </c>
      <c r="J51" s="648" t="s">
        <v>1</v>
      </c>
    </row>
    <row r="52" spans="1:10" ht="14.4" customHeight="1" x14ac:dyDescent="0.3">
      <c r="A52" s="644" t="s">
        <v>595</v>
      </c>
      <c r="B52" s="645" t="s">
        <v>347</v>
      </c>
      <c r="C52" s="646">
        <v>20.124860000000002</v>
      </c>
      <c r="D52" s="646">
        <v>32.631210000000003</v>
      </c>
      <c r="E52" s="646"/>
      <c r="F52" s="646">
        <v>26.16724</v>
      </c>
      <c r="G52" s="646">
        <v>23.273507587767501</v>
      </c>
      <c r="H52" s="646">
        <v>2.8937324122324988</v>
      </c>
      <c r="I52" s="647">
        <v>1.1243358957097398</v>
      </c>
      <c r="J52" s="648" t="s">
        <v>1</v>
      </c>
    </row>
    <row r="53" spans="1:10" ht="14.4" customHeight="1" x14ac:dyDescent="0.3">
      <c r="A53" s="644" t="s">
        <v>595</v>
      </c>
      <c r="B53" s="645" t="s">
        <v>348</v>
      </c>
      <c r="C53" s="646">
        <v>0</v>
      </c>
      <c r="D53" s="646">
        <v>0</v>
      </c>
      <c r="E53" s="646"/>
      <c r="F53" s="646">
        <v>44.537979999999997</v>
      </c>
      <c r="G53" s="646">
        <v>0</v>
      </c>
      <c r="H53" s="646">
        <v>44.537979999999997</v>
      </c>
      <c r="I53" s="647" t="s">
        <v>578</v>
      </c>
      <c r="J53" s="648" t="s">
        <v>1</v>
      </c>
    </row>
    <row r="54" spans="1:10" ht="14.4" customHeight="1" x14ac:dyDescent="0.3">
      <c r="A54" s="644" t="s">
        <v>595</v>
      </c>
      <c r="B54" s="645" t="s">
        <v>351</v>
      </c>
      <c r="C54" s="646">
        <v>68.039779999999993</v>
      </c>
      <c r="D54" s="646">
        <v>70.510000000000005</v>
      </c>
      <c r="E54" s="646"/>
      <c r="F54" s="646">
        <v>35.152909999999999</v>
      </c>
      <c r="G54" s="646">
        <v>54.529918508043494</v>
      </c>
      <c r="H54" s="646">
        <v>-19.377008508043495</v>
      </c>
      <c r="I54" s="647">
        <v>0.64465363165387335</v>
      </c>
      <c r="J54" s="648" t="s">
        <v>1</v>
      </c>
    </row>
    <row r="55" spans="1:10" ht="14.4" customHeight="1" x14ac:dyDescent="0.3">
      <c r="A55" s="644" t="s">
        <v>595</v>
      </c>
      <c r="B55" s="645" t="s">
        <v>597</v>
      </c>
      <c r="C55" s="646">
        <v>381.824399999999</v>
      </c>
      <c r="D55" s="646">
        <v>357.37727999999998</v>
      </c>
      <c r="E55" s="646"/>
      <c r="F55" s="646">
        <v>373.8476</v>
      </c>
      <c r="G55" s="646">
        <v>347.67446106430896</v>
      </c>
      <c r="H55" s="646">
        <v>26.173138935691043</v>
      </c>
      <c r="I55" s="647">
        <v>1.0752805910896337</v>
      </c>
      <c r="J55" s="648" t="s">
        <v>584</v>
      </c>
    </row>
    <row r="56" spans="1:10" ht="14.4" customHeight="1" x14ac:dyDescent="0.3">
      <c r="A56" s="644" t="s">
        <v>578</v>
      </c>
      <c r="B56" s="645" t="s">
        <v>578</v>
      </c>
      <c r="C56" s="646" t="s">
        <v>578</v>
      </c>
      <c r="D56" s="646" t="s">
        <v>578</v>
      </c>
      <c r="E56" s="646"/>
      <c r="F56" s="646" t="s">
        <v>578</v>
      </c>
      <c r="G56" s="646" t="s">
        <v>578</v>
      </c>
      <c r="H56" s="646" t="s">
        <v>578</v>
      </c>
      <c r="I56" s="647" t="s">
        <v>578</v>
      </c>
      <c r="J56" s="648" t="s">
        <v>585</v>
      </c>
    </row>
    <row r="57" spans="1:10" ht="14.4" customHeight="1" x14ac:dyDescent="0.3">
      <c r="A57" s="644" t="s">
        <v>598</v>
      </c>
      <c r="B57" s="645" t="s">
        <v>599</v>
      </c>
      <c r="C57" s="646" t="s">
        <v>578</v>
      </c>
      <c r="D57" s="646" t="s">
        <v>578</v>
      </c>
      <c r="E57" s="646"/>
      <c r="F57" s="646" t="s">
        <v>578</v>
      </c>
      <c r="G57" s="646" t="s">
        <v>578</v>
      </c>
      <c r="H57" s="646" t="s">
        <v>578</v>
      </c>
      <c r="I57" s="647" t="s">
        <v>578</v>
      </c>
      <c r="J57" s="648" t="s">
        <v>0</v>
      </c>
    </row>
    <row r="58" spans="1:10" ht="14.4" customHeight="1" x14ac:dyDescent="0.3">
      <c r="A58" s="644" t="s">
        <v>598</v>
      </c>
      <c r="B58" s="645" t="s">
        <v>346</v>
      </c>
      <c r="C58" s="646">
        <v>230.32167999999899</v>
      </c>
      <c r="D58" s="646">
        <v>331.18081999999998</v>
      </c>
      <c r="E58" s="646"/>
      <c r="F58" s="646">
        <v>295.53454999999997</v>
      </c>
      <c r="G58" s="646">
        <v>345.076473789251</v>
      </c>
      <c r="H58" s="646">
        <v>-49.54192378925103</v>
      </c>
      <c r="I58" s="647">
        <v>0.85643204462698941</v>
      </c>
      <c r="J58" s="648" t="s">
        <v>1</v>
      </c>
    </row>
    <row r="59" spans="1:10" ht="14.4" customHeight="1" x14ac:dyDescent="0.3">
      <c r="A59" s="644" t="s">
        <v>598</v>
      </c>
      <c r="B59" s="645" t="s">
        <v>351</v>
      </c>
      <c r="C59" s="646">
        <v>33.858329999998993</v>
      </c>
      <c r="D59" s="646">
        <v>0</v>
      </c>
      <c r="E59" s="646"/>
      <c r="F59" s="646">
        <v>79.628069999999994</v>
      </c>
      <c r="G59" s="646">
        <v>0</v>
      </c>
      <c r="H59" s="646">
        <v>79.628069999999994</v>
      </c>
      <c r="I59" s="647" t="s">
        <v>578</v>
      </c>
      <c r="J59" s="648" t="s">
        <v>1</v>
      </c>
    </row>
    <row r="60" spans="1:10" ht="14.4" customHeight="1" x14ac:dyDescent="0.3">
      <c r="A60" s="644" t="s">
        <v>598</v>
      </c>
      <c r="B60" s="645" t="s">
        <v>353</v>
      </c>
      <c r="C60" s="646">
        <v>113.71949000000001</v>
      </c>
      <c r="D60" s="646">
        <v>102.22597</v>
      </c>
      <c r="E60" s="646"/>
      <c r="F60" s="646">
        <v>116.42013</v>
      </c>
      <c r="G60" s="646">
        <v>94.462995343147</v>
      </c>
      <c r="H60" s="646">
        <v>21.957134656853</v>
      </c>
      <c r="I60" s="647">
        <v>1.2324416516445551</v>
      </c>
      <c r="J60" s="648" t="s">
        <v>1</v>
      </c>
    </row>
    <row r="61" spans="1:10" ht="14.4" customHeight="1" x14ac:dyDescent="0.3">
      <c r="A61" s="644" t="s">
        <v>598</v>
      </c>
      <c r="B61" s="645" t="s">
        <v>600</v>
      </c>
      <c r="C61" s="646">
        <v>377.899499999998</v>
      </c>
      <c r="D61" s="646">
        <v>433.40679</v>
      </c>
      <c r="E61" s="646"/>
      <c r="F61" s="646">
        <v>491.58274999999992</v>
      </c>
      <c r="G61" s="646">
        <v>439.53946913239798</v>
      </c>
      <c r="H61" s="646">
        <v>52.043280867601936</v>
      </c>
      <c r="I61" s="647">
        <v>1.1184041127645024</v>
      </c>
      <c r="J61" s="648" t="s">
        <v>584</v>
      </c>
    </row>
    <row r="62" spans="1:10" ht="14.4" customHeight="1" x14ac:dyDescent="0.3">
      <c r="A62" s="644" t="s">
        <v>578</v>
      </c>
      <c r="B62" s="645" t="s">
        <v>578</v>
      </c>
      <c r="C62" s="646" t="s">
        <v>578</v>
      </c>
      <c r="D62" s="646" t="s">
        <v>578</v>
      </c>
      <c r="E62" s="646"/>
      <c r="F62" s="646" t="s">
        <v>578</v>
      </c>
      <c r="G62" s="646" t="s">
        <v>578</v>
      </c>
      <c r="H62" s="646" t="s">
        <v>578</v>
      </c>
      <c r="I62" s="647" t="s">
        <v>578</v>
      </c>
      <c r="J62" s="648" t="s">
        <v>585</v>
      </c>
    </row>
    <row r="63" spans="1:10" ht="14.4" customHeight="1" x14ac:dyDescent="0.3">
      <c r="A63" s="644" t="s">
        <v>576</v>
      </c>
      <c r="B63" s="645" t="s">
        <v>579</v>
      </c>
      <c r="C63" s="646">
        <v>1678.2005799999918</v>
      </c>
      <c r="D63" s="646">
        <v>1693.3404600000001</v>
      </c>
      <c r="E63" s="646"/>
      <c r="F63" s="646">
        <v>1714.7152899999999</v>
      </c>
      <c r="G63" s="646">
        <v>1653.3315520421563</v>
      </c>
      <c r="H63" s="646">
        <v>61.38373795784355</v>
      </c>
      <c r="I63" s="647">
        <v>1.0371273008623247</v>
      </c>
      <c r="J63" s="648" t="s">
        <v>580</v>
      </c>
    </row>
  </sheetData>
  <mergeCells count="3">
    <mergeCell ref="F3:I3"/>
    <mergeCell ref="C4:D4"/>
    <mergeCell ref="A1:I1"/>
  </mergeCells>
  <conditionalFormatting sqref="F14 F64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63">
    <cfRule type="expression" dxfId="63" priority="5">
      <formula>$H15&gt;0</formula>
    </cfRule>
  </conditionalFormatting>
  <conditionalFormatting sqref="A15:A63">
    <cfRule type="expression" dxfId="62" priority="2">
      <formula>AND($J15&lt;&gt;"mezeraKL",$J15&lt;&gt;"")</formula>
    </cfRule>
  </conditionalFormatting>
  <conditionalFormatting sqref="I15:I63">
    <cfRule type="expression" dxfId="61" priority="6">
      <formula>$I15&gt;1</formula>
    </cfRule>
  </conditionalFormatting>
  <conditionalFormatting sqref="B15:B63">
    <cfRule type="expression" dxfId="60" priority="1">
      <formula>OR($J15="NS",$J15="SumaNS",$J15="Účet")</formula>
    </cfRule>
  </conditionalFormatting>
  <conditionalFormatting sqref="A15:D63 F15:I63">
    <cfRule type="expression" dxfId="59" priority="8">
      <formula>AND($J15&lt;&gt;"",$J15&lt;&gt;"mezeraKL")</formula>
    </cfRule>
  </conditionalFormatting>
  <conditionalFormatting sqref="B15:D63 F15:I63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63 F15:I63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9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179.21021582048502</v>
      </c>
      <c r="M3" s="207">
        <f>SUBTOTAL(9,M5:M1048576)</f>
        <v>8763.9</v>
      </c>
      <c r="N3" s="208">
        <f>SUBTOTAL(9,N5:N1048576)</f>
        <v>1570580.4104291487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576</v>
      </c>
      <c r="B5" s="655" t="s">
        <v>577</v>
      </c>
      <c r="C5" s="656" t="s">
        <v>581</v>
      </c>
      <c r="D5" s="657" t="s">
        <v>2028</v>
      </c>
      <c r="E5" s="656" t="s">
        <v>601</v>
      </c>
      <c r="F5" s="657" t="s">
        <v>2034</v>
      </c>
      <c r="G5" s="656"/>
      <c r="H5" s="656" t="s">
        <v>602</v>
      </c>
      <c r="I5" s="656" t="s">
        <v>603</v>
      </c>
      <c r="J5" s="656" t="s">
        <v>604</v>
      </c>
      <c r="K5" s="656" t="s">
        <v>605</v>
      </c>
      <c r="L5" s="658">
        <v>71.680000000000007</v>
      </c>
      <c r="M5" s="658">
        <v>1</v>
      </c>
      <c r="N5" s="659">
        <v>71.680000000000007</v>
      </c>
    </row>
    <row r="6" spans="1:14" ht="14.4" customHeight="1" x14ac:dyDescent="0.3">
      <c r="A6" s="660" t="s">
        <v>576</v>
      </c>
      <c r="B6" s="661" t="s">
        <v>577</v>
      </c>
      <c r="C6" s="662" t="s">
        <v>581</v>
      </c>
      <c r="D6" s="663" t="s">
        <v>2028</v>
      </c>
      <c r="E6" s="662" t="s">
        <v>601</v>
      </c>
      <c r="F6" s="663" t="s">
        <v>2034</v>
      </c>
      <c r="G6" s="662"/>
      <c r="H6" s="662" t="s">
        <v>606</v>
      </c>
      <c r="I6" s="662" t="s">
        <v>606</v>
      </c>
      <c r="J6" s="662" t="s">
        <v>607</v>
      </c>
      <c r="K6" s="662" t="s">
        <v>608</v>
      </c>
      <c r="L6" s="664">
        <v>114.09939595258166</v>
      </c>
      <c r="M6" s="664">
        <v>1</v>
      </c>
      <c r="N6" s="665">
        <v>114.09939595258166</v>
      </c>
    </row>
    <row r="7" spans="1:14" ht="14.4" customHeight="1" x14ac:dyDescent="0.3">
      <c r="A7" s="660" t="s">
        <v>576</v>
      </c>
      <c r="B7" s="661" t="s">
        <v>577</v>
      </c>
      <c r="C7" s="662" t="s">
        <v>581</v>
      </c>
      <c r="D7" s="663" t="s">
        <v>2028</v>
      </c>
      <c r="E7" s="662" t="s">
        <v>601</v>
      </c>
      <c r="F7" s="663" t="s">
        <v>2034</v>
      </c>
      <c r="G7" s="662"/>
      <c r="H7" s="662" t="s">
        <v>609</v>
      </c>
      <c r="I7" s="662" t="s">
        <v>609</v>
      </c>
      <c r="J7" s="662" t="s">
        <v>610</v>
      </c>
      <c r="K7" s="662" t="s">
        <v>611</v>
      </c>
      <c r="L7" s="664">
        <v>301.46600000000001</v>
      </c>
      <c r="M7" s="664">
        <v>1</v>
      </c>
      <c r="N7" s="665">
        <v>301.46600000000001</v>
      </c>
    </row>
    <row r="8" spans="1:14" ht="14.4" customHeight="1" x14ac:dyDescent="0.3">
      <c r="A8" s="660" t="s">
        <v>576</v>
      </c>
      <c r="B8" s="661" t="s">
        <v>577</v>
      </c>
      <c r="C8" s="662" t="s">
        <v>581</v>
      </c>
      <c r="D8" s="663" t="s">
        <v>2028</v>
      </c>
      <c r="E8" s="662" t="s">
        <v>601</v>
      </c>
      <c r="F8" s="663" t="s">
        <v>2034</v>
      </c>
      <c r="G8" s="662"/>
      <c r="H8" s="662" t="s">
        <v>612</v>
      </c>
      <c r="I8" s="662" t="s">
        <v>612</v>
      </c>
      <c r="J8" s="662" t="s">
        <v>610</v>
      </c>
      <c r="K8" s="662" t="s">
        <v>613</v>
      </c>
      <c r="L8" s="664">
        <v>630.66267125984712</v>
      </c>
      <c r="M8" s="664">
        <v>6</v>
      </c>
      <c r="N8" s="665">
        <v>3783.9760275590829</v>
      </c>
    </row>
    <row r="9" spans="1:14" ht="14.4" customHeight="1" x14ac:dyDescent="0.3">
      <c r="A9" s="660" t="s">
        <v>576</v>
      </c>
      <c r="B9" s="661" t="s">
        <v>577</v>
      </c>
      <c r="C9" s="662" t="s">
        <v>581</v>
      </c>
      <c r="D9" s="663" t="s">
        <v>2028</v>
      </c>
      <c r="E9" s="662" t="s">
        <v>601</v>
      </c>
      <c r="F9" s="663" t="s">
        <v>2034</v>
      </c>
      <c r="G9" s="662" t="s">
        <v>614</v>
      </c>
      <c r="H9" s="662" t="s">
        <v>615</v>
      </c>
      <c r="I9" s="662" t="s">
        <v>616</v>
      </c>
      <c r="J9" s="662" t="s">
        <v>617</v>
      </c>
      <c r="K9" s="662" t="s">
        <v>618</v>
      </c>
      <c r="L9" s="664">
        <v>41.13</v>
      </c>
      <c r="M9" s="664">
        <v>1</v>
      </c>
      <c r="N9" s="665">
        <v>41.13</v>
      </c>
    </row>
    <row r="10" spans="1:14" ht="14.4" customHeight="1" x14ac:dyDescent="0.3">
      <c r="A10" s="660" t="s">
        <v>576</v>
      </c>
      <c r="B10" s="661" t="s">
        <v>577</v>
      </c>
      <c r="C10" s="662" t="s">
        <v>581</v>
      </c>
      <c r="D10" s="663" t="s">
        <v>2028</v>
      </c>
      <c r="E10" s="662" t="s">
        <v>601</v>
      </c>
      <c r="F10" s="663" t="s">
        <v>2034</v>
      </c>
      <c r="G10" s="662" t="s">
        <v>614</v>
      </c>
      <c r="H10" s="662" t="s">
        <v>619</v>
      </c>
      <c r="I10" s="662" t="s">
        <v>620</v>
      </c>
      <c r="J10" s="662" t="s">
        <v>621</v>
      </c>
      <c r="K10" s="662" t="s">
        <v>622</v>
      </c>
      <c r="L10" s="664">
        <v>87.029200012050623</v>
      </c>
      <c r="M10" s="664">
        <v>1</v>
      </c>
      <c r="N10" s="665">
        <v>87.029200012050623</v>
      </c>
    </row>
    <row r="11" spans="1:14" ht="14.4" customHeight="1" x14ac:dyDescent="0.3">
      <c r="A11" s="660" t="s">
        <v>576</v>
      </c>
      <c r="B11" s="661" t="s">
        <v>577</v>
      </c>
      <c r="C11" s="662" t="s">
        <v>581</v>
      </c>
      <c r="D11" s="663" t="s">
        <v>2028</v>
      </c>
      <c r="E11" s="662" t="s">
        <v>601</v>
      </c>
      <c r="F11" s="663" t="s">
        <v>2034</v>
      </c>
      <c r="G11" s="662" t="s">
        <v>614</v>
      </c>
      <c r="H11" s="662" t="s">
        <v>623</v>
      </c>
      <c r="I11" s="662" t="s">
        <v>624</v>
      </c>
      <c r="J11" s="662" t="s">
        <v>625</v>
      </c>
      <c r="K11" s="662" t="s">
        <v>626</v>
      </c>
      <c r="L11" s="664">
        <v>96.820000000000036</v>
      </c>
      <c r="M11" s="664">
        <v>3</v>
      </c>
      <c r="N11" s="665">
        <v>290.46000000000009</v>
      </c>
    </row>
    <row r="12" spans="1:14" ht="14.4" customHeight="1" x14ac:dyDescent="0.3">
      <c r="A12" s="660" t="s">
        <v>576</v>
      </c>
      <c r="B12" s="661" t="s">
        <v>577</v>
      </c>
      <c r="C12" s="662" t="s">
        <v>581</v>
      </c>
      <c r="D12" s="663" t="s">
        <v>2028</v>
      </c>
      <c r="E12" s="662" t="s">
        <v>601</v>
      </c>
      <c r="F12" s="663" t="s">
        <v>2034</v>
      </c>
      <c r="G12" s="662" t="s">
        <v>614</v>
      </c>
      <c r="H12" s="662" t="s">
        <v>627</v>
      </c>
      <c r="I12" s="662" t="s">
        <v>628</v>
      </c>
      <c r="J12" s="662" t="s">
        <v>629</v>
      </c>
      <c r="K12" s="662" t="s">
        <v>630</v>
      </c>
      <c r="L12" s="664">
        <v>167.61000000000004</v>
      </c>
      <c r="M12" s="664">
        <v>1</v>
      </c>
      <c r="N12" s="665">
        <v>167.61000000000004</v>
      </c>
    </row>
    <row r="13" spans="1:14" ht="14.4" customHeight="1" x14ac:dyDescent="0.3">
      <c r="A13" s="660" t="s">
        <v>576</v>
      </c>
      <c r="B13" s="661" t="s">
        <v>577</v>
      </c>
      <c r="C13" s="662" t="s">
        <v>581</v>
      </c>
      <c r="D13" s="663" t="s">
        <v>2028</v>
      </c>
      <c r="E13" s="662" t="s">
        <v>601</v>
      </c>
      <c r="F13" s="663" t="s">
        <v>2034</v>
      </c>
      <c r="G13" s="662" t="s">
        <v>614</v>
      </c>
      <c r="H13" s="662" t="s">
        <v>631</v>
      </c>
      <c r="I13" s="662" t="s">
        <v>632</v>
      </c>
      <c r="J13" s="662" t="s">
        <v>633</v>
      </c>
      <c r="K13" s="662" t="s">
        <v>634</v>
      </c>
      <c r="L13" s="664">
        <v>64.552531215107251</v>
      </c>
      <c r="M13" s="664">
        <v>4</v>
      </c>
      <c r="N13" s="665">
        <v>258.210124860429</v>
      </c>
    </row>
    <row r="14" spans="1:14" ht="14.4" customHeight="1" x14ac:dyDescent="0.3">
      <c r="A14" s="660" t="s">
        <v>576</v>
      </c>
      <c r="B14" s="661" t="s">
        <v>577</v>
      </c>
      <c r="C14" s="662" t="s">
        <v>581</v>
      </c>
      <c r="D14" s="663" t="s">
        <v>2028</v>
      </c>
      <c r="E14" s="662" t="s">
        <v>601</v>
      </c>
      <c r="F14" s="663" t="s">
        <v>2034</v>
      </c>
      <c r="G14" s="662" t="s">
        <v>614</v>
      </c>
      <c r="H14" s="662" t="s">
        <v>635</v>
      </c>
      <c r="I14" s="662" t="s">
        <v>636</v>
      </c>
      <c r="J14" s="662" t="s">
        <v>637</v>
      </c>
      <c r="K14" s="662" t="s">
        <v>638</v>
      </c>
      <c r="L14" s="664">
        <v>77.659606175006274</v>
      </c>
      <c r="M14" s="664">
        <v>51</v>
      </c>
      <c r="N14" s="665">
        <v>3960.6399149253198</v>
      </c>
    </row>
    <row r="15" spans="1:14" ht="14.4" customHeight="1" x14ac:dyDescent="0.3">
      <c r="A15" s="660" t="s">
        <v>576</v>
      </c>
      <c r="B15" s="661" t="s">
        <v>577</v>
      </c>
      <c r="C15" s="662" t="s">
        <v>581</v>
      </c>
      <c r="D15" s="663" t="s">
        <v>2028</v>
      </c>
      <c r="E15" s="662" t="s">
        <v>601</v>
      </c>
      <c r="F15" s="663" t="s">
        <v>2034</v>
      </c>
      <c r="G15" s="662" t="s">
        <v>614</v>
      </c>
      <c r="H15" s="662" t="s">
        <v>639</v>
      </c>
      <c r="I15" s="662" t="s">
        <v>640</v>
      </c>
      <c r="J15" s="662" t="s">
        <v>641</v>
      </c>
      <c r="K15" s="662" t="s">
        <v>642</v>
      </c>
      <c r="L15" s="664">
        <v>61.904999999999994</v>
      </c>
      <c r="M15" s="664">
        <v>1</v>
      </c>
      <c r="N15" s="665">
        <v>61.904999999999994</v>
      </c>
    </row>
    <row r="16" spans="1:14" ht="14.4" customHeight="1" x14ac:dyDescent="0.3">
      <c r="A16" s="660" t="s">
        <v>576</v>
      </c>
      <c r="B16" s="661" t="s">
        <v>577</v>
      </c>
      <c r="C16" s="662" t="s">
        <v>581</v>
      </c>
      <c r="D16" s="663" t="s">
        <v>2028</v>
      </c>
      <c r="E16" s="662" t="s">
        <v>601</v>
      </c>
      <c r="F16" s="663" t="s">
        <v>2034</v>
      </c>
      <c r="G16" s="662" t="s">
        <v>614</v>
      </c>
      <c r="H16" s="662" t="s">
        <v>643</v>
      </c>
      <c r="I16" s="662" t="s">
        <v>644</v>
      </c>
      <c r="J16" s="662" t="s">
        <v>645</v>
      </c>
      <c r="K16" s="662" t="s">
        <v>646</v>
      </c>
      <c r="L16" s="664">
        <v>63.169999999999987</v>
      </c>
      <c r="M16" s="664">
        <v>1</v>
      </c>
      <c r="N16" s="665">
        <v>63.169999999999987</v>
      </c>
    </row>
    <row r="17" spans="1:14" ht="14.4" customHeight="1" x14ac:dyDescent="0.3">
      <c r="A17" s="660" t="s">
        <v>576</v>
      </c>
      <c r="B17" s="661" t="s">
        <v>577</v>
      </c>
      <c r="C17" s="662" t="s">
        <v>581</v>
      </c>
      <c r="D17" s="663" t="s">
        <v>2028</v>
      </c>
      <c r="E17" s="662" t="s">
        <v>601</v>
      </c>
      <c r="F17" s="663" t="s">
        <v>2034</v>
      </c>
      <c r="G17" s="662" t="s">
        <v>614</v>
      </c>
      <c r="H17" s="662" t="s">
        <v>647</v>
      </c>
      <c r="I17" s="662" t="s">
        <v>648</v>
      </c>
      <c r="J17" s="662" t="s">
        <v>649</v>
      </c>
      <c r="K17" s="662" t="s">
        <v>650</v>
      </c>
      <c r="L17" s="664">
        <v>40.219999999999985</v>
      </c>
      <c r="M17" s="664">
        <v>1</v>
      </c>
      <c r="N17" s="665">
        <v>40.219999999999985</v>
      </c>
    </row>
    <row r="18" spans="1:14" ht="14.4" customHeight="1" x14ac:dyDescent="0.3">
      <c r="A18" s="660" t="s">
        <v>576</v>
      </c>
      <c r="B18" s="661" t="s">
        <v>577</v>
      </c>
      <c r="C18" s="662" t="s">
        <v>581</v>
      </c>
      <c r="D18" s="663" t="s">
        <v>2028</v>
      </c>
      <c r="E18" s="662" t="s">
        <v>601</v>
      </c>
      <c r="F18" s="663" t="s">
        <v>2034</v>
      </c>
      <c r="G18" s="662" t="s">
        <v>614</v>
      </c>
      <c r="H18" s="662" t="s">
        <v>651</v>
      </c>
      <c r="I18" s="662" t="s">
        <v>652</v>
      </c>
      <c r="J18" s="662" t="s">
        <v>653</v>
      </c>
      <c r="K18" s="662" t="s">
        <v>654</v>
      </c>
      <c r="L18" s="664">
        <v>66.278988412339331</v>
      </c>
      <c r="M18" s="664">
        <v>55</v>
      </c>
      <c r="N18" s="665">
        <v>3645.3443626786634</v>
      </c>
    </row>
    <row r="19" spans="1:14" ht="14.4" customHeight="1" x14ac:dyDescent="0.3">
      <c r="A19" s="660" t="s">
        <v>576</v>
      </c>
      <c r="B19" s="661" t="s">
        <v>577</v>
      </c>
      <c r="C19" s="662" t="s">
        <v>581</v>
      </c>
      <c r="D19" s="663" t="s">
        <v>2028</v>
      </c>
      <c r="E19" s="662" t="s">
        <v>601</v>
      </c>
      <c r="F19" s="663" t="s">
        <v>2034</v>
      </c>
      <c r="G19" s="662" t="s">
        <v>614</v>
      </c>
      <c r="H19" s="662" t="s">
        <v>655</v>
      </c>
      <c r="I19" s="662" t="s">
        <v>656</v>
      </c>
      <c r="J19" s="662" t="s">
        <v>657</v>
      </c>
      <c r="K19" s="662" t="s">
        <v>658</v>
      </c>
      <c r="L19" s="664">
        <v>58.416031393934063</v>
      </c>
      <c r="M19" s="664">
        <v>80</v>
      </c>
      <c r="N19" s="665">
        <v>4673.2825115147252</v>
      </c>
    </row>
    <row r="20" spans="1:14" ht="14.4" customHeight="1" x14ac:dyDescent="0.3">
      <c r="A20" s="660" t="s">
        <v>576</v>
      </c>
      <c r="B20" s="661" t="s">
        <v>577</v>
      </c>
      <c r="C20" s="662" t="s">
        <v>581</v>
      </c>
      <c r="D20" s="663" t="s">
        <v>2028</v>
      </c>
      <c r="E20" s="662" t="s">
        <v>601</v>
      </c>
      <c r="F20" s="663" t="s">
        <v>2034</v>
      </c>
      <c r="G20" s="662" t="s">
        <v>614</v>
      </c>
      <c r="H20" s="662" t="s">
        <v>659</v>
      </c>
      <c r="I20" s="662" t="s">
        <v>660</v>
      </c>
      <c r="J20" s="662" t="s">
        <v>661</v>
      </c>
      <c r="K20" s="662" t="s">
        <v>662</v>
      </c>
      <c r="L20" s="664">
        <v>96.515000000000001</v>
      </c>
      <c r="M20" s="664">
        <v>6</v>
      </c>
      <c r="N20" s="665">
        <v>579.09</v>
      </c>
    </row>
    <row r="21" spans="1:14" ht="14.4" customHeight="1" x14ac:dyDescent="0.3">
      <c r="A21" s="660" t="s">
        <v>576</v>
      </c>
      <c r="B21" s="661" t="s">
        <v>577</v>
      </c>
      <c r="C21" s="662" t="s">
        <v>581</v>
      </c>
      <c r="D21" s="663" t="s">
        <v>2028</v>
      </c>
      <c r="E21" s="662" t="s">
        <v>601</v>
      </c>
      <c r="F21" s="663" t="s">
        <v>2034</v>
      </c>
      <c r="G21" s="662" t="s">
        <v>614</v>
      </c>
      <c r="H21" s="662" t="s">
        <v>663</v>
      </c>
      <c r="I21" s="662" t="s">
        <v>664</v>
      </c>
      <c r="J21" s="662" t="s">
        <v>665</v>
      </c>
      <c r="K21" s="662" t="s">
        <v>666</v>
      </c>
      <c r="L21" s="664">
        <v>144.7095228702247</v>
      </c>
      <c r="M21" s="664">
        <v>2</v>
      </c>
      <c r="N21" s="665">
        <v>289.41904574044941</v>
      </c>
    </row>
    <row r="22" spans="1:14" ht="14.4" customHeight="1" x14ac:dyDescent="0.3">
      <c r="A22" s="660" t="s">
        <v>576</v>
      </c>
      <c r="B22" s="661" t="s">
        <v>577</v>
      </c>
      <c r="C22" s="662" t="s">
        <v>581</v>
      </c>
      <c r="D22" s="663" t="s">
        <v>2028</v>
      </c>
      <c r="E22" s="662" t="s">
        <v>601</v>
      </c>
      <c r="F22" s="663" t="s">
        <v>2034</v>
      </c>
      <c r="G22" s="662" t="s">
        <v>614</v>
      </c>
      <c r="H22" s="662" t="s">
        <v>667</v>
      </c>
      <c r="I22" s="662" t="s">
        <v>668</v>
      </c>
      <c r="J22" s="662" t="s">
        <v>669</v>
      </c>
      <c r="K22" s="662" t="s">
        <v>670</v>
      </c>
      <c r="L22" s="664">
        <v>283.74268988888809</v>
      </c>
      <c r="M22" s="664">
        <v>6</v>
      </c>
      <c r="N22" s="665">
        <v>1702.4561393333286</v>
      </c>
    </row>
    <row r="23" spans="1:14" ht="14.4" customHeight="1" x14ac:dyDescent="0.3">
      <c r="A23" s="660" t="s">
        <v>576</v>
      </c>
      <c r="B23" s="661" t="s">
        <v>577</v>
      </c>
      <c r="C23" s="662" t="s">
        <v>581</v>
      </c>
      <c r="D23" s="663" t="s">
        <v>2028</v>
      </c>
      <c r="E23" s="662" t="s">
        <v>601</v>
      </c>
      <c r="F23" s="663" t="s">
        <v>2034</v>
      </c>
      <c r="G23" s="662" t="s">
        <v>614</v>
      </c>
      <c r="H23" s="662" t="s">
        <v>671</v>
      </c>
      <c r="I23" s="662" t="s">
        <v>672</v>
      </c>
      <c r="J23" s="662" t="s">
        <v>673</v>
      </c>
      <c r="K23" s="662" t="s">
        <v>674</v>
      </c>
      <c r="L23" s="664">
        <v>41.239737498601642</v>
      </c>
      <c r="M23" s="664">
        <v>1</v>
      </c>
      <c r="N23" s="665">
        <v>41.239737498601642</v>
      </c>
    </row>
    <row r="24" spans="1:14" ht="14.4" customHeight="1" x14ac:dyDescent="0.3">
      <c r="A24" s="660" t="s">
        <v>576</v>
      </c>
      <c r="B24" s="661" t="s">
        <v>577</v>
      </c>
      <c r="C24" s="662" t="s">
        <v>581</v>
      </c>
      <c r="D24" s="663" t="s">
        <v>2028</v>
      </c>
      <c r="E24" s="662" t="s">
        <v>601</v>
      </c>
      <c r="F24" s="663" t="s">
        <v>2034</v>
      </c>
      <c r="G24" s="662" t="s">
        <v>614</v>
      </c>
      <c r="H24" s="662" t="s">
        <v>675</v>
      </c>
      <c r="I24" s="662" t="s">
        <v>676</v>
      </c>
      <c r="J24" s="662" t="s">
        <v>677</v>
      </c>
      <c r="K24" s="662" t="s">
        <v>678</v>
      </c>
      <c r="L24" s="664">
        <v>93.08</v>
      </c>
      <c r="M24" s="664">
        <v>1</v>
      </c>
      <c r="N24" s="665">
        <v>93.08</v>
      </c>
    </row>
    <row r="25" spans="1:14" ht="14.4" customHeight="1" x14ac:dyDescent="0.3">
      <c r="A25" s="660" t="s">
        <v>576</v>
      </c>
      <c r="B25" s="661" t="s">
        <v>577</v>
      </c>
      <c r="C25" s="662" t="s">
        <v>581</v>
      </c>
      <c r="D25" s="663" t="s">
        <v>2028</v>
      </c>
      <c r="E25" s="662" t="s">
        <v>601</v>
      </c>
      <c r="F25" s="663" t="s">
        <v>2034</v>
      </c>
      <c r="G25" s="662" t="s">
        <v>614</v>
      </c>
      <c r="H25" s="662" t="s">
        <v>679</v>
      </c>
      <c r="I25" s="662" t="s">
        <v>679</v>
      </c>
      <c r="J25" s="662" t="s">
        <v>680</v>
      </c>
      <c r="K25" s="662" t="s">
        <v>681</v>
      </c>
      <c r="L25" s="664">
        <v>36.52998211832584</v>
      </c>
      <c r="M25" s="664">
        <v>22</v>
      </c>
      <c r="N25" s="665">
        <v>803.65960660316853</v>
      </c>
    </row>
    <row r="26" spans="1:14" ht="14.4" customHeight="1" x14ac:dyDescent="0.3">
      <c r="A26" s="660" t="s">
        <v>576</v>
      </c>
      <c r="B26" s="661" t="s">
        <v>577</v>
      </c>
      <c r="C26" s="662" t="s">
        <v>581</v>
      </c>
      <c r="D26" s="663" t="s">
        <v>2028</v>
      </c>
      <c r="E26" s="662" t="s">
        <v>601</v>
      </c>
      <c r="F26" s="663" t="s">
        <v>2034</v>
      </c>
      <c r="G26" s="662" t="s">
        <v>614</v>
      </c>
      <c r="H26" s="662" t="s">
        <v>682</v>
      </c>
      <c r="I26" s="662" t="s">
        <v>683</v>
      </c>
      <c r="J26" s="662" t="s">
        <v>684</v>
      </c>
      <c r="K26" s="662" t="s">
        <v>685</v>
      </c>
      <c r="L26" s="664">
        <v>55.311106612790574</v>
      </c>
      <c r="M26" s="664">
        <v>7</v>
      </c>
      <c r="N26" s="665">
        <v>387.17774628953401</v>
      </c>
    </row>
    <row r="27" spans="1:14" ht="14.4" customHeight="1" x14ac:dyDescent="0.3">
      <c r="A27" s="660" t="s">
        <v>576</v>
      </c>
      <c r="B27" s="661" t="s">
        <v>577</v>
      </c>
      <c r="C27" s="662" t="s">
        <v>581</v>
      </c>
      <c r="D27" s="663" t="s">
        <v>2028</v>
      </c>
      <c r="E27" s="662" t="s">
        <v>601</v>
      </c>
      <c r="F27" s="663" t="s">
        <v>2034</v>
      </c>
      <c r="G27" s="662" t="s">
        <v>614</v>
      </c>
      <c r="H27" s="662" t="s">
        <v>686</v>
      </c>
      <c r="I27" s="662" t="s">
        <v>687</v>
      </c>
      <c r="J27" s="662" t="s">
        <v>684</v>
      </c>
      <c r="K27" s="662" t="s">
        <v>688</v>
      </c>
      <c r="L27" s="664">
        <v>139.14000000000001</v>
      </c>
      <c r="M27" s="664">
        <v>1</v>
      </c>
      <c r="N27" s="665">
        <v>139.14000000000001</v>
      </c>
    </row>
    <row r="28" spans="1:14" ht="14.4" customHeight="1" x14ac:dyDescent="0.3">
      <c r="A28" s="660" t="s">
        <v>576</v>
      </c>
      <c r="B28" s="661" t="s">
        <v>577</v>
      </c>
      <c r="C28" s="662" t="s">
        <v>581</v>
      </c>
      <c r="D28" s="663" t="s">
        <v>2028</v>
      </c>
      <c r="E28" s="662" t="s">
        <v>601</v>
      </c>
      <c r="F28" s="663" t="s">
        <v>2034</v>
      </c>
      <c r="G28" s="662" t="s">
        <v>614</v>
      </c>
      <c r="H28" s="662" t="s">
        <v>689</v>
      </c>
      <c r="I28" s="662" t="s">
        <v>690</v>
      </c>
      <c r="J28" s="662" t="s">
        <v>691</v>
      </c>
      <c r="K28" s="662" t="s">
        <v>692</v>
      </c>
      <c r="L28" s="664">
        <v>180.5</v>
      </c>
      <c r="M28" s="664">
        <v>2</v>
      </c>
      <c r="N28" s="665">
        <v>361</v>
      </c>
    </row>
    <row r="29" spans="1:14" ht="14.4" customHeight="1" x14ac:dyDescent="0.3">
      <c r="A29" s="660" t="s">
        <v>576</v>
      </c>
      <c r="B29" s="661" t="s">
        <v>577</v>
      </c>
      <c r="C29" s="662" t="s">
        <v>581</v>
      </c>
      <c r="D29" s="663" t="s">
        <v>2028</v>
      </c>
      <c r="E29" s="662" t="s">
        <v>601</v>
      </c>
      <c r="F29" s="663" t="s">
        <v>2034</v>
      </c>
      <c r="G29" s="662" t="s">
        <v>614</v>
      </c>
      <c r="H29" s="662" t="s">
        <v>693</v>
      </c>
      <c r="I29" s="662" t="s">
        <v>694</v>
      </c>
      <c r="J29" s="662" t="s">
        <v>695</v>
      </c>
      <c r="K29" s="662" t="s">
        <v>696</v>
      </c>
      <c r="L29" s="664">
        <v>112.80999999999996</v>
      </c>
      <c r="M29" s="664">
        <v>1</v>
      </c>
      <c r="N29" s="665">
        <v>112.80999999999996</v>
      </c>
    </row>
    <row r="30" spans="1:14" ht="14.4" customHeight="1" x14ac:dyDescent="0.3">
      <c r="A30" s="660" t="s">
        <v>576</v>
      </c>
      <c r="B30" s="661" t="s">
        <v>577</v>
      </c>
      <c r="C30" s="662" t="s">
        <v>581</v>
      </c>
      <c r="D30" s="663" t="s">
        <v>2028</v>
      </c>
      <c r="E30" s="662" t="s">
        <v>601</v>
      </c>
      <c r="F30" s="663" t="s">
        <v>2034</v>
      </c>
      <c r="G30" s="662" t="s">
        <v>614</v>
      </c>
      <c r="H30" s="662" t="s">
        <v>697</v>
      </c>
      <c r="I30" s="662" t="s">
        <v>698</v>
      </c>
      <c r="J30" s="662" t="s">
        <v>699</v>
      </c>
      <c r="K30" s="662" t="s">
        <v>700</v>
      </c>
      <c r="L30" s="664">
        <v>54.49</v>
      </c>
      <c r="M30" s="664">
        <v>1</v>
      </c>
      <c r="N30" s="665">
        <v>54.49</v>
      </c>
    </row>
    <row r="31" spans="1:14" ht="14.4" customHeight="1" x14ac:dyDescent="0.3">
      <c r="A31" s="660" t="s">
        <v>576</v>
      </c>
      <c r="B31" s="661" t="s">
        <v>577</v>
      </c>
      <c r="C31" s="662" t="s">
        <v>581</v>
      </c>
      <c r="D31" s="663" t="s">
        <v>2028</v>
      </c>
      <c r="E31" s="662" t="s">
        <v>601</v>
      </c>
      <c r="F31" s="663" t="s">
        <v>2034</v>
      </c>
      <c r="G31" s="662" t="s">
        <v>614</v>
      </c>
      <c r="H31" s="662" t="s">
        <v>701</v>
      </c>
      <c r="I31" s="662" t="s">
        <v>702</v>
      </c>
      <c r="J31" s="662" t="s">
        <v>703</v>
      </c>
      <c r="K31" s="662" t="s">
        <v>704</v>
      </c>
      <c r="L31" s="664">
        <v>83.422304069832308</v>
      </c>
      <c r="M31" s="664">
        <v>8</v>
      </c>
      <c r="N31" s="665">
        <v>667.37843255865846</v>
      </c>
    </row>
    <row r="32" spans="1:14" ht="14.4" customHeight="1" x14ac:dyDescent="0.3">
      <c r="A32" s="660" t="s">
        <v>576</v>
      </c>
      <c r="B32" s="661" t="s">
        <v>577</v>
      </c>
      <c r="C32" s="662" t="s">
        <v>581</v>
      </c>
      <c r="D32" s="663" t="s">
        <v>2028</v>
      </c>
      <c r="E32" s="662" t="s">
        <v>601</v>
      </c>
      <c r="F32" s="663" t="s">
        <v>2034</v>
      </c>
      <c r="G32" s="662" t="s">
        <v>614</v>
      </c>
      <c r="H32" s="662" t="s">
        <v>705</v>
      </c>
      <c r="I32" s="662" t="s">
        <v>706</v>
      </c>
      <c r="J32" s="662" t="s">
        <v>707</v>
      </c>
      <c r="K32" s="662" t="s">
        <v>708</v>
      </c>
      <c r="L32" s="664">
        <v>56.8</v>
      </c>
      <c r="M32" s="664">
        <v>1</v>
      </c>
      <c r="N32" s="665">
        <v>56.8</v>
      </c>
    </row>
    <row r="33" spans="1:14" ht="14.4" customHeight="1" x14ac:dyDescent="0.3">
      <c r="A33" s="660" t="s">
        <v>576</v>
      </c>
      <c r="B33" s="661" t="s">
        <v>577</v>
      </c>
      <c r="C33" s="662" t="s">
        <v>581</v>
      </c>
      <c r="D33" s="663" t="s">
        <v>2028</v>
      </c>
      <c r="E33" s="662" t="s">
        <v>601</v>
      </c>
      <c r="F33" s="663" t="s">
        <v>2034</v>
      </c>
      <c r="G33" s="662" t="s">
        <v>614</v>
      </c>
      <c r="H33" s="662" t="s">
        <v>709</v>
      </c>
      <c r="I33" s="662" t="s">
        <v>710</v>
      </c>
      <c r="J33" s="662" t="s">
        <v>711</v>
      </c>
      <c r="K33" s="662" t="s">
        <v>712</v>
      </c>
      <c r="L33" s="664">
        <v>51.099997657248281</v>
      </c>
      <c r="M33" s="664">
        <v>1</v>
      </c>
      <c r="N33" s="665">
        <v>51.099997657248281</v>
      </c>
    </row>
    <row r="34" spans="1:14" ht="14.4" customHeight="1" x14ac:dyDescent="0.3">
      <c r="A34" s="660" t="s">
        <v>576</v>
      </c>
      <c r="B34" s="661" t="s">
        <v>577</v>
      </c>
      <c r="C34" s="662" t="s">
        <v>581</v>
      </c>
      <c r="D34" s="663" t="s">
        <v>2028</v>
      </c>
      <c r="E34" s="662" t="s">
        <v>601</v>
      </c>
      <c r="F34" s="663" t="s">
        <v>2034</v>
      </c>
      <c r="G34" s="662" t="s">
        <v>614</v>
      </c>
      <c r="H34" s="662" t="s">
        <v>713</v>
      </c>
      <c r="I34" s="662" t="s">
        <v>714</v>
      </c>
      <c r="J34" s="662" t="s">
        <v>715</v>
      </c>
      <c r="K34" s="662" t="s">
        <v>716</v>
      </c>
      <c r="L34" s="664">
        <v>27.832676185740489</v>
      </c>
      <c r="M34" s="664">
        <v>211</v>
      </c>
      <c r="N34" s="665">
        <v>5872.6946751912428</v>
      </c>
    </row>
    <row r="35" spans="1:14" ht="14.4" customHeight="1" x14ac:dyDescent="0.3">
      <c r="A35" s="660" t="s">
        <v>576</v>
      </c>
      <c r="B35" s="661" t="s">
        <v>577</v>
      </c>
      <c r="C35" s="662" t="s">
        <v>581</v>
      </c>
      <c r="D35" s="663" t="s">
        <v>2028</v>
      </c>
      <c r="E35" s="662" t="s">
        <v>601</v>
      </c>
      <c r="F35" s="663" t="s">
        <v>2034</v>
      </c>
      <c r="G35" s="662" t="s">
        <v>614</v>
      </c>
      <c r="H35" s="662" t="s">
        <v>717</v>
      </c>
      <c r="I35" s="662" t="s">
        <v>718</v>
      </c>
      <c r="J35" s="662" t="s">
        <v>719</v>
      </c>
      <c r="K35" s="662" t="s">
        <v>720</v>
      </c>
      <c r="L35" s="664">
        <v>62.119811272044743</v>
      </c>
      <c r="M35" s="664">
        <v>1</v>
      </c>
      <c r="N35" s="665">
        <v>62.119811272044743</v>
      </c>
    </row>
    <row r="36" spans="1:14" ht="14.4" customHeight="1" x14ac:dyDescent="0.3">
      <c r="A36" s="660" t="s">
        <v>576</v>
      </c>
      <c r="B36" s="661" t="s">
        <v>577</v>
      </c>
      <c r="C36" s="662" t="s">
        <v>581</v>
      </c>
      <c r="D36" s="663" t="s">
        <v>2028</v>
      </c>
      <c r="E36" s="662" t="s">
        <v>601</v>
      </c>
      <c r="F36" s="663" t="s">
        <v>2034</v>
      </c>
      <c r="G36" s="662" t="s">
        <v>614</v>
      </c>
      <c r="H36" s="662" t="s">
        <v>721</v>
      </c>
      <c r="I36" s="662" t="s">
        <v>722</v>
      </c>
      <c r="J36" s="662" t="s">
        <v>723</v>
      </c>
      <c r="K36" s="662" t="s">
        <v>724</v>
      </c>
      <c r="L36" s="664">
        <v>72.180000000000007</v>
      </c>
      <c r="M36" s="664">
        <v>1</v>
      </c>
      <c r="N36" s="665">
        <v>72.180000000000007</v>
      </c>
    </row>
    <row r="37" spans="1:14" ht="14.4" customHeight="1" x14ac:dyDescent="0.3">
      <c r="A37" s="660" t="s">
        <v>576</v>
      </c>
      <c r="B37" s="661" t="s">
        <v>577</v>
      </c>
      <c r="C37" s="662" t="s">
        <v>581</v>
      </c>
      <c r="D37" s="663" t="s">
        <v>2028</v>
      </c>
      <c r="E37" s="662" t="s">
        <v>601</v>
      </c>
      <c r="F37" s="663" t="s">
        <v>2034</v>
      </c>
      <c r="G37" s="662" t="s">
        <v>614</v>
      </c>
      <c r="H37" s="662" t="s">
        <v>725</v>
      </c>
      <c r="I37" s="662" t="s">
        <v>726</v>
      </c>
      <c r="J37" s="662" t="s">
        <v>727</v>
      </c>
      <c r="K37" s="662" t="s">
        <v>728</v>
      </c>
      <c r="L37" s="664">
        <v>125.06999999999996</v>
      </c>
      <c r="M37" s="664">
        <v>1</v>
      </c>
      <c r="N37" s="665">
        <v>125.06999999999996</v>
      </c>
    </row>
    <row r="38" spans="1:14" ht="14.4" customHeight="1" x14ac:dyDescent="0.3">
      <c r="A38" s="660" t="s">
        <v>576</v>
      </c>
      <c r="B38" s="661" t="s">
        <v>577</v>
      </c>
      <c r="C38" s="662" t="s">
        <v>581</v>
      </c>
      <c r="D38" s="663" t="s">
        <v>2028</v>
      </c>
      <c r="E38" s="662" t="s">
        <v>601</v>
      </c>
      <c r="F38" s="663" t="s">
        <v>2034</v>
      </c>
      <c r="G38" s="662" t="s">
        <v>614</v>
      </c>
      <c r="H38" s="662" t="s">
        <v>729</v>
      </c>
      <c r="I38" s="662" t="s">
        <v>730</v>
      </c>
      <c r="J38" s="662" t="s">
        <v>731</v>
      </c>
      <c r="K38" s="662" t="s">
        <v>732</v>
      </c>
      <c r="L38" s="664">
        <v>122.07829125031671</v>
      </c>
      <c r="M38" s="664">
        <v>1</v>
      </c>
      <c r="N38" s="665">
        <v>122.07829125031671</v>
      </c>
    </row>
    <row r="39" spans="1:14" ht="14.4" customHeight="1" x14ac:dyDescent="0.3">
      <c r="A39" s="660" t="s">
        <v>576</v>
      </c>
      <c r="B39" s="661" t="s">
        <v>577</v>
      </c>
      <c r="C39" s="662" t="s">
        <v>581</v>
      </c>
      <c r="D39" s="663" t="s">
        <v>2028</v>
      </c>
      <c r="E39" s="662" t="s">
        <v>601</v>
      </c>
      <c r="F39" s="663" t="s">
        <v>2034</v>
      </c>
      <c r="G39" s="662" t="s">
        <v>614</v>
      </c>
      <c r="H39" s="662" t="s">
        <v>733</v>
      </c>
      <c r="I39" s="662" t="s">
        <v>734</v>
      </c>
      <c r="J39" s="662" t="s">
        <v>735</v>
      </c>
      <c r="K39" s="662" t="s">
        <v>736</v>
      </c>
      <c r="L39" s="664">
        <v>127.03999999999998</v>
      </c>
      <c r="M39" s="664">
        <v>1</v>
      </c>
      <c r="N39" s="665">
        <v>127.03999999999998</v>
      </c>
    </row>
    <row r="40" spans="1:14" ht="14.4" customHeight="1" x14ac:dyDescent="0.3">
      <c r="A40" s="660" t="s">
        <v>576</v>
      </c>
      <c r="B40" s="661" t="s">
        <v>577</v>
      </c>
      <c r="C40" s="662" t="s">
        <v>581</v>
      </c>
      <c r="D40" s="663" t="s">
        <v>2028</v>
      </c>
      <c r="E40" s="662" t="s">
        <v>601</v>
      </c>
      <c r="F40" s="663" t="s">
        <v>2034</v>
      </c>
      <c r="G40" s="662" t="s">
        <v>614</v>
      </c>
      <c r="H40" s="662" t="s">
        <v>737</v>
      </c>
      <c r="I40" s="662" t="s">
        <v>738</v>
      </c>
      <c r="J40" s="662" t="s">
        <v>735</v>
      </c>
      <c r="K40" s="662" t="s">
        <v>739</v>
      </c>
      <c r="L40" s="664">
        <v>138.94999815547072</v>
      </c>
      <c r="M40" s="664">
        <v>1</v>
      </c>
      <c r="N40" s="665">
        <v>138.94999815547072</v>
      </c>
    </row>
    <row r="41" spans="1:14" ht="14.4" customHeight="1" x14ac:dyDescent="0.3">
      <c r="A41" s="660" t="s">
        <v>576</v>
      </c>
      <c r="B41" s="661" t="s">
        <v>577</v>
      </c>
      <c r="C41" s="662" t="s">
        <v>581</v>
      </c>
      <c r="D41" s="663" t="s">
        <v>2028</v>
      </c>
      <c r="E41" s="662" t="s">
        <v>601</v>
      </c>
      <c r="F41" s="663" t="s">
        <v>2034</v>
      </c>
      <c r="G41" s="662" t="s">
        <v>614</v>
      </c>
      <c r="H41" s="662" t="s">
        <v>740</v>
      </c>
      <c r="I41" s="662" t="s">
        <v>741</v>
      </c>
      <c r="J41" s="662" t="s">
        <v>742</v>
      </c>
      <c r="K41" s="662" t="s">
        <v>743</v>
      </c>
      <c r="L41" s="664">
        <v>68.893647351992456</v>
      </c>
      <c r="M41" s="664">
        <v>5</v>
      </c>
      <c r="N41" s="665">
        <v>344.46823675996228</v>
      </c>
    </row>
    <row r="42" spans="1:14" ht="14.4" customHeight="1" x14ac:dyDescent="0.3">
      <c r="A42" s="660" t="s">
        <v>576</v>
      </c>
      <c r="B42" s="661" t="s">
        <v>577</v>
      </c>
      <c r="C42" s="662" t="s">
        <v>581</v>
      </c>
      <c r="D42" s="663" t="s">
        <v>2028</v>
      </c>
      <c r="E42" s="662" t="s">
        <v>601</v>
      </c>
      <c r="F42" s="663" t="s">
        <v>2034</v>
      </c>
      <c r="G42" s="662" t="s">
        <v>614</v>
      </c>
      <c r="H42" s="662" t="s">
        <v>744</v>
      </c>
      <c r="I42" s="662" t="s">
        <v>744</v>
      </c>
      <c r="J42" s="662" t="s">
        <v>745</v>
      </c>
      <c r="K42" s="662" t="s">
        <v>746</v>
      </c>
      <c r="L42" s="664">
        <v>106.66</v>
      </c>
      <c r="M42" s="664">
        <v>2</v>
      </c>
      <c r="N42" s="665">
        <v>213.32</v>
      </c>
    </row>
    <row r="43" spans="1:14" ht="14.4" customHeight="1" x14ac:dyDescent="0.3">
      <c r="A43" s="660" t="s">
        <v>576</v>
      </c>
      <c r="B43" s="661" t="s">
        <v>577</v>
      </c>
      <c r="C43" s="662" t="s">
        <v>581</v>
      </c>
      <c r="D43" s="663" t="s">
        <v>2028</v>
      </c>
      <c r="E43" s="662" t="s">
        <v>601</v>
      </c>
      <c r="F43" s="663" t="s">
        <v>2034</v>
      </c>
      <c r="G43" s="662" t="s">
        <v>614</v>
      </c>
      <c r="H43" s="662" t="s">
        <v>747</v>
      </c>
      <c r="I43" s="662" t="s">
        <v>748</v>
      </c>
      <c r="J43" s="662" t="s">
        <v>749</v>
      </c>
      <c r="K43" s="662" t="s">
        <v>750</v>
      </c>
      <c r="L43" s="664">
        <v>72.559696159173086</v>
      </c>
      <c r="M43" s="664">
        <v>1</v>
      </c>
      <c r="N43" s="665">
        <v>72.559696159173086</v>
      </c>
    </row>
    <row r="44" spans="1:14" ht="14.4" customHeight="1" x14ac:dyDescent="0.3">
      <c r="A44" s="660" t="s">
        <v>576</v>
      </c>
      <c r="B44" s="661" t="s">
        <v>577</v>
      </c>
      <c r="C44" s="662" t="s">
        <v>581</v>
      </c>
      <c r="D44" s="663" t="s">
        <v>2028</v>
      </c>
      <c r="E44" s="662" t="s">
        <v>601</v>
      </c>
      <c r="F44" s="663" t="s">
        <v>2034</v>
      </c>
      <c r="G44" s="662" t="s">
        <v>614</v>
      </c>
      <c r="H44" s="662" t="s">
        <v>751</v>
      </c>
      <c r="I44" s="662" t="s">
        <v>752</v>
      </c>
      <c r="J44" s="662" t="s">
        <v>753</v>
      </c>
      <c r="K44" s="662" t="s">
        <v>754</v>
      </c>
      <c r="L44" s="664">
        <v>132.31608642928737</v>
      </c>
      <c r="M44" s="664">
        <v>1</v>
      </c>
      <c r="N44" s="665">
        <v>132.31608642928737</v>
      </c>
    </row>
    <row r="45" spans="1:14" ht="14.4" customHeight="1" x14ac:dyDescent="0.3">
      <c r="A45" s="660" t="s">
        <v>576</v>
      </c>
      <c r="B45" s="661" t="s">
        <v>577</v>
      </c>
      <c r="C45" s="662" t="s">
        <v>581</v>
      </c>
      <c r="D45" s="663" t="s">
        <v>2028</v>
      </c>
      <c r="E45" s="662" t="s">
        <v>601</v>
      </c>
      <c r="F45" s="663" t="s">
        <v>2034</v>
      </c>
      <c r="G45" s="662" t="s">
        <v>614</v>
      </c>
      <c r="H45" s="662" t="s">
        <v>755</v>
      </c>
      <c r="I45" s="662" t="s">
        <v>756</v>
      </c>
      <c r="J45" s="662" t="s">
        <v>669</v>
      </c>
      <c r="K45" s="662" t="s">
        <v>757</v>
      </c>
      <c r="L45" s="664">
        <v>160.14952907476564</v>
      </c>
      <c r="M45" s="664">
        <v>1</v>
      </c>
      <c r="N45" s="665">
        <v>160.14952907476564</v>
      </c>
    </row>
    <row r="46" spans="1:14" ht="14.4" customHeight="1" x14ac:dyDescent="0.3">
      <c r="A46" s="660" t="s">
        <v>576</v>
      </c>
      <c r="B46" s="661" t="s">
        <v>577</v>
      </c>
      <c r="C46" s="662" t="s">
        <v>581</v>
      </c>
      <c r="D46" s="663" t="s">
        <v>2028</v>
      </c>
      <c r="E46" s="662" t="s">
        <v>601</v>
      </c>
      <c r="F46" s="663" t="s">
        <v>2034</v>
      </c>
      <c r="G46" s="662" t="s">
        <v>614</v>
      </c>
      <c r="H46" s="662" t="s">
        <v>758</v>
      </c>
      <c r="I46" s="662" t="s">
        <v>759</v>
      </c>
      <c r="J46" s="662" t="s">
        <v>760</v>
      </c>
      <c r="K46" s="662" t="s">
        <v>761</v>
      </c>
      <c r="L46" s="664">
        <v>54.52999999999998</v>
      </c>
      <c r="M46" s="664">
        <v>1</v>
      </c>
      <c r="N46" s="665">
        <v>54.52999999999998</v>
      </c>
    </row>
    <row r="47" spans="1:14" ht="14.4" customHeight="1" x14ac:dyDescent="0.3">
      <c r="A47" s="660" t="s">
        <v>576</v>
      </c>
      <c r="B47" s="661" t="s">
        <v>577</v>
      </c>
      <c r="C47" s="662" t="s">
        <v>581</v>
      </c>
      <c r="D47" s="663" t="s">
        <v>2028</v>
      </c>
      <c r="E47" s="662" t="s">
        <v>601</v>
      </c>
      <c r="F47" s="663" t="s">
        <v>2034</v>
      </c>
      <c r="G47" s="662" t="s">
        <v>614</v>
      </c>
      <c r="H47" s="662" t="s">
        <v>762</v>
      </c>
      <c r="I47" s="662" t="s">
        <v>763</v>
      </c>
      <c r="J47" s="662" t="s">
        <v>764</v>
      </c>
      <c r="K47" s="662" t="s">
        <v>765</v>
      </c>
      <c r="L47" s="664">
        <v>72.219999999999985</v>
      </c>
      <c r="M47" s="664">
        <v>1</v>
      </c>
      <c r="N47" s="665">
        <v>72.219999999999985</v>
      </c>
    </row>
    <row r="48" spans="1:14" ht="14.4" customHeight="1" x14ac:dyDescent="0.3">
      <c r="A48" s="660" t="s">
        <v>576</v>
      </c>
      <c r="B48" s="661" t="s">
        <v>577</v>
      </c>
      <c r="C48" s="662" t="s">
        <v>581</v>
      </c>
      <c r="D48" s="663" t="s">
        <v>2028</v>
      </c>
      <c r="E48" s="662" t="s">
        <v>601</v>
      </c>
      <c r="F48" s="663" t="s">
        <v>2034</v>
      </c>
      <c r="G48" s="662" t="s">
        <v>614</v>
      </c>
      <c r="H48" s="662" t="s">
        <v>766</v>
      </c>
      <c r="I48" s="662" t="s">
        <v>215</v>
      </c>
      <c r="J48" s="662" t="s">
        <v>767</v>
      </c>
      <c r="K48" s="662"/>
      <c r="L48" s="664">
        <v>30.979965136202111</v>
      </c>
      <c r="M48" s="664">
        <v>3</v>
      </c>
      <c r="N48" s="665">
        <v>92.939895408606333</v>
      </c>
    </row>
    <row r="49" spans="1:14" ht="14.4" customHeight="1" x14ac:dyDescent="0.3">
      <c r="A49" s="660" t="s">
        <v>576</v>
      </c>
      <c r="B49" s="661" t="s">
        <v>577</v>
      </c>
      <c r="C49" s="662" t="s">
        <v>581</v>
      </c>
      <c r="D49" s="663" t="s">
        <v>2028</v>
      </c>
      <c r="E49" s="662" t="s">
        <v>601</v>
      </c>
      <c r="F49" s="663" t="s">
        <v>2034</v>
      </c>
      <c r="G49" s="662" t="s">
        <v>614</v>
      </c>
      <c r="H49" s="662" t="s">
        <v>768</v>
      </c>
      <c r="I49" s="662" t="s">
        <v>215</v>
      </c>
      <c r="J49" s="662" t="s">
        <v>769</v>
      </c>
      <c r="K49" s="662"/>
      <c r="L49" s="664">
        <v>143.25716211327557</v>
      </c>
      <c r="M49" s="664">
        <v>9</v>
      </c>
      <c r="N49" s="665">
        <v>1289.3144590194802</v>
      </c>
    </row>
    <row r="50" spans="1:14" ht="14.4" customHeight="1" x14ac:dyDescent="0.3">
      <c r="A50" s="660" t="s">
        <v>576</v>
      </c>
      <c r="B50" s="661" t="s">
        <v>577</v>
      </c>
      <c r="C50" s="662" t="s">
        <v>581</v>
      </c>
      <c r="D50" s="663" t="s">
        <v>2028</v>
      </c>
      <c r="E50" s="662" t="s">
        <v>601</v>
      </c>
      <c r="F50" s="663" t="s">
        <v>2034</v>
      </c>
      <c r="G50" s="662" t="s">
        <v>614</v>
      </c>
      <c r="H50" s="662" t="s">
        <v>770</v>
      </c>
      <c r="I50" s="662" t="s">
        <v>215</v>
      </c>
      <c r="J50" s="662" t="s">
        <v>771</v>
      </c>
      <c r="K50" s="662"/>
      <c r="L50" s="664">
        <v>36.839597303031354</v>
      </c>
      <c r="M50" s="664">
        <v>2</v>
      </c>
      <c r="N50" s="665">
        <v>73.679194606062708</v>
      </c>
    </row>
    <row r="51" spans="1:14" ht="14.4" customHeight="1" x14ac:dyDescent="0.3">
      <c r="A51" s="660" t="s">
        <v>576</v>
      </c>
      <c r="B51" s="661" t="s">
        <v>577</v>
      </c>
      <c r="C51" s="662" t="s">
        <v>581</v>
      </c>
      <c r="D51" s="663" t="s">
        <v>2028</v>
      </c>
      <c r="E51" s="662" t="s">
        <v>601</v>
      </c>
      <c r="F51" s="663" t="s">
        <v>2034</v>
      </c>
      <c r="G51" s="662" t="s">
        <v>614</v>
      </c>
      <c r="H51" s="662" t="s">
        <v>772</v>
      </c>
      <c r="I51" s="662" t="s">
        <v>773</v>
      </c>
      <c r="J51" s="662" t="s">
        <v>774</v>
      </c>
      <c r="K51" s="662" t="s">
        <v>775</v>
      </c>
      <c r="L51" s="664">
        <v>62.690000000000026</v>
      </c>
      <c r="M51" s="664">
        <v>2</v>
      </c>
      <c r="N51" s="665">
        <v>125.38000000000005</v>
      </c>
    </row>
    <row r="52" spans="1:14" ht="14.4" customHeight="1" x14ac:dyDescent="0.3">
      <c r="A52" s="660" t="s">
        <v>576</v>
      </c>
      <c r="B52" s="661" t="s">
        <v>577</v>
      </c>
      <c r="C52" s="662" t="s">
        <v>581</v>
      </c>
      <c r="D52" s="663" t="s">
        <v>2028</v>
      </c>
      <c r="E52" s="662" t="s">
        <v>601</v>
      </c>
      <c r="F52" s="663" t="s">
        <v>2034</v>
      </c>
      <c r="G52" s="662" t="s">
        <v>614</v>
      </c>
      <c r="H52" s="662" t="s">
        <v>776</v>
      </c>
      <c r="I52" s="662" t="s">
        <v>777</v>
      </c>
      <c r="J52" s="662" t="s">
        <v>778</v>
      </c>
      <c r="K52" s="662" t="s">
        <v>779</v>
      </c>
      <c r="L52" s="664">
        <v>31.409744213694612</v>
      </c>
      <c r="M52" s="664">
        <v>1</v>
      </c>
      <c r="N52" s="665">
        <v>31.409744213694612</v>
      </c>
    </row>
    <row r="53" spans="1:14" ht="14.4" customHeight="1" x14ac:dyDescent="0.3">
      <c r="A53" s="660" t="s">
        <v>576</v>
      </c>
      <c r="B53" s="661" t="s">
        <v>577</v>
      </c>
      <c r="C53" s="662" t="s">
        <v>581</v>
      </c>
      <c r="D53" s="663" t="s">
        <v>2028</v>
      </c>
      <c r="E53" s="662" t="s">
        <v>601</v>
      </c>
      <c r="F53" s="663" t="s">
        <v>2034</v>
      </c>
      <c r="G53" s="662" t="s">
        <v>614</v>
      </c>
      <c r="H53" s="662" t="s">
        <v>780</v>
      </c>
      <c r="I53" s="662" t="s">
        <v>781</v>
      </c>
      <c r="J53" s="662" t="s">
        <v>782</v>
      </c>
      <c r="K53" s="662" t="s">
        <v>783</v>
      </c>
      <c r="L53" s="664">
        <v>116.84999999999998</v>
      </c>
      <c r="M53" s="664">
        <v>1</v>
      </c>
      <c r="N53" s="665">
        <v>116.84999999999998</v>
      </c>
    </row>
    <row r="54" spans="1:14" ht="14.4" customHeight="1" x14ac:dyDescent="0.3">
      <c r="A54" s="660" t="s">
        <v>576</v>
      </c>
      <c r="B54" s="661" t="s">
        <v>577</v>
      </c>
      <c r="C54" s="662" t="s">
        <v>581</v>
      </c>
      <c r="D54" s="663" t="s">
        <v>2028</v>
      </c>
      <c r="E54" s="662" t="s">
        <v>601</v>
      </c>
      <c r="F54" s="663" t="s">
        <v>2034</v>
      </c>
      <c r="G54" s="662" t="s">
        <v>614</v>
      </c>
      <c r="H54" s="662" t="s">
        <v>784</v>
      </c>
      <c r="I54" s="662" t="s">
        <v>785</v>
      </c>
      <c r="J54" s="662" t="s">
        <v>786</v>
      </c>
      <c r="K54" s="662" t="s">
        <v>787</v>
      </c>
      <c r="L54" s="664">
        <v>88.455039020046485</v>
      </c>
      <c r="M54" s="664">
        <v>4</v>
      </c>
      <c r="N54" s="665">
        <v>353.82015608018594</v>
      </c>
    </row>
    <row r="55" spans="1:14" ht="14.4" customHeight="1" x14ac:dyDescent="0.3">
      <c r="A55" s="660" t="s">
        <v>576</v>
      </c>
      <c r="B55" s="661" t="s">
        <v>577</v>
      </c>
      <c r="C55" s="662" t="s">
        <v>581</v>
      </c>
      <c r="D55" s="663" t="s">
        <v>2028</v>
      </c>
      <c r="E55" s="662" t="s">
        <v>601</v>
      </c>
      <c r="F55" s="663" t="s">
        <v>2034</v>
      </c>
      <c r="G55" s="662" t="s">
        <v>614</v>
      </c>
      <c r="H55" s="662" t="s">
        <v>788</v>
      </c>
      <c r="I55" s="662" t="s">
        <v>789</v>
      </c>
      <c r="J55" s="662" t="s">
        <v>753</v>
      </c>
      <c r="K55" s="662" t="s">
        <v>790</v>
      </c>
      <c r="L55" s="664">
        <v>174.67006666817878</v>
      </c>
      <c r="M55" s="664">
        <v>7</v>
      </c>
      <c r="N55" s="665">
        <v>1222.6904666772514</v>
      </c>
    </row>
    <row r="56" spans="1:14" ht="14.4" customHeight="1" x14ac:dyDescent="0.3">
      <c r="A56" s="660" t="s">
        <v>576</v>
      </c>
      <c r="B56" s="661" t="s">
        <v>577</v>
      </c>
      <c r="C56" s="662" t="s">
        <v>581</v>
      </c>
      <c r="D56" s="663" t="s">
        <v>2028</v>
      </c>
      <c r="E56" s="662" t="s">
        <v>601</v>
      </c>
      <c r="F56" s="663" t="s">
        <v>2034</v>
      </c>
      <c r="G56" s="662" t="s">
        <v>614</v>
      </c>
      <c r="H56" s="662" t="s">
        <v>791</v>
      </c>
      <c r="I56" s="662" t="s">
        <v>792</v>
      </c>
      <c r="J56" s="662" t="s">
        <v>793</v>
      </c>
      <c r="K56" s="662" t="s">
        <v>794</v>
      </c>
      <c r="L56" s="664">
        <v>34.669740982949143</v>
      </c>
      <c r="M56" s="664">
        <v>1</v>
      </c>
      <c r="N56" s="665">
        <v>34.669740982949143</v>
      </c>
    </row>
    <row r="57" spans="1:14" ht="14.4" customHeight="1" x14ac:dyDescent="0.3">
      <c r="A57" s="660" t="s">
        <v>576</v>
      </c>
      <c r="B57" s="661" t="s">
        <v>577</v>
      </c>
      <c r="C57" s="662" t="s">
        <v>581</v>
      </c>
      <c r="D57" s="663" t="s">
        <v>2028</v>
      </c>
      <c r="E57" s="662" t="s">
        <v>601</v>
      </c>
      <c r="F57" s="663" t="s">
        <v>2034</v>
      </c>
      <c r="G57" s="662" t="s">
        <v>614</v>
      </c>
      <c r="H57" s="662" t="s">
        <v>795</v>
      </c>
      <c r="I57" s="662" t="s">
        <v>796</v>
      </c>
      <c r="J57" s="662" t="s">
        <v>797</v>
      </c>
      <c r="K57" s="662" t="s">
        <v>798</v>
      </c>
      <c r="L57" s="664">
        <v>61.766666666666673</v>
      </c>
      <c r="M57" s="664">
        <v>3</v>
      </c>
      <c r="N57" s="665">
        <v>185.3</v>
      </c>
    </row>
    <row r="58" spans="1:14" ht="14.4" customHeight="1" x14ac:dyDescent="0.3">
      <c r="A58" s="660" t="s">
        <v>576</v>
      </c>
      <c r="B58" s="661" t="s">
        <v>577</v>
      </c>
      <c r="C58" s="662" t="s">
        <v>581</v>
      </c>
      <c r="D58" s="663" t="s">
        <v>2028</v>
      </c>
      <c r="E58" s="662" t="s">
        <v>601</v>
      </c>
      <c r="F58" s="663" t="s">
        <v>2034</v>
      </c>
      <c r="G58" s="662" t="s">
        <v>614</v>
      </c>
      <c r="H58" s="662" t="s">
        <v>799</v>
      </c>
      <c r="I58" s="662" t="s">
        <v>800</v>
      </c>
      <c r="J58" s="662" t="s">
        <v>801</v>
      </c>
      <c r="K58" s="662" t="s">
        <v>802</v>
      </c>
      <c r="L58" s="664">
        <v>27.129898290780773</v>
      </c>
      <c r="M58" s="664">
        <v>5</v>
      </c>
      <c r="N58" s="665">
        <v>135.64949145390386</v>
      </c>
    </row>
    <row r="59" spans="1:14" ht="14.4" customHeight="1" x14ac:dyDescent="0.3">
      <c r="A59" s="660" t="s">
        <v>576</v>
      </c>
      <c r="B59" s="661" t="s">
        <v>577</v>
      </c>
      <c r="C59" s="662" t="s">
        <v>581</v>
      </c>
      <c r="D59" s="663" t="s">
        <v>2028</v>
      </c>
      <c r="E59" s="662" t="s">
        <v>601</v>
      </c>
      <c r="F59" s="663" t="s">
        <v>2034</v>
      </c>
      <c r="G59" s="662" t="s">
        <v>614</v>
      </c>
      <c r="H59" s="662" t="s">
        <v>803</v>
      </c>
      <c r="I59" s="662" t="s">
        <v>804</v>
      </c>
      <c r="J59" s="662" t="s">
        <v>805</v>
      </c>
      <c r="K59" s="662" t="s">
        <v>806</v>
      </c>
      <c r="L59" s="664">
        <v>126.40919907741454</v>
      </c>
      <c r="M59" s="664">
        <v>1</v>
      </c>
      <c r="N59" s="665">
        <v>126.40919907741454</v>
      </c>
    </row>
    <row r="60" spans="1:14" ht="14.4" customHeight="1" x14ac:dyDescent="0.3">
      <c r="A60" s="660" t="s">
        <v>576</v>
      </c>
      <c r="B60" s="661" t="s">
        <v>577</v>
      </c>
      <c r="C60" s="662" t="s">
        <v>581</v>
      </c>
      <c r="D60" s="663" t="s">
        <v>2028</v>
      </c>
      <c r="E60" s="662" t="s">
        <v>601</v>
      </c>
      <c r="F60" s="663" t="s">
        <v>2034</v>
      </c>
      <c r="G60" s="662" t="s">
        <v>614</v>
      </c>
      <c r="H60" s="662" t="s">
        <v>807</v>
      </c>
      <c r="I60" s="662" t="s">
        <v>808</v>
      </c>
      <c r="J60" s="662" t="s">
        <v>809</v>
      </c>
      <c r="K60" s="662"/>
      <c r="L60" s="664">
        <v>475.9109337143704</v>
      </c>
      <c r="M60" s="664">
        <v>7</v>
      </c>
      <c r="N60" s="665">
        <v>3331.3765360005928</v>
      </c>
    </row>
    <row r="61" spans="1:14" ht="14.4" customHeight="1" x14ac:dyDescent="0.3">
      <c r="A61" s="660" t="s">
        <v>576</v>
      </c>
      <c r="B61" s="661" t="s">
        <v>577</v>
      </c>
      <c r="C61" s="662" t="s">
        <v>581</v>
      </c>
      <c r="D61" s="663" t="s">
        <v>2028</v>
      </c>
      <c r="E61" s="662" t="s">
        <v>601</v>
      </c>
      <c r="F61" s="663" t="s">
        <v>2034</v>
      </c>
      <c r="G61" s="662" t="s">
        <v>614</v>
      </c>
      <c r="H61" s="662" t="s">
        <v>810</v>
      </c>
      <c r="I61" s="662" t="s">
        <v>215</v>
      </c>
      <c r="J61" s="662" t="s">
        <v>811</v>
      </c>
      <c r="K61" s="662"/>
      <c r="L61" s="664">
        <v>191.13082913044482</v>
      </c>
      <c r="M61" s="664">
        <v>2</v>
      </c>
      <c r="N61" s="665">
        <v>382.26165826088965</v>
      </c>
    </row>
    <row r="62" spans="1:14" ht="14.4" customHeight="1" x14ac:dyDescent="0.3">
      <c r="A62" s="660" t="s">
        <v>576</v>
      </c>
      <c r="B62" s="661" t="s">
        <v>577</v>
      </c>
      <c r="C62" s="662" t="s">
        <v>581</v>
      </c>
      <c r="D62" s="663" t="s">
        <v>2028</v>
      </c>
      <c r="E62" s="662" t="s">
        <v>601</v>
      </c>
      <c r="F62" s="663" t="s">
        <v>2034</v>
      </c>
      <c r="G62" s="662" t="s">
        <v>614</v>
      </c>
      <c r="H62" s="662" t="s">
        <v>812</v>
      </c>
      <c r="I62" s="662" t="s">
        <v>215</v>
      </c>
      <c r="J62" s="662" t="s">
        <v>813</v>
      </c>
      <c r="K62" s="662"/>
      <c r="L62" s="664">
        <v>162.88991321504682</v>
      </c>
      <c r="M62" s="664">
        <v>5</v>
      </c>
      <c r="N62" s="665">
        <v>814.44956607523409</v>
      </c>
    </row>
    <row r="63" spans="1:14" ht="14.4" customHeight="1" x14ac:dyDescent="0.3">
      <c r="A63" s="660" t="s">
        <v>576</v>
      </c>
      <c r="B63" s="661" t="s">
        <v>577</v>
      </c>
      <c r="C63" s="662" t="s">
        <v>581</v>
      </c>
      <c r="D63" s="663" t="s">
        <v>2028</v>
      </c>
      <c r="E63" s="662" t="s">
        <v>601</v>
      </c>
      <c r="F63" s="663" t="s">
        <v>2034</v>
      </c>
      <c r="G63" s="662" t="s">
        <v>614</v>
      </c>
      <c r="H63" s="662" t="s">
        <v>814</v>
      </c>
      <c r="I63" s="662" t="s">
        <v>815</v>
      </c>
      <c r="J63" s="662" t="s">
        <v>816</v>
      </c>
      <c r="K63" s="662" t="s">
        <v>817</v>
      </c>
      <c r="L63" s="664">
        <v>42.17</v>
      </c>
      <c r="M63" s="664">
        <v>2</v>
      </c>
      <c r="N63" s="665">
        <v>84.34</v>
      </c>
    </row>
    <row r="64" spans="1:14" ht="14.4" customHeight="1" x14ac:dyDescent="0.3">
      <c r="A64" s="660" t="s">
        <v>576</v>
      </c>
      <c r="B64" s="661" t="s">
        <v>577</v>
      </c>
      <c r="C64" s="662" t="s">
        <v>581</v>
      </c>
      <c r="D64" s="663" t="s">
        <v>2028</v>
      </c>
      <c r="E64" s="662" t="s">
        <v>601</v>
      </c>
      <c r="F64" s="663" t="s">
        <v>2034</v>
      </c>
      <c r="G64" s="662" t="s">
        <v>614</v>
      </c>
      <c r="H64" s="662" t="s">
        <v>818</v>
      </c>
      <c r="I64" s="662" t="s">
        <v>819</v>
      </c>
      <c r="J64" s="662" t="s">
        <v>820</v>
      </c>
      <c r="K64" s="662" t="s">
        <v>821</v>
      </c>
      <c r="L64" s="664">
        <v>106.42999999999996</v>
      </c>
      <c r="M64" s="664">
        <v>8</v>
      </c>
      <c r="N64" s="665">
        <v>851.43999999999971</v>
      </c>
    </row>
    <row r="65" spans="1:14" ht="14.4" customHeight="1" x14ac:dyDescent="0.3">
      <c r="A65" s="660" t="s">
        <v>576</v>
      </c>
      <c r="B65" s="661" t="s">
        <v>577</v>
      </c>
      <c r="C65" s="662" t="s">
        <v>581</v>
      </c>
      <c r="D65" s="663" t="s">
        <v>2028</v>
      </c>
      <c r="E65" s="662" t="s">
        <v>601</v>
      </c>
      <c r="F65" s="663" t="s">
        <v>2034</v>
      </c>
      <c r="G65" s="662" t="s">
        <v>614</v>
      </c>
      <c r="H65" s="662" t="s">
        <v>822</v>
      </c>
      <c r="I65" s="662" t="s">
        <v>823</v>
      </c>
      <c r="J65" s="662" t="s">
        <v>824</v>
      </c>
      <c r="K65" s="662" t="s">
        <v>825</v>
      </c>
      <c r="L65" s="664">
        <v>79.489910684748111</v>
      </c>
      <c r="M65" s="664">
        <v>1</v>
      </c>
      <c r="N65" s="665">
        <v>79.489910684748111</v>
      </c>
    </row>
    <row r="66" spans="1:14" ht="14.4" customHeight="1" x14ac:dyDescent="0.3">
      <c r="A66" s="660" t="s">
        <v>576</v>
      </c>
      <c r="B66" s="661" t="s">
        <v>577</v>
      </c>
      <c r="C66" s="662" t="s">
        <v>581</v>
      </c>
      <c r="D66" s="663" t="s">
        <v>2028</v>
      </c>
      <c r="E66" s="662" t="s">
        <v>601</v>
      </c>
      <c r="F66" s="663" t="s">
        <v>2034</v>
      </c>
      <c r="G66" s="662" t="s">
        <v>614</v>
      </c>
      <c r="H66" s="662" t="s">
        <v>826</v>
      </c>
      <c r="I66" s="662" t="s">
        <v>827</v>
      </c>
      <c r="J66" s="662" t="s">
        <v>828</v>
      </c>
      <c r="K66" s="662" t="s">
        <v>829</v>
      </c>
      <c r="L66" s="664">
        <v>49.610000000000021</v>
      </c>
      <c r="M66" s="664">
        <v>1</v>
      </c>
      <c r="N66" s="665">
        <v>49.610000000000021</v>
      </c>
    </row>
    <row r="67" spans="1:14" ht="14.4" customHeight="1" x14ac:dyDescent="0.3">
      <c r="A67" s="660" t="s">
        <v>576</v>
      </c>
      <c r="B67" s="661" t="s">
        <v>577</v>
      </c>
      <c r="C67" s="662" t="s">
        <v>581</v>
      </c>
      <c r="D67" s="663" t="s">
        <v>2028</v>
      </c>
      <c r="E67" s="662" t="s">
        <v>601</v>
      </c>
      <c r="F67" s="663" t="s">
        <v>2034</v>
      </c>
      <c r="G67" s="662" t="s">
        <v>614</v>
      </c>
      <c r="H67" s="662" t="s">
        <v>830</v>
      </c>
      <c r="I67" s="662" t="s">
        <v>831</v>
      </c>
      <c r="J67" s="662" t="s">
        <v>832</v>
      </c>
      <c r="K67" s="662" t="s">
        <v>833</v>
      </c>
      <c r="L67" s="664">
        <v>37.230000127049927</v>
      </c>
      <c r="M67" s="664">
        <v>2</v>
      </c>
      <c r="N67" s="665">
        <v>74.460000254099853</v>
      </c>
    </row>
    <row r="68" spans="1:14" ht="14.4" customHeight="1" x14ac:dyDescent="0.3">
      <c r="A68" s="660" t="s">
        <v>576</v>
      </c>
      <c r="B68" s="661" t="s">
        <v>577</v>
      </c>
      <c r="C68" s="662" t="s">
        <v>581</v>
      </c>
      <c r="D68" s="663" t="s">
        <v>2028</v>
      </c>
      <c r="E68" s="662" t="s">
        <v>601</v>
      </c>
      <c r="F68" s="663" t="s">
        <v>2034</v>
      </c>
      <c r="G68" s="662" t="s">
        <v>614</v>
      </c>
      <c r="H68" s="662" t="s">
        <v>834</v>
      </c>
      <c r="I68" s="662" t="s">
        <v>835</v>
      </c>
      <c r="J68" s="662" t="s">
        <v>715</v>
      </c>
      <c r="K68" s="662" t="s">
        <v>836</v>
      </c>
      <c r="L68" s="664">
        <v>57.729928888674451</v>
      </c>
      <c r="M68" s="664">
        <v>52</v>
      </c>
      <c r="N68" s="665">
        <v>3001.9563022110715</v>
      </c>
    </row>
    <row r="69" spans="1:14" ht="14.4" customHeight="1" x14ac:dyDescent="0.3">
      <c r="A69" s="660" t="s">
        <v>576</v>
      </c>
      <c r="B69" s="661" t="s">
        <v>577</v>
      </c>
      <c r="C69" s="662" t="s">
        <v>581</v>
      </c>
      <c r="D69" s="663" t="s">
        <v>2028</v>
      </c>
      <c r="E69" s="662" t="s">
        <v>601</v>
      </c>
      <c r="F69" s="663" t="s">
        <v>2034</v>
      </c>
      <c r="G69" s="662" t="s">
        <v>614</v>
      </c>
      <c r="H69" s="662" t="s">
        <v>837</v>
      </c>
      <c r="I69" s="662" t="s">
        <v>838</v>
      </c>
      <c r="J69" s="662" t="s">
        <v>839</v>
      </c>
      <c r="K69" s="662" t="s">
        <v>840</v>
      </c>
      <c r="L69" s="664">
        <v>69.505773842429477</v>
      </c>
      <c r="M69" s="664">
        <v>5</v>
      </c>
      <c r="N69" s="665">
        <v>347.52886921214741</v>
      </c>
    </row>
    <row r="70" spans="1:14" ht="14.4" customHeight="1" x14ac:dyDescent="0.3">
      <c r="A70" s="660" t="s">
        <v>576</v>
      </c>
      <c r="B70" s="661" t="s">
        <v>577</v>
      </c>
      <c r="C70" s="662" t="s">
        <v>581</v>
      </c>
      <c r="D70" s="663" t="s">
        <v>2028</v>
      </c>
      <c r="E70" s="662" t="s">
        <v>601</v>
      </c>
      <c r="F70" s="663" t="s">
        <v>2034</v>
      </c>
      <c r="G70" s="662" t="s">
        <v>614</v>
      </c>
      <c r="H70" s="662" t="s">
        <v>841</v>
      </c>
      <c r="I70" s="662" t="s">
        <v>842</v>
      </c>
      <c r="J70" s="662" t="s">
        <v>843</v>
      </c>
      <c r="K70" s="662" t="s">
        <v>844</v>
      </c>
      <c r="L70" s="664">
        <v>43.459557567448236</v>
      </c>
      <c r="M70" s="664">
        <v>2</v>
      </c>
      <c r="N70" s="665">
        <v>86.919115134896472</v>
      </c>
    </row>
    <row r="71" spans="1:14" ht="14.4" customHeight="1" x14ac:dyDescent="0.3">
      <c r="A71" s="660" t="s">
        <v>576</v>
      </c>
      <c r="B71" s="661" t="s">
        <v>577</v>
      </c>
      <c r="C71" s="662" t="s">
        <v>581</v>
      </c>
      <c r="D71" s="663" t="s">
        <v>2028</v>
      </c>
      <c r="E71" s="662" t="s">
        <v>601</v>
      </c>
      <c r="F71" s="663" t="s">
        <v>2034</v>
      </c>
      <c r="G71" s="662" t="s">
        <v>614</v>
      </c>
      <c r="H71" s="662" t="s">
        <v>845</v>
      </c>
      <c r="I71" s="662" t="s">
        <v>846</v>
      </c>
      <c r="J71" s="662" t="s">
        <v>847</v>
      </c>
      <c r="K71" s="662" t="s">
        <v>848</v>
      </c>
      <c r="L71" s="664">
        <v>65.45</v>
      </c>
      <c r="M71" s="664">
        <v>1</v>
      </c>
      <c r="N71" s="665">
        <v>65.45</v>
      </c>
    </row>
    <row r="72" spans="1:14" ht="14.4" customHeight="1" x14ac:dyDescent="0.3">
      <c r="A72" s="660" t="s">
        <v>576</v>
      </c>
      <c r="B72" s="661" t="s">
        <v>577</v>
      </c>
      <c r="C72" s="662" t="s">
        <v>581</v>
      </c>
      <c r="D72" s="663" t="s">
        <v>2028</v>
      </c>
      <c r="E72" s="662" t="s">
        <v>601</v>
      </c>
      <c r="F72" s="663" t="s">
        <v>2034</v>
      </c>
      <c r="G72" s="662" t="s">
        <v>614</v>
      </c>
      <c r="H72" s="662" t="s">
        <v>849</v>
      </c>
      <c r="I72" s="662" t="s">
        <v>215</v>
      </c>
      <c r="J72" s="662" t="s">
        <v>850</v>
      </c>
      <c r="K72" s="662"/>
      <c r="L72" s="664">
        <v>325.57942870936836</v>
      </c>
      <c r="M72" s="664">
        <v>1</v>
      </c>
      <c r="N72" s="665">
        <v>325.57942870936836</v>
      </c>
    </row>
    <row r="73" spans="1:14" ht="14.4" customHeight="1" x14ac:dyDescent="0.3">
      <c r="A73" s="660" t="s">
        <v>576</v>
      </c>
      <c r="B73" s="661" t="s">
        <v>577</v>
      </c>
      <c r="C73" s="662" t="s">
        <v>581</v>
      </c>
      <c r="D73" s="663" t="s">
        <v>2028</v>
      </c>
      <c r="E73" s="662" t="s">
        <v>601</v>
      </c>
      <c r="F73" s="663" t="s">
        <v>2034</v>
      </c>
      <c r="G73" s="662" t="s">
        <v>614</v>
      </c>
      <c r="H73" s="662" t="s">
        <v>851</v>
      </c>
      <c r="I73" s="662" t="s">
        <v>852</v>
      </c>
      <c r="J73" s="662" t="s">
        <v>853</v>
      </c>
      <c r="K73" s="662" t="s">
        <v>854</v>
      </c>
      <c r="L73" s="664">
        <v>121.89000000000001</v>
      </c>
      <c r="M73" s="664">
        <v>1</v>
      </c>
      <c r="N73" s="665">
        <v>121.89000000000001</v>
      </c>
    </row>
    <row r="74" spans="1:14" ht="14.4" customHeight="1" x14ac:dyDescent="0.3">
      <c r="A74" s="660" t="s">
        <v>576</v>
      </c>
      <c r="B74" s="661" t="s">
        <v>577</v>
      </c>
      <c r="C74" s="662" t="s">
        <v>581</v>
      </c>
      <c r="D74" s="663" t="s">
        <v>2028</v>
      </c>
      <c r="E74" s="662" t="s">
        <v>601</v>
      </c>
      <c r="F74" s="663" t="s">
        <v>2034</v>
      </c>
      <c r="G74" s="662" t="s">
        <v>614</v>
      </c>
      <c r="H74" s="662" t="s">
        <v>855</v>
      </c>
      <c r="I74" s="662" t="s">
        <v>856</v>
      </c>
      <c r="J74" s="662" t="s">
        <v>857</v>
      </c>
      <c r="K74" s="662" t="s">
        <v>858</v>
      </c>
      <c r="L74" s="664">
        <v>169.78868414444824</v>
      </c>
      <c r="M74" s="664">
        <v>1</v>
      </c>
      <c r="N74" s="665">
        <v>169.78868414444824</v>
      </c>
    </row>
    <row r="75" spans="1:14" ht="14.4" customHeight="1" x14ac:dyDescent="0.3">
      <c r="A75" s="660" t="s">
        <v>576</v>
      </c>
      <c r="B75" s="661" t="s">
        <v>577</v>
      </c>
      <c r="C75" s="662" t="s">
        <v>581</v>
      </c>
      <c r="D75" s="663" t="s">
        <v>2028</v>
      </c>
      <c r="E75" s="662" t="s">
        <v>601</v>
      </c>
      <c r="F75" s="663" t="s">
        <v>2034</v>
      </c>
      <c r="G75" s="662" t="s">
        <v>614</v>
      </c>
      <c r="H75" s="662" t="s">
        <v>859</v>
      </c>
      <c r="I75" s="662" t="s">
        <v>860</v>
      </c>
      <c r="J75" s="662" t="s">
        <v>861</v>
      </c>
      <c r="K75" s="662" t="s">
        <v>862</v>
      </c>
      <c r="L75" s="664">
        <v>67.29000000000002</v>
      </c>
      <c r="M75" s="664">
        <v>1</v>
      </c>
      <c r="N75" s="665">
        <v>67.29000000000002</v>
      </c>
    </row>
    <row r="76" spans="1:14" ht="14.4" customHeight="1" x14ac:dyDescent="0.3">
      <c r="A76" s="660" t="s">
        <v>576</v>
      </c>
      <c r="B76" s="661" t="s">
        <v>577</v>
      </c>
      <c r="C76" s="662" t="s">
        <v>581</v>
      </c>
      <c r="D76" s="663" t="s">
        <v>2028</v>
      </c>
      <c r="E76" s="662" t="s">
        <v>601</v>
      </c>
      <c r="F76" s="663" t="s">
        <v>2034</v>
      </c>
      <c r="G76" s="662" t="s">
        <v>614</v>
      </c>
      <c r="H76" s="662" t="s">
        <v>863</v>
      </c>
      <c r="I76" s="662" t="s">
        <v>864</v>
      </c>
      <c r="J76" s="662" t="s">
        <v>865</v>
      </c>
      <c r="K76" s="662" t="s">
        <v>866</v>
      </c>
      <c r="L76" s="664">
        <v>56.489828014448683</v>
      </c>
      <c r="M76" s="664">
        <v>3</v>
      </c>
      <c r="N76" s="665">
        <v>169.46948404334606</v>
      </c>
    </row>
    <row r="77" spans="1:14" ht="14.4" customHeight="1" x14ac:dyDescent="0.3">
      <c r="A77" s="660" t="s">
        <v>576</v>
      </c>
      <c r="B77" s="661" t="s">
        <v>577</v>
      </c>
      <c r="C77" s="662" t="s">
        <v>581</v>
      </c>
      <c r="D77" s="663" t="s">
        <v>2028</v>
      </c>
      <c r="E77" s="662" t="s">
        <v>601</v>
      </c>
      <c r="F77" s="663" t="s">
        <v>2034</v>
      </c>
      <c r="G77" s="662" t="s">
        <v>614</v>
      </c>
      <c r="H77" s="662" t="s">
        <v>867</v>
      </c>
      <c r="I77" s="662" t="s">
        <v>868</v>
      </c>
      <c r="J77" s="662" t="s">
        <v>629</v>
      </c>
      <c r="K77" s="662" t="s">
        <v>869</v>
      </c>
      <c r="L77" s="664">
        <v>55.637218138950217</v>
      </c>
      <c r="M77" s="664">
        <v>23</v>
      </c>
      <c r="N77" s="665">
        <v>1279.6560171958549</v>
      </c>
    </row>
    <row r="78" spans="1:14" ht="14.4" customHeight="1" x14ac:dyDescent="0.3">
      <c r="A78" s="660" t="s">
        <v>576</v>
      </c>
      <c r="B78" s="661" t="s">
        <v>577</v>
      </c>
      <c r="C78" s="662" t="s">
        <v>581</v>
      </c>
      <c r="D78" s="663" t="s">
        <v>2028</v>
      </c>
      <c r="E78" s="662" t="s">
        <v>601</v>
      </c>
      <c r="F78" s="663" t="s">
        <v>2034</v>
      </c>
      <c r="G78" s="662" t="s">
        <v>614</v>
      </c>
      <c r="H78" s="662" t="s">
        <v>870</v>
      </c>
      <c r="I78" s="662" t="s">
        <v>215</v>
      </c>
      <c r="J78" s="662" t="s">
        <v>871</v>
      </c>
      <c r="K78" s="662"/>
      <c r="L78" s="664">
        <v>102.63386741589876</v>
      </c>
      <c r="M78" s="664">
        <v>1</v>
      </c>
      <c r="N78" s="665">
        <v>102.63386741589876</v>
      </c>
    </row>
    <row r="79" spans="1:14" ht="14.4" customHeight="1" x14ac:dyDescent="0.3">
      <c r="A79" s="660" t="s">
        <v>576</v>
      </c>
      <c r="B79" s="661" t="s">
        <v>577</v>
      </c>
      <c r="C79" s="662" t="s">
        <v>581</v>
      </c>
      <c r="D79" s="663" t="s">
        <v>2028</v>
      </c>
      <c r="E79" s="662" t="s">
        <v>601</v>
      </c>
      <c r="F79" s="663" t="s">
        <v>2034</v>
      </c>
      <c r="G79" s="662" t="s">
        <v>614</v>
      </c>
      <c r="H79" s="662" t="s">
        <v>872</v>
      </c>
      <c r="I79" s="662" t="s">
        <v>215</v>
      </c>
      <c r="J79" s="662" t="s">
        <v>873</v>
      </c>
      <c r="K79" s="662"/>
      <c r="L79" s="664">
        <v>44.69703379030021</v>
      </c>
      <c r="M79" s="664">
        <v>4</v>
      </c>
      <c r="N79" s="665">
        <v>178.78813516120084</v>
      </c>
    </row>
    <row r="80" spans="1:14" ht="14.4" customHeight="1" x14ac:dyDescent="0.3">
      <c r="A80" s="660" t="s">
        <v>576</v>
      </c>
      <c r="B80" s="661" t="s">
        <v>577</v>
      </c>
      <c r="C80" s="662" t="s">
        <v>581</v>
      </c>
      <c r="D80" s="663" t="s">
        <v>2028</v>
      </c>
      <c r="E80" s="662" t="s">
        <v>601</v>
      </c>
      <c r="F80" s="663" t="s">
        <v>2034</v>
      </c>
      <c r="G80" s="662" t="s">
        <v>614</v>
      </c>
      <c r="H80" s="662" t="s">
        <v>874</v>
      </c>
      <c r="I80" s="662" t="s">
        <v>875</v>
      </c>
      <c r="J80" s="662" t="s">
        <v>876</v>
      </c>
      <c r="K80" s="662" t="s">
        <v>877</v>
      </c>
      <c r="L80" s="664">
        <v>123.05999999999996</v>
      </c>
      <c r="M80" s="664">
        <v>2</v>
      </c>
      <c r="N80" s="665">
        <v>246.11999999999992</v>
      </c>
    </row>
    <row r="81" spans="1:14" ht="14.4" customHeight="1" x14ac:dyDescent="0.3">
      <c r="A81" s="660" t="s">
        <v>576</v>
      </c>
      <c r="B81" s="661" t="s">
        <v>577</v>
      </c>
      <c r="C81" s="662" t="s">
        <v>581</v>
      </c>
      <c r="D81" s="663" t="s">
        <v>2028</v>
      </c>
      <c r="E81" s="662" t="s">
        <v>601</v>
      </c>
      <c r="F81" s="663" t="s">
        <v>2034</v>
      </c>
      <c r="G81" s="662" t="s">
        <v>614</v>
      </c>
      <c r="H81" s="662" t="s">
        <v>878</v>
      </c>
      <c r="I81" s="662" t="s">
        <v>879</v>
      </c>
      <c r="J81" s="662" t="s">
        <v>880</v>
      </c>
      <c r="K81" s="662" t="s">
        <v>881</v>
      </c>
      <c r="L81" s="664">
        <v>53.46</v>
      </c>
      <c r="M81" s="664">
        <v>4</v>
      </c>
      <c r="N81" s="665">
        <v>213.84</v>
      </c>
    </row>
    <row r="82" spans="1:14" ht="14.4" customHeight="1" x14ac:dyDescent="0.3">
      <c r="A82" s="660" t="s">
        <v>576</v>
      </c>
      <c r="B82" s="661" t="s">
        <v>577</v>
      </c>
      <c r="C82" s="662" t="s">
        <v>581</v>
      </c>
      <c r="D82" s="663" t="s">
        <v>2028</v>
      </c>
      <c r="E82" s="662" t="s">
        <v>601</v>
      </c>
      <c r="F82" s="663" t="s">
        <v>2034</v>
      </c>
      <c r="G82" s="662" t="s">
        <v>614</v>
      </c>
      <c r="H82" s="662" t="s">
        <v>882</v>
      </c>
      <c r="I82" s="662" t="s">
        <v>215</v>
      </c>
      <c r="J82" s="662" t="s">
        <v>883</v>
      </c>
      <c r="K82" s="662"/>
      <c r="L82" s="664">
        <v>103.86045991257659</v>
      </c>
      <c r="M82" s="664">
        <v>28</v>
      </c>
      <c r="N82" s="665">
        <v>2908.0928775521443</v>
      </c>
    </row>
    <row r="83" spans="1:14" ht="14.4" customHeight="1" x14ac:dyDescent="0.3">
      <c r="A83" s="660" t="s">
        <v>576</v>
      </c>
      <c r="B83" s="661" t="s">
        <v>577</v>
      </c>
      <c r="C83" s="662" t="s">
        <v>581</v>
      </c>
      <c r="D83" s="663" t="s">
        <v>2028</v>
      </c>
      <c r="E83" s="662" t="s">
        <v>601</v>
      </c>
      <c r="F83" s="663" t="s">
        <v>2034</v>
      </c>
      <c r="G83" s="662" t="s">
        <v>614</v>
      </c>
      <c r="H83" s="662" t="s">
        <v>884</v>
      </c>
      <c r="I83" s="662" t="s">
        <v>215</v>
      </c>
      <c r="J83" s="662" t="s">
        <v>885</v>
      </c>
      <c r="K83" s="662"/>
      <c r="L83" s="664">
        <v>142.93815789960152</v>
      </c>
      <c r="M83" s="664">
        <v>6</v>
      </c>
      <c r="N83" s="665">
        <v>857.62894739760918</v>
      </c>
    </row>
    <row r="84" spans="1:14" ht="14.4" customHeight="1" x14ac:dyDescent="0.3">
      <c r="A84" s="660" t="s">
        <v>576</v>
      </c>
      <c r="B84" s="661" t="s">
        <v>577</v>
      </c>
      <c r="C84" s="662" t="s">
        <v>581</v>
      </c>
      <c r="D84" s="663" t="s">
        <v>2028</v>
      </c>
      <c r="E84" s="662" t="s">
        <v>601</v>
      </c>
      <c r="F84" s="663" t="s">
        <v>2034</v>
      </c>
      <c r="G84" s="662" t="s">
        <v>614</v>
      </c>
      <c r="H84" s="662" t="s">
        <v>886</v>
      </c>
      <c r="I84" s="662" t="s">
        <v>887</v>
      </c>
      <c r="J84" s="662" t="s">
        <v>888</v>
      </c>
      <c r="K84" s="662" t="s">
        <v>889</v>
      </c>
      <c r="L84" s="664">
        <v>111.80000000000003</v>
      </c>
      <c r="M84" s="664">
        <v>1</v>
      </c>
      <c r="N84" s="665">
        <v>111.80000000000003</v>
      </c>
    </row>
    <row r="85" spans="1:14" ht="14.4" customHeight="1" x14ac:dyDescent="0.3">
      <c r="A85" s="660" t="s">
        <v>576</v>
      </c>
      <c r="B85" s="661" t="s">
        <v>577</v>
      </c>
      <c r="C85" s="662" t="s">
        <v>581</v>
      </c>
      <c r="D85" s="663" t="s">
        <v>2028</v>
      </c>
      <c r="E85" s="662" t="s">
        <v>601</v>
      </c>
      <c r="F85" s="663" t="s">
        <v>2034</v>
      </c>
      <c r="G85" s="662" t="s">
        <v>614</v>
      </c>
      <c r="H85" s="662" t="s">
        <v>890</v>
      </c>
      <c r="I85" s="662" t="s">
        <v>891</v>
      </c>
      <c r="J85" s="662" t="s">
        <v>892</v>
      </c>
      <c r="K85" s="662" t="s">
        <v>893</v>
      </c>
      <c r="L85" s="664">
        <v>92.629084362974794</v>
      </c>
      <c r="M85" s="664">
        <v>1</v>
      </c>
      <c r="N85" s="665">
        <v>92.629084362974794</v>
      </c>
    </row>
    <row r="86" spans="1:14" ht="14.4" customHeight="1" x14ac:dyDescent="0.3">
      <c r="A86" s="660" t="s">
        <v>576</v>
      </c>
      <c r="B86" s="661" t="s">
        <v>577</v>
      </c>
      <c r="C86" s="662" t="s">
        <v>581</v>
      </c>
      <c r="D86" s="663" t="s">
        <v>2028</v>
      </c>
      <c r="E86" s="662" t="s">
        <v>601</v>
      </c>
      <c r="F86" s="663" t="s">
        <v>2034</v>
      </c>
      <c r="G86" s="662" t="s">
        <v>614</v>
      </c>
      <c r="H86" s="662" t="s">
        <v>894</v>
      </c>
      <c r="I86" s="662" t="s">
        <v>894</v>
      </c>
      <c r="J86" s="662" t="s">
        <v>895</v>
      </c>
      <c r="K86" s="662" t="s">
        <v>896</v>
      </c>
      <c r="L86" s="664">
        <v>91.999996795583584</v>
      </c>
      <c r="M86" s="664">
        <v>1</v>
      </c>
      <c r="N86" s="665">
        <v>91.999996795583584</v>
      </c>
    </row>
    <row r="87" spans="1:14" ht="14.4" customHeight="1" x14ac:dyDescent="0.3">
      <c r="A87" s="660" t="s">
        <v>576</v>
      </c>
      <c r="B87" s="661" t="s">
        <v>577</v>
      </c>
      <c r="C87" s="662" t="s">
        <v>581</v>
      </c>
      <c r="D87" s="663" t="s">
        <v>2028</v>
      </c>
      <c r="E87" s="662" t="s">
        <v>601</v>
      </c>
      <c r="F87" s="663" t="s">
        <v>2034</v>
      </c>
      <c r="G87" s="662" t="s">
        <v>614</v>
      </c>
      <c r="H87" s="662" t="s">
        <v>897</v>
      </c>
      <c r="I87" s="662" t="s">
        <v>898</v>
      </c>
      <c r="J87" s="662" t="s">
        <v>899</v>
      </c>
      <c r="K87" s="662" t="s">
        <v>900</v>
      </c>
      <c r="L87" s="664">
        <v>3961.6482164589938</v>
      </c>
      <c r="M87" s="664">
        <v>11</v>
      </c>
      <c r="N87" s="665">
        <v>43578.130381048933</v>
      </c>
    </row>
    <row r="88" spans="1:14" ht="14.4" customHeight="1" x14ac:dyDescent="0.3">
      <c r="A88" s="660" t="s">
        <v>576</v>
      </c>
      <c r="B88" s="661" t="s">
        <v>577</v>
      </c>
      <c r="C88" s="662" t="s">
        <v>581</v>
      </c>
      <c r="D88" s="663" t="s">
        <v>2028</v>
      </c>
      <c r="E88" s="662" t="s">
        <v>601</v>
      </c>
      <c r="F88" s="663" t="s">
        <v>2034</v>
      </c>
      <c r="G88" s="662" t="s">
        <v>614</v>
      </c>
      <c r="H88" s="662" t="s">
        <v>901</v>
      </c>
      <c r="I88" s="662" t="s">
        <v>902</v>
      </c>
      <c r="J88" s="662" t="s">
        <v>903</v>
      </c>
      <c r="K88" s="662" t="s">
        <v>904</v>
      </c>
      <c r="L88" s="664">
        <v>104.95</v>
      </c>
      <c r="M88" s="664">
        <v>1</v>
      </c>
      <c r="N88" s="665">
        <v>104.95</v>
      </c>
    </row>
    <row r="89" spans="1:14" ht="14.4" customHeight="1" x14ac:dyDescent="0.3">
      <c r="A89" s="660" t="s">
        <v>576</v>
      </c>
      <c r="B89" s="661" t="s">
        <v>577</v>
      </c>
      <c r="C89" s="662" t="s">
        <v>581</v>
      </c>
      <c r="D89" s="663" t="s">
        <v>2028</v>
      </c>
      <c r="E89" s="662" t="s">
        <v>601</v>
      </c>
      <c r="F89" s="663" t="s">
        <v>2034</v>
      </c>
      <c r="G89" s="662" t="s">
        <v>614</v>
      </c>
      <c r="H89" s="662" t="s">
        <v>905</v>
      </c>
      <c r="I89" s="662" t="s">
        <v>906</v>
      </c>
      <c r="J89" s="662" t="s">
        <v>907</v>
      </c>
      <c r="K89" s="662" t="s">
        <v>908</v>
      </c>
      <c r="L89" s="664">
        <v>106.72999999999999</v>
      </c>
      <c r="M89" s="664">
        <v>1</v>
      </c>
      <c r="N89" s="665">
        <v>106.72999999999999</v>
      </c>
    </row>
    <row r="90" spans="1:14" ht="14.4" customHeight="1" x14ac:dyDescent="0.3">
      <c r="A90" s="660" t="s">
        <v>576</v>
      </c>
      <c r="B90" s="661" t="s">
        <v>577</v>
      </c>
      <c r="C90" s="662" t="s">
        <v>581</v>
      </c>
      <c r="D90" s="663" t="s">
        <v>2028</v>
      </c>
      <c r="E90" s="662" t="s">
        <v>601</v>
      </c>
      <c r="F90" s="663" t="s">
        <v>2034</v>
      </c>
      <c r="G90" s="662" t="s">
        <v>614</v>
      </c>
      <c r="H90" s="662" t="s">
        <v>909</v>
      </c>
      <c r="I90" s="662" t="s">
        <v>215</v>
      </c>
      <c r="J90" s="662" t="s">
        <v>910</v>
      </c>
      <c r="K90" s="662"/>
      <c r="L90" s="664">
        <v>116.82947576556057</v>
      </c>
      <c r="M90" s="664">
        <v>2</v>
      </c>
      <c r="N90" s="665">
        <v>233.65895153112115</v>
      </c>
    </row>
    <row r="91" spans="1:14" ht="14.4" customHeight="1" x14ac:dyDescent="0.3">
      <c r="A91" s="660" t="s">
        <v>576</v>
      </c>
      <c r="B91" s="661" t="s">
        <v>577</v>
      </c>
      <c r="C91" s="662" t="s">
        <v>581</v>
      </c>
      <c r="D91" s="663" t="s">
        <v>2028</v>
      </c>
      <c r="E91" s="662" t="s">
        <v>601</v>
      </c>
      <c r="F91" s="663" t="s">
        <v>2034</v>
      </c>
      <c r="G91" s="662" t="s">
        <v>614</v>
      </c>
      <c r="H91" s="662" t="s">
        <v>911</v>
      </c>
      <c r="I91" s="662" t="s">
        <v>215</v>
      </c>
      <c r="J91" s="662" t="s">
        <v>912</v>
      </c>
      <c r="K91" s="662" t="s">
        <v>913</v>
      </c>
      <c r="L91" s="664">
        <v>248.96359313887393</v>
      </c>
      <c r="M91" s="664">
        <v>1</v>
      </c>
      <c r="N91" s="665">
        <v>248.96359313887393</v>
      </c>
    </row>
    <row r="92" spans="1:14" ht="14.4" customHeight="1" x14ac:dyDescent="0.3">
      <c r="A92" s="660" t="s">
        <v>576</v>
      </c>
      <c r="B92" s="661" t="s">
        <v>577</v>
      </c>
      <c r="C92" s="662" t="s">
        <v>581</v>
      </c>
      <c r="D92" s="663" t="s">
        <v>2028</v>
      </c>
      <c r="E92" s="662" t="s">
        <v>601</v>
      </c>
      <c r="F92" s="663" t="s">
        <v>2034</v>
      </c>
      <c r="G92" s="662" t="s">
        <v>614</v>
      </c>
      <c r="H92" s="662" t="s">
        <v>914</v>
      </c>
      <c r="I92" s="662" t="s">
        <v>215</v>
      </c>
      <c r="J92" s="662" t="s">
        <v>915</v>
      </c>
      <c r="K92" s="662"/>
      <c r="L92" s="664">
        <v>306.48</v>
      </c>
      <c r="M92" s="664">
        <v>1</v>
      </c>
      <c r="N92" s="665">
        <v>306.48</v>
      </c>
    </row>
    <row r="93" spans="1:14" ht="14.4" customHeight="1" x14ac:dyDescent="0.3">
      <c r="A93" s="660" t="s">
        <v>576</v>
      </c>
      <c r="B93" s="661" t="s">
        <v>577</v>
      </c>
      <c r="C93" s="662" t="s">
        <v>581</v>
      </c>
      <c r="D93" s="663" t="s">
        <v>2028</v>
      </c>
      <c r="E93" s="662" t="s">
        <v>601</v>
      </c>
      <c r="F93" s="663" t="s">
        <v>2034</v>
      </c>
      <c r="G93" s="662" t="s">
        <v>614</v>
      </c>
      <c r="H93" s="662" t="s">
        <v>916</v>
      </c>
      <c r="I93" s="662" t="s">
        <v>917</v>
      </c>
      <c r="J93" s="662" t="s">
        <v>918</v>
      </c>
      <c r="K93" s="662" t="s">
        <v>919</v>
      </c>
      <c r="L93" s="664">
        <v>116.39999999999998</v>
      </c>
      <c r="M93" s="664">
        <v>1</v>
      </c>
      <c r="N93" s="665">
        <v>116.39999999999998</v>
      </c>
    </row>
    <row r="94" spans="1:14" ht="14.4" customHeight="1" x14ac:dyDescent="0.3">
      <c r="A94" s="660" t="s">
        <v>576</v>
      </c>
      <c r="B94" s="661" t="s">
        <v>577</v>
      </c>
      <c r="C94" s="662" t="s">
        <v>581</v>
      </c>
      <c r="D94" s="663" t="s">
        <v>2028</v>
      </c>
      <c r="E94" s="662" t="s">
        <v>601</v>
      </c>
      <c r="F94" s="663" t="s">
        <v>2034</v>
      </c>
      <c r="G94" s="662" t="s">
        <v>614</v>
      </c>
      <c r="H94" s="662" t="s">
        <v>920</v>
      </c>
      <c r="I94" s="662" t="s">
        <v>215</v>
      </c>
      <c r="J94" s="662" t="s">
        <v>921</v>
      </c>
      <c r="K94" s="662"/>
      <c r="L94" s="664">
        <v>162.37999999999997</v>
      </c>
      <c r="M94" s="664">
        <v>1</v>
      </c>
      <c r="N94" s="665">
        <v>162.37999999999997</v>
      </c>
    </row>
    <row r="95" spans="1:14" ht="14.4" customHeight="1" x14ac:dyDescent="0.3">
      <c r="A95" s="660" t="s">
        <v>576</v>
      </c>
      <c r="B95" s="661" t="s">
        <v>577</v>
      </c>
      <c r="C95" s="662" t="s">
        <v>581</v>
      </c>
      <c r="D95" s="663" t="s">
        <v>2028</v>
      </c>
      <c r="E95" s="662" t="s">
        <v>601</v>
      </c>
      <c r="F95" s="663" t="s">
        <v>2034</v>
      </c>
      <c r="G95" s="662" t="s">
        <v>614</v>
      </c>
      <c r="H95" s="662" t="s">
        <v>922</v>
      </c>
      <c r="I95" s="662" t="s">
        <v>215</v>
      </c>
      <c r="J95" s="662" t="s">
        <v>923</v>
      </c>
      <c r="K95" s="662"/>
      <c r="L95" s="664">
        <v>75.131241350577056</v>
      </c>
      <c r="M95" s="664">
        <v>1</v>
      </c>
      <c r="N95" s="665">
        <v>75.131241350577056</v>
      </c>
    </row>
    <row r="96" spans="1:14" ht="14.4" customHeight="1" x14ac:dyDescent="0.3">
      <c r="A96" s="660" t="s">
        <v>576</v>
      </c>
      <c r="B96" s="661" t="s">
        <v>577</v>
      </c>
      <c r="C96" s="662" t="s">
        <v>581</v>
      </c>
      <c r="D96" s="663" t="s">
        <v>2028</v>
      </c>
      <c r="E96" s="662" t="s">
        <v>601</v>
      </c>
      <c r="F96" s="663" t="s">
        <v>2034</v>
      </c>
      <c r="G96" s="662" t="s">
        <v>614</v>
      </c>
      <c r="H96" s="662" t="s">
        <v>924</v>
      </c>
      <c r="I96" s="662" t="s">
        <v>925</v>
      </c>
      <c r="J96" s="662" t="s">
        <v>926</v>
      </c>
      <c r="K96" s="662" t="s">
        <v>927</v>
      </c>
      <c r="L96" s="664">
        <v>99.75</v>
      </c>
      <c r="M96" s="664">
        <v>1</v>
      </c>
      <c r="N96" s="665">
        <v>99.75</v>
      </c>
    </row>
    <row r="97" spans="1:14" ht="14.4" customHeight="1" x14ac:dyDescent="0.3">
      <c r="A97" s="660" t="s">
        <v>576</v>
      </c>
      <c r="B97" s="661" t="s">
        <v>577</v>
      </c>
      <c r="C97" s="662" t="s">
        <v>581</v>
      </c>
      <c r="D97" s="663" t="s">
        <v>2028</v>
      </c>
      <c r="E97" s="662" t="s">
        <v>601</v>
      </c>
      <c r="F97" s="663" t="s">
        <v>2034</v>
      </c>
      <c r="G97" s="662" t="s">
        <v>614</v>
      </c>
      <c r="H97" s="662" t="s">
        <v>928</v>
      </c>
      <c r="I97" s="662" t="s">
        <v>929</v>
      </c>
      <c r="J97" s="662" t="s">
        <v>930</v>
      </c>
      <c r="K97" s="662" t="s">
        <v>931</v>
      </c>
      <c r="L97" s="664">
        <v>92.04</v>
      </c>
      <c r="M97" s="664">
        <v>1</v>
      </c>
      <c r="N97" s="665">
        <v>92.04</v>
      </c>
    </row>
    <row r="98" spans="1:14" ht="14.4" customHeight="1" x14ac:dyDescent="0.3">
      <c r="A98" s="660" t="s">
        <v>576</v>
      </c>
      <c r="B98" s="661" t="s">
        <v>577</v>
      </c>
      <c r="C98" s="662" t="s">
        <v>581</v>
      </c>
      <c r="D98" s="663" t="s">
        <v>2028</v>
      </c>
      <c r="E98" s="662" t="s">
        <v>601</v>
      </c>
      <c r="F98" s="663" t="s">
        <v>2034</v>
      </c>
      <c r="G98" s="662" t="s">
        <v>614</v>
      </c>
      <c r="H98" s="662" t="s">
        <v>932</v>
      </c>
      <c r="I98" s="662" t="s">
        <v>933</v>
      </c>
      <c r="J98" s="662" t="s">
        <v>934</v>
      </c>
      <c r="K98" s="662" t="s">
        <v>935</v>
      </c>
      <c r="L98" s="664">
        <v>138.59</v>
      </c>
      <c r="M98" s="664">
        <v>1</v>
      </c>
      <c r="N98" s="665">
        <v>138.59</v>
      </c>
    </row>
    <row r="99" spans="1:14" ht="14.4" customHeight="1" x14ac:dyDescent="0.3">
      <c r="A99" s="660" t="s">
        <v>576</v>
      </c>
      <c r="B99" s="661" t="s">
        <v>577</v>
      </c>
      <c r="C99" s="662" t="s">
        <v>581</v>
      </c>
      <c r="D99" s="663" t="s">
        <v>2028</v>
      </c>
      <c r="E99" s="662" t="s">
        <v>601</v>
      </c>
      <c r="F99" s="663" t="s">
        <v>2034</v>
      </c>
      <c r="G99" s="662" t="s">
        <v>614</v>
      </c>
      <c r="H99" s="662" t="s">
        <v>936</v>
      </c>
      <c r="I99" s="662" t="s">
        <v>936</v>
      </c>
      <c r="J99" s="662" t="s">
        <v>937</v>
      </c>
      <c r="K99" s="662" t="s">
        <v>938</v>
      </c>
      <c r="L99" s="664">
        <v>455.39989874894684</v>
      </c>
      <c r="M99" s="664">
        <v>1</v>
      </c>
      <c r="N99" s="665">
        <v>455.39989874894684</v>
      </c>
    </row>
    <row r="100" spans="1:14" ht="14.4" customHeight="1" x14ac:dyDescent="0.3">
      <c r="A100" s="660" t="s">
        <v>576</v>
      </c>
      <c r="B100" s="661" t="s">
        <v>577</v>
      </c>
      <c r="C100" s="662" t="s">
        <v>581</v>
      </c>
      <c r="D100" s="663" t="s">
        <v>2028</v>
      </c>
      <c r="E100" s="662" t="s">
        <v>601</v>
      </c>
      <c r="F100" s="663" t="s">
        <v>2034</v>
      </c>
      <c r="G100" s="662" t="s">
        <v>614</v>
      </c>
      <c r="H100" s="662" t="s">
        <v>939</v>
      </c>
      <c r="I100" s="662" t="s">
        <v>939</v>
      </c>
      <c r="J100" s="662" t="s">
        <v>669</v>
      </c>
      <c r="K100" s="662" t="s">
        <v>940</v>
      </c>
      <c r="L100" s="664">
        <v>546.77999999999986</v>
      </c>
      <c r="M100" s="664">
        <v>1</v>
      </c>
      <c r="N100" s="665">
        <v>546.77999999999986</v>
      </c>
    </row>
    <row r="101" spans="1:14" ht="14.4" customHeight="1" x14ac:dyDescent="0.3">
      <c r="A101" s="660" t="s">
        <v>576</v>
      </c>
      <c r="B101" s="661" t="s">
        <v>577</v>
      </c>
      <c r="C101" s="662" t="s">
        <v>581</v>
      </c>
      <c r="D101" s="663" t="s">
        <v>2028</v>
      </c>
      <c r="E101" s="662" t="s">
        <v>601</v>
      </c>
      <c r="F101" s="663" t="s">
        <v>2034</v>
      </c>
      <c r="G101" s="662" t="s">
        <v>614</v>
      </c>
      <c r="H101" s="662" t="s">
        <v>941</v>
      </c>
      <c r="I101" s="662" t="s">
        <v>941</v>
      </c>
      <c r="J101" s="662" t="s">
        <v>942</v>
      </c>
      <c r="K101" s="662" t="s">
        <v>943</v>
      </c>
      <c r="L101" s="664">
        <v>44</v>
      </c>
      <c r="M101" s="664">
        <v>1</v>
      </c>
      <c r="N101" s="665">
        <v>44</v>
      </c>
    </row>
    <row r="102" spans="1:14" ht="14.4" customHeight="1" x14ac:dyDescent="0.3">
      <c r="A102" s="660" t="s">
        <v>576</v>
      </c>
      <c r="B102" s="661" t="s">
        <v>577</v>
      </c>
      <c r="C102" s="662" t="s">
        <v>581</v>
      </c>
      <c r="D102" s="663" t="s">
        <v>2028</v>
      </c>
      <c r="E102" s="662" t="s">
        <v>601</v>
      </c>
      <c r="F102" s="663" t="s">
        <v>2034</v>
      </c>
      <c r="G102" s="662" t="s">
        <v>614</v>
      </c>
      <c r="H102" s="662" t="s">
        <v>944</v>
      </c>
      <c r="I102" s="662" t="s">
        <v>944</v>
      </c>
      <c r="J102" s="662" t="s">
        <v>942</v>
      </c>
      <c r="K102" s="662" t="s">
        <v>900</v>
      </c>
      <c r="L102" s="664">
        <v>111.15381479497162</v>
      </c>
      <c r="M102" s="664">
        <v>3.9</v>
      </c>
      <c r="N102" s="665">
        <v>433.49987770038933</v>
      </c>
    </row>
    <row r="103" spans="1:14" ht="14.4" customHeight="1" x14ac:dyDescent="0.3">
      <c r="A103" s="660" t="s">
        <v>576</v>
      </c>
      <c r="B103" s="661" t="s">
        <v>577</v>
      </c>
      <c r="C103" s="662" t="s">
        <v>581</v>
      </c>
      <c r="D103" s="663" t="s">
        <v>2028</v>
      </c>
      <c r="E103" s="662" t="s">
        <v>601</v>
      </c>
      <c r="F103" s="663" t="s">
        <v>2034</v>
      </c>
      <c r="G103" s="662" t="s">
        <v>614</v>
      </c>
      <c r="H103" s="662" t="s">
        <v>945</v>
      </c>
      <c r="I103" s="662" t="s">
        <v>945</v>
      </c>
      <c r="J103" s="662" t="s">
        <v>946</v>
      </c>
      <c r="K103" s="662" t="s">
        <v>947</v>
      </c>
      <c r="L103" s="664">
        <v>383.57</v>
      </c>
      <c r="M103" s="664">
        <v>1</v>
      </c>
      <c r="N103" s="665">
        <v>383.57</v>
      </c>
    </row>
    <row r="104" spans="1:14" ht="14.4" customHeight="1" x14ac:dyDescent="0.3">
      <c r="A104" s="660" t="s">
        <v>576</v>
      </c>
      <c r="B104" s="661" t="s">
        <v>577</v>
      </c>
      <c r="C104" s="662" t="s">
        <v>581</v>
      </c>
      <c r="D104" s="663" t="s">
        <v>2028</v>
      </c>
      <c r="E104" s="662" t="s">
        <v>601</v>
      </c>
      <c r="F104" s="663" t="s">
        <v>2034</v>
      </c>
      <c r="G104" s="662" t="s">
        <v>614</v>
      </c>
      <c r="H104" s="662" t="s">
        <v>948</v>
      </c>
      <c r="I104" s="662" t="s">
        <v>948</v>
      </c>
      <c r="J104" s="662" t="s">
        <v>949</v>
      </c>
      <c r="K104" s="662" t="s">
        <v>950</v>
      </c>
      <c r="L104" s="664">
        <v>45.619958926006426</v>
      </c>
      <c r="M104" s="664">
        <v>1</v>
      </c>
      <c r="N104" s="665">
        <v>45.619958926006426</v>
      </c>
    </row>
    <row r="105" spans="1:14" ht="14.4" customHeight="1" x14ac:dyDescent="0.3">
      <c r="A105" s="660" t="s">
        <v>576</v>
      </c>
      <c r="B105" s="661" t="s">
        <v>577</v>
      </c>
      <c r="C105" s="662" t="s">
        <v>581</v>
      </c>
      <c r="D105" s="663" t="s">
        <v>2028</v>
      </c>
      <c r="E105" s="662" t="s">
        <v>601</v>
      </c>
      <c r="F105" s="663" t="s">
        <v>2034</v>
      </c>
      <c r="G105" s="662" t="s">
        <v>614</v>
      </c>
      <c r="H105" s="662" t="s">
        <v>951</v>
      </c>
      <c r="I105" s="662" t="s">
        <v>951</v>
      </c>
      <c r="J105" s="662" t="s">
        <v>952</v>
      </c>
      <c r="K105" s="662" t="s">
        <v>953</v>
      </c>
      <c r="L105" s="664">
        <v>928.04</v>
      </c>
      <c r="M105" s="664">
        <v>1</v>
      </c>
      <c r="N105" s="665">
        <v>928.04</v>
      </c>
    </row>
    <row r="106" spans="1:14" ht="14.4" customHeight="1" x14ac:dyDescent="0.3">
      <c r="A106" s="660" t="s">
        <v>576</v>
      </c>
      <c r="B106" s="661" t="s">
        <v>577</v>
      </c>
      <c r="C106" s="662" t="s">
        <v>581</v>
      </c>
      <c r="D106" s="663" t="s">
        <v>2028</v>
      </c>
      <c r="E106" s="662" t="s">
        <v>601</v>
      </c>
      <c r="F106" s="663" t="s">
        <v>2034</v>
      </c>
      <c r="G106" s="662" t="s">
        <v>614</v>
      </c>
      <c r="H106" s="662" t="s">
        <v>954</v>
      </c>
      <c r="I106" s="662" t="s">
        <v>954</v>
      </c>
      <c r="J106" s="662" t="s">
        <v>955</v>
      </c>
      <c r="K106" s="662" t="s">
        <v>956</v>
      </c>
      <c r="L106" s="664">
        <v>105.88000000000002</v>
      </c>
      <c r="M106" s="664">
        <v>1</v>
      </c>
      <c r="N106" s="665">
        <v>105.88000000000002</v>
      </c>
    </row>
    <row r="107" spans="1:14" ht="14.4" customHeight="1" x14ac:dyDescent="0.3">
      <c r="A107" s="660" t="s">
        <v>576</v>
      </c>
      <c r="B107" s="661" t="s">
        <v>577</v>
      </c>
      <c r="C107" s="662" t="s">
        <v>581</v>
      </c>
      <c r="D107" s="663" t="s">
        <v>2028</v>
      </c>
      <c r="E107" s="662" t="s">
        <v>601</v>
      </c>
      <c r="F107" s="663" t="s">
        <v>2034</v>
      </c>
      <c r="G107" s="662" t="s">
        <v>614</v>
      </c>
      <c r="H107" s="662" t="s">
        <v>957</v>
      </c>
      <c r="I107" s="662" t="s">
        <v>957</v>
      </c>
      <c r="J107" s="662" t="s">
        <v>958</v>
      </c>
      <c r="K107" s="662" t="s">
        <v>959</v>
      </c>
      <c r="L107" s="664">
        <v>55.400000000000027</v>
      </c>
      <c r="M107" s="664">
        <v>1</v>
      </c>
      <c r="N107" s="665">
        <v>55.400000000000027</v>
      </c>
    </row>
    <row r="108" spans="1:14" ht="14.4" customHeight="1" x14ac:dyDescent="0.3">
      <c r="A108" s="660" t="s">
        <v>576</v>
      </c>
      <c r="B108" s="661" t="s">
        <v>577</v>
      </c>
      <c r="C108" s="662" t="s">
        <v>581</v>
      </c>
      <c r="D108" s="663" t="s">
        <v>2028</v>
      </c>
      <c r="E108" s="662" t="s">
        <v>601</v>
      </c>
      <c r="F108" s="663" t="s">
        <v>2034</v>
      </c>
      <c r="G108" s="662" t="s">
        <v>960</v>
      </c>
      <c r="H108" s="662" t="s">
        <v>961</v>
      </c>
      <c r="I108" s="662" t="s">
        <v>962</v>
      </c>
      <c r="J108" s="662" t="s">
        <v>963</v>
      </c>
      <c r="K108" s="662" t="s">
        <v>964</v>
      </c>
      <c r="L108" s="664">
        <v>34.79666666666666</v>
      </c>
      <c r="M108" s="664">
        <v>6</v>
      </c>
      <c r="N108" s="665">
        <v>208.77999999999997</v>
      </c>
    </row>
    <row r="109" spans="1:14" ht="14.4" customHeight="1" x14ac:dyDescent="0.3">
      <c r="A109" s="660" t="s">
        <v>576</v>
      </c>
      <c r="B109" s="661" t="s">
        <v>577</v>
      </c>
      <c r="C109" s="662" t="s">
        <v>581</v>
      </c>
      <c r="D109" s="663" t="s">
        <v>2028</v>
      </c>
      <c r="E109" s="662" t="s">
        <v>601</v>
      </c>
      <c r="F109" s="663" t="s">
        <v>2034</v>
      </c>
      <c r="G109" s="662" t="s">
        <v>960</v>
      </c>
      <c r="H109" s="662" t="s">
        <v>965</v>
      </c>
      <c r="I109" s="662" t="s">
        <v>966</v>
      </c>
      <c r="J109" s="662" t="s">
        <v>967</v>
      </c>
      <c r="K109" s="662" t="s">
        <v>968</v>
      </c>
      <c r="L109" s="664">
        <v>105.08051170890774</v>
      </c>
      <c r="M109" s="664">
        <v>10</v>
      </c>
      <c r="N109" s="665">
        <v>1050.8051170890774</v>
      </c>
    </row>
    <row r="110" spans="1:14" ht="14.4" customHeight="1" x14ac:dyDescent="0.3">
      <c r="A110" s="660" t="s">
        <v>576</v>
      </c>
      <c r="B110" s="661" t="s">
        <v>577</v>
      </c>
      <c r="C110" s="662" t="s">
        <v>581</v>
      </c>
      <c r="D110" s="663" t="s">
        <v>2028</v>
      </c>
      <c r="E110" s="662" t="s">
        <v>601</v>
      </c>
      <c r="F110" s="663" t="s">
        <v>2034</v>
      </c>
      <c r="G110" s="662" t="s">
        <v>960</v>
      </c>
      <c r="H110" s="662" t="s">
        <v>969</v>
      </c>
      <c r="I110" s="662" t="s">
        <v>970</v>
      </c>
      <c r="J110" s="662" t="s">
        <v>971</v>
      </c>
      <c r="K110" s="662" t="s">
        <v>972</v>
      </c>
      <c r="L110" s="664">
        <v>45.189999999999984</v>
      </c>
      <c r="M110" s="664">
        <v>1</v>
      </c>
      <c r="N110" s="665">
        <v>45.189999999999984</v>
      </c>
    </row>
    <row r="111" spans="1:14" ht="14.4" customHeight="1" x14ac:dyDescent="0.3">
      <c r="A111" s="660" t="s">
        <v>576</v>
      </c>
      <c r="B111" s="661" t="s">
        <v>577</v>
      </c>
      <c r="C111" s="662" t="s">
        <v>581</v>
      </c>
      <c r="D111" s="663" t="s">
        <v>2028</v>
      </c>
      <c r="E111" s="662" t="s">
        <v>601</v>
      </c>
      <c r="F111" s="663" t="s">
        <v>2034</v>
      </c>
      <c r="G111" s="662" t="s">
        <v>960</v>
      </c>
      <c r="H111" s="662" t="s">
        <v>973</v>
      </c>
      <c r="I111" s="662" t="s">
        <v>974</v>
      </c>
      <c r="J111" s="662" t="s">
        <v>975</v>
      </c>
      <c r="K111" s="662" t="s">
        <v>976</v>
      </c>
      <c r="L111" s="664">
        <v>98.790013517398393</v>
      </c>
      <c r="M111" s="664">
        <v>1</v>
      </c>
      <c r="N111" s="665">
        <v>98.790013517398393</v>
      </c>
    </row>
    <row r="112" spans="1:14" ht="14.4" customHeight="1" x14ac:dyDescent="0.3">
      <c r="A112" s="660" t="s">
        <v>576</v>
      </c>
      <c r="B112" s="661" t="s">
        <v>577</v>
      </c>
      <c r="C112" s="662" t="s">
        <v>581</v>
      </c>
      <c r="D112" s="663" t="s">
        <v>2028</v>
      </c>
      <c r="E112" s="662" t="s">
        <v>601</v>
      </c>
      <c r="F112" s="663" t="s">
        <v>2034</v>
      </c>
      <c r="G112" s="662" t="s">
        <v>960</v>
      </c>
      <c r="H112" s="662" t="s">
        <v>977</v>
      </c>
      <c r="I112" s="662" t="s">
        <v>978</v>
      </c>
      <c r="J112" s="662" t="s">
        <v>979</v>
      </c>
      <c r="K112" s="662" t="s">
        <v>980</v>
      </c>
      <c r="L112" s="664">
        <v>363</v>
      </c>
      <c r="M112" s="664">
        <v>1</v>
      </c>
      <c r="N112" s="665">
        <v>363</v>
      </c>
    </row>
    <row r="113" spans="1:14" ht="14.4" customHeight="1" x14ac:dyDescent="0.3">
      <c r="A113" s="660" t="s">
        <v>576</v>
      </c>
      <c r="B113" s="661" t="s">
        <v>577</v>
      </c>
      <c r="C113" s="662" t="s">
        <v>581</v>
      </c>
      <c r="D113" s="663" t="s">
        <v>2028</v>
      </c>
      <c r="E113" s="662" t="s">
        <v>601</v>
      </c>
      <c r="F113" s="663" t="s">
        <v>2034</v>
      </c>
      <c r="G113" s="662" t="s">
        <v>960</v>
      </c>
      <c r="H113" s="662" t="s">
        <v>981</v>
      </c>
      <c r="I113" s="662" t="s">
        <v>982</v>
      </c>
      <c r="J113" s="662" t="s">
        <v>610</v>
      </c>
      <c r="K113" s="662" t="s">
        <v>613</v>
      </c>
      <c r="L113" s="664">
        <v>633.26687385510456</v>
      </c>
      <c r="M113" s="664">
        <v>33</v>
      </c>
      <c r="N113" s="665">
        <v>20897.80683721845</v>
      </c>
    </row>
    <row r="114" spans="1:14" ht="14.4" customHeight="1" x14ac:dyDescent="0.3">
      <c r="A114" s="660" t="s">
        <v>576</v>
      </c>
      <c r="B114" s="661" t="s">
        <v>577</v>
      </c>
      <c r="C114" s="662" t="s">
        <v>581</v>
      </c>
      <c r="D114" s="663" t="s">
        <v>2028</v>
      </c>
      <c r="E114" s="662" t="s">
        <v>601</v>
      </c>
      <c r="F114" s="663" t="s">
        <v>2034</v>
      </c>
      <c r="G114" s="662" t="s">
        <v>960</v>
      </c>
      <c r="H114" s="662" t="s">
        <v>983</v>
      </c>
      <c r="I114" s="662" t="s">
        <v>984</v>
      </c>
      <c r="J114" s="662" t="s">
        <v>610</v>
      </c>
      <c r="K114" s="662" t="s">
        <v>985</v>
      </c>
      <c r="L114" s="664">
        <v>721.2</v>
      </c>
      <c r="M114" s="664">
        <v>1</v>
      </c>
      <c r="N114" s="665">
        <v>721.2</v>
      </c>
    </row>
    <row r="115" spans="1:14" ht="14.4" customHeight="1" x14ac:dyDescent="0.3">
      <c r="A115" s="660" t="s">
        <v>576</v>
      </c>
      <c r="B115" s="661" t="s">
        <v>577</v>
      </c>
      <c r="C115" s="662" t="s">
        <v>581</v>
      </c>
      <c r="D115" s="663" t="s">
        <v>2028</v>
      </c>
      <c r="E115" s="662" t="s">
        <v>601</v>
      </c>
      <c r="F115" s="663" t="s">
        <v>2034</v>
      </c>
      <c r="G115" s="662" t="s">
        <v>960</v>
      </c>
      <c r="H115" s="662" t="s">
        <v>986</v>
      </c>
      <c r="I115" s="662" t="s">
        <v>987</v>
      </c>
      <c r="J115" s="662" t="s">
        <v>988</v>
      </c>
      <c r="K115" s="662" t="s">
        <v>989</v>
      </c>
      <c r="L115" s="664">
        <v>58.67</v>
      </c>
      <c r="M115" s="664">
        <v>1</v>
      </c>
      <c r="N115" s="665">
        <v>58.67</v>
      </c>
    </row>
    <row r="116" spans="1:14" ht="14.4" customHeight="1" x14ac:dyDescent="0.3">
      <c r="A116" s="660" t="s">
        <v>576</v>
      </c>
      <c r="B116" s="661" t="s">
        <v>577</v>
      </c>
      <c r="C116" s="662" t="s">
        <v>581</v>
      </c>
      <c r="D116" s="663" t="s">
        <v>2028</v>
      </c>
      <c r="E116" s="662" t="s">
        <v>601</v>
      </c>
      <c r="F116" s="663" t="s">
        <v>2034</v>
      </c>
      <c r="G116" s="662" t="s">
        <v>960</v>
      </c>
      <c r="H116" s="662" t="s">
        <v>990</v>
      </c>
      <c r="I116" s="662" t="s">
        <v>991</v>
      </c>
      <c r="J116" s="662" t="s">
        <v>992</v>
      </c>
      <c r="K116" s="662" t="s">
        <v>993</v>
      </c>
      <c r="L116" s="664">
        <v>113.96478284335805</v>
      </c>
      <c r="M116" s="664">
        <v>9</v>
      </c>
      <c r="N116" s="665">
        <v>1025.6830455902225</v>
      </c>
    </row>
    <row r="117" spans="1:14" ht="14.4" customHeight="1" x14ac:dyDescent="0.3">
      <c r="A117" s="660" t="s">
        <v>576</v>
      </c>
      <c r="B117" s="661" t="s">
        <v>577</v>
      </c>
      <c r="C117" s="662" t="s">
        <v>581</v>
      </c>
      <c r="D117" s="663" t="s">
        <v>2028</v>
      </c>
      <c r="E117" s="662" t="s">
        <v>601</v>
      </c>
      <c r="F117" s="663" t="s">
        <v>2034</v>
      </c>
      <c r="G117" s="662" t="s">
        <v>960</v>
      </c>
      <c r="H117" s="662" t="s">
        <v>994</v>
      </c>
      <c r="I117" s="662" t="s">
        <v>995</v>
      </c>
      <c r="J117" s="662" t="s">
        <v>996</v>
      </c>
      <c r="K117" s="662" t="s">
        <v>997</v>
      </c>
      <c r="L117" s="664">
        <v>47.159807527708956</v>
      </c>
      <c r="M117" s="664">
        <v>3</v>
      </c>
      <c r="N117" s="665">
        <v>141.47942258312688</v>
      </c>
    </row>
    <row r="118" spans="1:14" ht="14.4" customHeight="1" x14ac:dyDescent="0.3">
      <c r="A118" s="660" t="s">
        <v>576</v>
      </c>
      <c r="B118" s="661" t="s">
        <v>577</v>
      </c>
      <c r="C118" s="662" t="s">
        <v>581</v>
      </c>
      <c r="D118" s="663" t="s">
        <v>2028</v>
      </c>
      <c r="E118" s="662" t="s">
        <v>601</v>
      </c>
      <c r="F118" s="663" t="s">
        <v>2034</v>
      </c>
      <c r="G118" s="662" t="s">
        <v>960</v>
      </c>
      <c r="H118" s="662" t="s">
        <v>998</v>
      </c>
      <c r="I118" s="662" t="s">
        <v>999</v>
      </c>
      <c r="J118" s="662" t="s">
        <v>1000</v>
      </c>
      <c r="K118" s="662" t="s">
        <v>1001</v>
      </c>
      <c r="L118" s="664">
        <v>35.110000000000007</v>
      </c>
      <c r="M118" s="664">
        <v>1</v>
      </c>
      <c r="N118" s="665">
        <v>35.110000000000007</v>
      </c>
    </row>
    <row r="119" spans="1:14" ht="14.4" customHeight="1" x14ac:dyDescent="0.3">
      <c r="A119" s="660" t="s">
        <v>576</v>
      </c>
      <c r="B119" s="661" t="s">
        <v>577</v>
      </c>
      <c r="C119" s="662" t="s">
        <v>581</v>
      </c>
      <c r="D119" s="663" t="s">
        <v>2028</v>
      </c>
      <c r="E119" s="662" t="s">
        <v>601</v>
      </c>
      <c r="F119" s="663" t="s">
        <v>2034</v>
      </c>
      <c r="G119" s="662" t="s">
        <v>960</v>
      </c>
      <c r="H119" s="662" t="s">
        <v>1002</v>
      </c>
      <c r="I119" s="662" t="s">
        <v>1003</v>
      </c>
      <c r="J119" s="662" t="s">
        <v>1004</v>
      </c>
      <c r="K119" s="662" t="s">
        <v>1005</v>
      </c>
      <c r="L119" s="664">
        <v>34.393999999999998</v>
      </c>
      <c r="M119" s="664">
        <v>5</v>
      </c>
      <c r="N119" s="665">
        <v>171.97</v>
      </c>
    </row>
    <row r="120" spans="1:14" ht="14.4" customHeight="1" x14ac:dyDescent="0.3">
      <c r="A120" s="660" t="s">
        <v>576</v>
      </c>
      <c r="B120" s="661" t="s">
        <v>577</v>
      </c>
      <c r="C120" s="662" t="s">
        <v>581</v>
      </c>
      <c r="D120" s="663" t="s">
        <v>2028</v>
      </c>
      <c r="E120" s="662" t="s">
        <v>601</v>
      </c>
      <c r="F120" s="663" t="s">
        <v>2034</v>
      </c>
      <c r="G120" s="662" t="s">
        <v>960</v>
      </c>
      <c r="H120" s="662" t="s">
        <v>1006</v>
      </c>
      <c r="I120" s="662" t="s">
        <v>1007</v>
      </c>
      <c r="J120" s="662" t="s">
        <v>1004</v>
      </c>
      <c r="K120" s="662" t="s">
        <v>1008</v>
      </c>
      <c r="L120" s="664">
        <v>92.17946905579889</v>
      </c>
      <c r="M120" s="664">
        <v>2</v>
      </c>
      <c r="N120" s="665">
        <v>184.35893811159778</v>
      </c>
    </row>
    <row r="121" spans="1:14" ht="14.4" customHeight="1" x14ac:dyDescent="0.3">
      <c r="A121" s="660" t="s">
        <v>576</v>
      </c>
      <c r="B121" s="661" t="s">
        <v>577</v>
      </c>
      <c r="C121" s="662" t="s">
        <v>581</v>
      </c>
      <c r="D121" s="663" t="s">
        <v>2028</v>
      </c>
      <c r="E121" s="662" t="s">
        <v>601</v>
      </c>
      <c r="F121" s="663" t="s">
        <v>2034</v>
      </c>
      <c r="G121" s="662" t="s">
        <v>960</v>
      </c>
      <c r="H121" s="662" t="s">
        <v>1009</v>
      </c>
      <c r="I121" s="662" t="s">
        <v>1010</v>
      </c>
      <c r="J121" s="662" t="s">
        <v>1004</v>
      </c>
      <c r="K121" s="662" t="s">
        <v>1011</v>
      </c>
      <c r="L121" s="664">
        <v>117.39999999999998</v>
      </c>
      <c r="M121" s="664">
        <v>1</v>
      </c>
      <c r="N121" s="665">
        <v>117.39999999999998</v>
      </c>
    </row>
    <row r="122" spans="1:14" ht="14.4" customHeight="1" x14ac:dyDescent="0.3">
      <c r="A122" s="660" t="s">
        <v>576</v>
      </c>
      <c r="B122" s="661" t="s">
        <v>577</v>
      </c>
      <c r="C122" s="662" t="s">
        <v>581</v>
      </c>
      <c r="D122" s="663" t="s">
        <v>2028</v>
      </c>
      <c r="E122" s="662" t="s">
        <v>601</v>
      </c>
      <c r="F122" s="663" t="s">
        <v>2034</v>
      </c>
      <c r="G122" s="662" t="s">
        <v>960</v>
      </c>
      <c r="H122" s="662" t="s">
        <v>1012</v>
      </c>
      <c r="I122" s="662" t="s">
        <v>1013</v>
      </c>
      <c r="J122" s="662" t="s">
        <v>1014</v>
      </c>
      <c r="K122" s="662" t="s">
        <v>893</v>
      </c>
      <c r="L122" s="664">
        <v>103.31999999999989</v>
      </c>
      <c r="M122" s="664">
        <v>1</v>
      </c>
      <c r="N122" s="665">
        <v>103.31999999999989</v>
      </c>
    </row>
    <row r="123" spans="1:14" ht="14.4" customHeight="1" x14ac:dyDescent="0.3">
      <c r="A123" s="660" t="s">
        <v>576</v>
      </c>
      <c r="B123" s="661" t="s">
        <v>577</v>
      </c>
      <c r="C123" s="662" t="s">
        <v>581</v>
      </c>
      <c r="D123" s="663" t="s">
        <v>2028</v>
      </c>
      <c r="E123" s="662" t="s">
        <v>601</v>
      </c>
      <c r="F123" s="663" t="s">
        <v>2034</v>
      </c>
      <c r="G123" s="662" t="s">
        <v>960</v>
      </c>
      <c r="H123" s="662" t="s">
        <v>1015</v>
      </c>
      <c r="I123" s="662" t="s">
        <v>1016</v>
      </c>
      <c r="J123" s="662" t="s">
        <v>1017</v>
      </c>
      <c r="K123" s="662" t="s">
        <v>1018</v>
      </c>
      <c r="L123" s="664">
        <v>93.81</v>
      </c>
      <c r="M123" s="664">
        <v>1</v>
      </c>
      <c r="N123" s="665">
        <v>93.81</v>
      </c>
    </row>
    <row r="124" spans="1:14" ht="14.4" customHeight="1" x14ac:dyDescent="0.3">
      <c r="A124" s="660" t="s">
        <v>576</v>
      </c>
      <c r="B124" s="661" t="s">
        <v>577</v>
      </c>
      <c r="C124" s="662" t="s">
        <v>581</v>
      </c>
      <c r="D124" s="663" t="s">
        <v>2028</v>
      </c>
      <c r="E124" s="662" t="s">
        <v>601</v>
      </c>
      <c r="F124" s="663" t="s">
        <v>2034</v>
      </c>
      <c r="G124" s="662" t="s">
        <v>960</v>
      </c>
      <c r="H124" s="662" t="s">
        <v>1019</v>
      </c>
      <c r="I124" s="662" t="s">
        <v>1020</v>
      </c>
      <c r="J124" s="662" t="s">
        <v>1021</v>
      </c>
      <c r="K124" s="662" t="s">
        <v>1022</v>
      </c>
      <c r="L124" s="664">
        <v>41.290000000000006</v>
      </c>
      <c r="M124" s="664">
        <v>1</v>
      </c>
      <c r="N124" s="665">
        <v>41.290000000000006</v>
      </c>
    </row>
    <row r="125" spans="1:14" ht="14.4" customHeight="1" x14ac:dyDescent="0.3">
      <c r="A125" s="660" t="s">
        <v>576</v>
      </c>
      <c r="B125" s="661" t="s">
        <v>577</v>
      </c>
      <c r="C125" s="662" t="s">
        <v>581</v>
      </c>
      <c r="D125" s="663" t="s">
        <v>2028</v>
      </c>
      <c r="E125" s="662" t="s">
        <v>601</v>
      </c>
      <c r="F125" s="663" t="s">
        <v>2034</v>
      </c>
      <c r="G125" s="662" t="s">
        <v>960</v>
      </c>
      <c r="H125" s="662" t="s">
        <v>1023</v>
      </c>
      <c r="I125" s="662" t="s">
        <v>1024</v>
      </c>
      <c r="J125" s="662" t="s">
        <v>1025</v>
      </c>
      <c r="K125" s="662" t="s">
        <v>997</v>
      </c>
      <c r="L125" s="664">
        <v>86.59</v>
      </c>
      <c r="M125" s="664">
        <v>1</v>
      </c>
      <c r="N125" s="665">
        <v>86.59</v>
      </c>
    </row>
    <row r="126" spans="1:14" ht="14.4" customHeight="1" x14ac:dyDescent="0.3">
      <c r="A126" s="660" t="s">
        <v>576</v>
      </c>
      <c r="B126" s="661" t="s">
        <v>577</v>
      </c>
      <c r="C126" s="662" t="s">
        <v>581</v>
      </c>
      <c r="D126" s="663" t="s">
        <v>2028</v>
      </c>
      <c r="E126" s="662" t="s">
        <v>601</v>
      </c>
      <c r="F126" s="663" t="s">
        <v>2034</v>
      </c>
      <c r="G126" s="662" t="s">
        <v>960</v>
      </c>
      <c r="H126" s="662" t="s">
        <v>1026</v>
      </c>
      <c r="I126" s="662" t="s">
        <v>1027</v>
      </c>
      <c r="J126" s="662" t="s">
        <v>1028</v>
      </c>
      <c r="K126" s="662" t="s">
        <v>997</v>
      </c>
      <c r="L126" s="664">
        <v>85.37</v>
      </c>
      <c r="M126" s="664">
        <v>1</v>
      </c>
      <c r="N126" s="665">
        <v>85.37</v>
      </c>
    </row>
    <row r="127" spans="1:14" ht="14.4" customHeight="1" x14ac:dyDescent="0.3">
      <c r="A127" s="660" t="s">
        <v>576</v>
      </c>
      <c r="B127" s="661" t="s">
        <v>577</v>
      </c>
      <c r="C127" s="662" t="s">
        <v>581</v>
      </c>
      <c r="D127" s="663" t="s">
        <v>2028</v>
      </c>
      <c r="E127" s="662" t="s">
        <v>601</v>
      </c>
      <c r="F127" s="663" t="s">
        <v>2034</v>
      </c>
      <c r="G127" s="662" t="s">
        <v>960</v>
      </c>
      <c r="H127" s="662" t="s">
        <v>1029</v>
      </c>
      <c r="I127" s="662" t="s">
        <v>1030</v>
      </c>
      <c r="J127" s="662" t="s">
        <v>1031</v>
      </c>
      <c r="K127" s="662" t="s">
        <v>775</v>
      </c>
      <c r="L127" s="664">
        <v>135.75913983664105</v>
      </c>
      <c r="M127" s="664">
        <v>1</v>
      </c>
      <c r="N127" s="665">
        <v>135.75913983664105</v>
      </c>
    </row>
    <row r="128" spans="1:14" ht="14.4" customHeight="1" x14ac:dyDescent="0.3">
      <c r="A128" s="660" t="s">
        <v>576</v>
      </c>
      <c r="B128" s="661" t="s">
        <v>577</v>
      </c>
      <c r="C128" s="662" t="s">
        <v>581</v>
      </c>
      <c r="D128" s="663" t="s">
        <v>2028</v>
      </c>
      <c r="E128" s="662" t="s">
        <v>601</v>
      </c>
      <c r="F128" s="663" t="s">
        <v>2034</v>
      </c>
      <c r="G128" s="662" t="s">
        <v>960</v>
      </c>
      <c r="H128" s="662" t="s">
        <v>1032</v>
      </c>
      <c r="I128" s="662" t="s">
        <v>1033</v>
      </c>
      <c r="J128" s="662" t="s">
        <v>1034</v>
      </c>
      <c r="K128" s="662" t="s">
        <v>1035</v>
      </c>
      <c r="L128" s="664">
        <v>30.589914924091513</v>
      </c>
      <c r="M128" s="664">
        <v>1</v>
      </c>
      <c r="N128" s="665">
        <v>30.589914924091513</v>
      </c>
    </row>
    <row r="129" spans="1:14" ht="14.4" customHeight="1" x14ac:dyDescent="0.3">
      <c r="A129" s="660" t="s">
        <v>576</v>
      </c>
      <c r="B129" s="661" t="s">
        <v>577</v>
      </c>
      <c r="C129" s="662" t="s">
        <v>581</v>
      </c>
      <c r="D129" s="663" t="s">
        <v>2028</v>
      </c>
      <c r="E129" s="662" t="s">
        <v>601</v>
      </c>
      <c r="F129" s="663" t="s">
        <v>2034</v>
      </c>
      <c r="G129" s="662" t="s">
        <v>960</v>
      </c>
      <c r="H129" s="662" t="s">
        <v>1036</v>
      </c>
      <c r="I129" s="662" t="s">
        <v>1037</v>
      </c>
      <c r="J129" s="662" t="s">
        <v>967</v>
      </c>
      <c r="K129" s="662" t="s">
        <v>1038</v>
      </c>
      <c r="L129" s="664">
        <v>61.54</v>
      </c>
      <c r="M129" s="664">
        <v>2</v>
      </c>
      <c r="N129" s="665">
        <v>123.08</v>
      </c>
    </row>
    <row r="130" spans="1:14" ht="14.4" customHeight="1" x14ac:dyDescent="0.3">
      <c r="A130" s="660" t="s">
        <v>576</v>
      </c>
      <c r="B130" s="661" t="s">
        <v>577</v>
      </c>
      <c r="C130" s="662" t="s">
        <v>581</v>
      </c>
      <c r="D130" s="663" t="s">
        <v>2028</v>
      </c>
      <c r="E130" s="662" t="s">
        <v>601</v>
      </c>
      <c r="F130" s="663" t="s">
        <v>2034</v>
      </c>
      <c r="G130" s="662" t="s">
        <v>960</v>
      </c>
      <c r="H130" s="662" t="s">
        <v>1039</v>
      </c>
      <c r="I130" s="662" t="s">
        <v>1040</v>
      </c>
      <c r="J130" s="662" t="s">
        <v>1041</v>
      </c>
      <c r="K130" s="662" t="s">
        <v>1042</v>
      </c>
      <c r="L130" s="664">
        <v>45.71</v>
      </c>
      <c r="M130" s="664">
        <v>1</v>
      </c>
      <c r="N130" s="665">
        <v>45.71</v>
      </c>
    </row>
    <row r="131" spans="1:14" ht="14.4" customHeight="1" x14ac:dyDescent="0.3">
      <c r="A131" s="660" t="s">
        <v>576</v>
      </c>
      <c r="B131" s="661" t="s">
        <v>577</v>
      </c>
      <c r="C131" s="662" t="s">
        <v>581</v>
      </c>
      <c r="D131" s="663" t="s">
        <v>2028</v>
      </c>
      <c r="E131" s="662" t="s">
        <v>601</v>
      </c>
      <c r="F131" s="663" t="s">
        <v>2034</v>
      </c>
      <c r="G131" s="662" t="s">
        <v>960</v>
      </c>
      <c r="H131" s="662" t="s">
        <v>1043</v>
      </c>
      <c r="I131" s="662" t="s">
        <v>1044</v>
      </c>
      <c r="J131" s="662" t="s">
        <v>1045</v>
      </c>
      <c r="K131" s="662" t="s">
        <v>1046</v>
      </c>
      <c r="L131" s="664">
        <v>64.480000000000047</v>
      </c>
      <c r="M131" s="664">
        <v>1</v>
      </c>
      <c r="N131" s="665">
        <v>64.480000000000047</v>
      </c>
    </row>
    <row r="132" spans="1:14" ht="14.4" customHeight="1" x14ac:dyDescent="0.3">
      <c r="A132" s="660" t="s">
        <v>576</v>
      </c>
      <c r="B132" s="661" t="s">
        <v>577</v>
      </c>
      <c r="C132" s="662" t="s">
        <v>581</v>
      </c>
      <c r="D132" s="663" t="s">
        <v>2028</v>
      </c>
      <c r="E132" s="662" t="s">
        <v>601</v>
      </c>
      <c r="F132" s="663" t="s">
        <v>2034</v>
      </c>
      <c r="G132" s="662" t="s">
        <v>960</v>
      </c>
      <c r="H132" s="662" t="s">
        <v>1047</v>
      </c>
      <c r="I132" s="662" t="s">
        <v>1048</v>
      </c>
      <c r="J132" s="662" t="s">
        <v>1049</v>
      </c>
      <c r="K132" s="662" t="s">
        <v>1050</v>
      </c>
      <c r="L132" s="664">
        <v>102.70000000000006</v>
      </c>
      <c r="M132" s="664">
        <v>1</v>
      </c>
      <c r="N132" s="665">
        <v>102.70000000000006</v>
      </c>
    </row>
    <row r="133" spans="1:14" ht="14.4" customHeight="1" x14ac:dyDescent="0.3">
      <c r="A133" s="660" t="s">
        <v>576</v>
      </c>
      <c r="B133" s="661" t="s">
        <v>577</v>
      </c>
      <c r="C133" s="662" t="s">
        <v>581</v>
      </c>
      <c r="D133" s="663" t="s">
        <v>2028</v>
      </c>
      <c r="E133" s="662" t="s">
        <v>601</v>
      </c>
      <c r="F133" s="663" t="s">
        <v>2034</v>
      </c>
      <c r="G133" s="662" t="s">
        <v>960</v>
      </c>
      <c r="H133" s="662" t="s">
        <v>1051</v>
      </c>
      <c r="I133" s="662" t="s">
        <v>867</v>
      </c>
      <c r="J133" s="662" t="s">
        <v>1052</v>
      </c>
      <c r="K133" s="662" t="s">
        <v>1053</v>
      </c>
      <c r="L133" s="664">
        <v>77.968736051236803</v>
      </c>
      <c r="M133" s="664">
        <v>1</v>
      </c>
      <c r="N133" s="665">
        <v>77.968736051236803</v>
      </c>
    </row>
    <row r="134" spans="1:14" ht="14.4" customHeight="1" x14ac:dyDescent="0.3">
      <c r="A134" s="660" t="s">
        <v>576</v>
      </c>
      <c r="B134" s="661" t="s">
        <v>577</v>
      </c>
      <c r="C134" s="662" t="s">
        <v>581</v>
      </c>
      <c r="D134" s="663" t="s">
        <v>2028</v>
      </c>
      <c r="E134" s="662" t="s">
        <v>601</v>
      </c>
      <c r="F134" s="663" t="s">
        <v>2034</v>
      </c>
      <c r="G134" s="662" t="s">
        <v>960</v>
      </c>
      <c r="H134" s="662" t="s">
        <v>1054</v>
      </c>
      <c r="I134" s="662" t="s">
        <v>1055</v>
      </c>
      <c r="J134" s="662" t="s">
        <v>1056</v>
      </c>
      <c r="K134" s="662" t="s">
        <v>1057</v>
      </c>
      <c r="L134" s="664">
        <v>89.586666666666702</v>
      </c>
      <c r="M134" s="664">
        <v>3</v>
      </c>
      <c r="N134" s="665">
        <v>268.7600000000001</v>
      </c>
    </row>
    <row r="135" spans="1:14" ht="14.4" customHeight="1" x14ac:dyDescent="0.3">
      <c r="A135" s="660" t="s">
        <v>576</v>
      </c>
      <c r="B135" s="661" t="s">
        <v>577</v>
      </c>
      <c r="C135" s="662" t="s">
        <v>581</v>
      </c>
      <c r="D135" s="663" t="s">
        <v>2028</v>
      </c>
      <c r="E135" s="662" t="s">
        <v>601</v>
      </c>
      <c r="F135" s="663" t="s">
        <v>2034</v>
      </c>
      <c r="G135" s="662" t="s">
        <v>960</v>
      </c>
      <c r="H135" s="662" t="s">
        <v>1058</v>
      </c>
      <c r="I135" s="662" t="s">
        <v>1059</v>
      </c>
      <c r="J135" s="662" t="s">
        <v>610</v>
      </c>
      <c r="K135" s="662" t="s">
        <v>611</v>
      </c>
      <c r="L135" s="664">
        <v>301.47000000000003</v>
      </c>
      <c r="M135" s="664">
        <v>1</v>
      </c>
      <c r="N135" s="665">
        <v>301.47000000000003</v>
      </c>
    </row>
    <row r="136" spans="1:14" ht="14.4" customHeight="1" x14ac:dyDescent="0.3">
      <c r="A136" s="660" t="s">
        <v>576</v>
      </c>
      <c r="B136" s="661" t="s">
        <v>577</v>
      </c>
      <c r="C136" s="662" t="s">
        <v>581</v>
      </c>
      <c r="D136" s="663" t="s">
        <v>2028</v>
      </c>
      <c r="E136" s="662" t="s">
        <v>601</v>
      </c>
      <c r="F136" s="663" t="s">
        <v>2034</v>
      </c>
      <c r="G136" s="662" t="s">
        <v>960</v>
      </c>
      <c r="H136" s="662" t="s">
        <v>1060</v>
      </c>
      <c r="I136" s="662" t="s">
        <v>1061</v>
      </c>
      <c r="J136" s="662" t="s">
        <v>610</v>
      </c>
      <c r="K136" s="662" t="s">
        <v>1062</v>
      </c>
      <c r="L136" s="664">
        <v>410.02208594676608</v>
      </c>
      <c r="M136" s="664">
        <v>52</v>
      </c>
      <c r="N136" s="665">
        <v>21321.148469231837</v>
      </c>
    </row>
    <row r="137" spans="1:14" ht="14.4" customHeight="1" x14ac:dyDescent="0.3">
      <c r="A137" s="660" t="s">
        <v>576</v>
      </c>
      <c r="B137" s="661" t="s">
        <v>577</v>
      </c>
      <c r="C137" s="662" t="s">
        <v>581</v>
      </c>
      <c r="D137" s="663" t="s">
        <v>2028</v>
      </c>
      <c r="E137" s="662" t="s">
        <v>601</v>
      </c>
      <c r="F137" s="663" t="s">
        <v>2034</v>
      </c>
      <c r="G137" s="662" t="s">
        <v>960</v>
      </c>
      <c r="H137" s="662" t="s">
        <v>1063</v>
      </c>
      <c r="I137" s="662" t="s">
        <v>1063</v>
      </c>
      <c r="J137" s="662" t="s">
        <v>1064</v>
      </c>
      <c r="K137" s="662" t="s">
        <v>1065</v>
      </c>
      <c r="L137" s="664">
        <v>88.690000000000026</v>
      </c>
      <c r="M137" s="664">
        <v>1</v>
      </c>
      <c r="N137" s="665">
        <v>88.690000000000026</v>
      </c>
    </row>
    <row r="138" spans="1:14" ht="14.4" customHeight="1" x14ac:dyDescent="0.3">
      <c r="A138" s="660" t="s">
        <v>576</v>
      </c>
      <c r="B138" s="661" t="s">
        <v>577</v>
      </c>
      <c r="C138" s="662" t="s">
        <v>581</v>
      </c>
      <c r="D138" s="663" t="s">
        <v>2028</v>
      </c>
      <c r="E138" s="662" t="s">
        <v>601</v>
      </c>
      <c r="F138" s="663" t="s">
        <v>2034</v>
      </c>
      <c r="G138" s="662" t="s">
        <v>960</v>
      </c>
      <c r="H138" s="662" t="s">
        <v>1066</v>
      </c>
      <c r="I138" s="662" t="s">
        <v>1067</v>
      </c>
      <c r="J138" s="662" t="s">
        <v>1068</v>
      </c>
      <c r="K138" s="662" t="s">
        <v>1069</v>
      </c>
      <c r="L138" s="664">
        <v>102.89</v>
      </c>
      <c r="M138" s="664">
        <v>1</v>
      </c>
      <c r="N138" s="665">
        <v>102.89</v>
      </c>
    </row>
    <row r="139" spans="1:14" ht="14.4" customHeight="1" x14ac:dyDescent="0.3">
      <c r="A139" s="660" t="s">
        <v>576</v>
      </c>
      <c r="B139" s="661" t="s">
        <v>577</v>
      </c>
      <c r="C139" s="662" t="s">
        <v>581</v>
      </c>
      <c r="D139" s="663" t="s">
        <v>2028</v>
      </c>
      <c r="E139" s="662" t="s">
        <v>601</v>
      </c>
      <c r="F139" s="663" t="s">
        <v>2034</v>
      </c>
      <c r="G139" s="662" t="s">
        <v>960</v>
      </c>
      <c r="H139" s="662" t="s">
        <v>1070</v>
      </c>
      <c r="I139" s="662" t="s">
        <v>1070</v>
      </c>
      <c r="J139" s="662" t="s">
        <v>1071</v>
      </c>
      <c r="K139" s="662" t="s">
        <v>1072</v>
      </c>
      <c r="L139" s="664">
        <v>52.7</v>
      </c>
      <c r="M139" s="664">
        <v>1</v>
      </c>
      <c r="N139" s="665">
        <v>52.7</v>
      </c>
    </row>
    <row r="140" spans="1:14" ht="14.4" customHeight="1" x14ac:dyDescent="0.3">
      <c r="A140" s="660" t="s">
        <v>576</v>
      </c>
      <c r="B140" s="661" t="s">
        <v>577</v>
      </c>
      <c r="C140" s="662" t="s">
        <v>581</v>
      </c>
      <c r="D140" s="663" t="s">
        <v>2028</v>
      </c>
      <c r="E140" s="662" t="s">
        <v>601</v>
      </c>
      <c r="F140" s="663" t="s">
        <v>2034</v>
      </c>
      <c r="G140" s="662" t="s">
        <v>960</v>
      </c>
      <c r="H140" s="662" t="s">
        <v>1073</v>
      </c>
      <c r="I140" s="662" t="s">
        <v>1073</v>
      </c>
      <c r="J140" s="662" t="s">
        <v>1074</v>
      </c>
      <c r="K140" s="662" t="s">
        <v>1075</v>
      </c>
      <c r="L140" s="664">
        <v>91.53</v>
      </c>
      <c r="M140" s="664">
        <v>1</v>
      </c>
      <c r="N140" s="665">
        <v>91.53</v>
      </c>
    </row>
    <row r="141" spans="1:14" ht="14.4" customHeight="1" x14ac:dyDescent="0.3">
      <c r="A141" s="660" t="s">
        <v>576</v>
      </c>
      <c r="B141" s="661" t="s">
        <v>577</v>
      </c>
      <c r="C141" s="662" t="s">
        <v>581</v>
      </c>
      <c r="D141" s="663" t="s">
        <v>2028</v>
      </c>
      <c r="E141" s="662" t="s">
        <v>601</v>
      </c>
      <c r="F141" s="663" t="s">
        <v>2034</v>
      </c>
      <c r="G141" s="662" t="s">
        <v>960</v>
      </c>
      <c r="H141" s="662" t="s">
        <v>1076</v>
      </c>
      <c r="I141" s="662" t="s">
        <v>1076</v>
      </c>
      <c r="J141" s="662" t="s">
        <v>610</v>
      </c>
      <c r="K141" s="662" t="s">
        <v>1062</v>
      </c>
      <c r="L141" s="664">
        <v>408.94936613070621</v>
      </c>
      <c r="M141" s="664">
        <v>24</v>
      </c>
      <c r="N141" s="665">
        <v>9814.7847871369486</v>
      </c>
    </row>
    <row r="142" spans="1:14" ht="14.4" customHeight="1" x14ac:dyDescent="0.3">
      <c r="A142" s="660" t="s">
        <v>576</v>
      </c>
      <c r="B142" s="661" t="s">
        <v>577</v>
      </c>
      <c r="C142" s="662" t="s">
        <v>581</v>
      </c>
      <c r="D142" s="663" t="s">
        <v>2028</v>
      </c>
      <c r="E142" s="662" t="s">
        <v>1077</v>
      </c>
      <c r="F142" s="663" t="s">
        <v>2035</v>
      </c>
      <c r="G142" s="662"/>
      <c r="H142" s="662" t="s">
        <v>1078</v>
      </c>
      <c r="I142" s="662" t="s">
        <v>1079</v>
      </c>
      <c r="J142" s="662" t="s">
        <v>1080</v>
      </c>
      <c r="K142" s="662" t="s">
        <v>1081</v>
      </c>
      <c r="L142" s="664">
        <v>86.669999999999987</v>
      </c>
      <c r="M142" s="664">
        <v>2</v>
      </c>
      <c r="N142" s="665">
        <v>173.33999999999997</v>
      </c>
    </row>
    <row r="143" spans="1:14" ht="14.4" customHeight="1" x14ac:dyDescent="0.3">
      <c r="A143" s="660" t="s">
        <v>576</v>
      </c>
      <c r="B143" s="661" t="s">
        <v>577</v>
      </c>
      <c r="C143" s="662" t="s">
        <v>581</v>
      </c>
      <c r="D143" s="663" t="s">
        <v>2028</v>
      </c>
      <c r="E143" s="662" t="s">
        <v>1077</v>
      </c>
      <c r="F143" s="663" t="s">
        <v>2035</v>
      </c>
      <c r="G143" s="662"/>
      <c r="H143" s="662" t="s">
        <v>1082</v>
      </c>
      <c r="I143" s="662" t="s">
        <v>1083</v>
      </c>
      <c r="J143" s="662" t="s">
        <v>1084</v>
      </c>
      <c r="K143" s="662" t="s">
        <v>1085</v>
      </c>
      <c r="L143" s="664">
        <v>674.31175000000007</v>
      </c>
      <c r="M143" s="664">
        <v>0.4</v>
      </c>
      <c r="N143" s="665">
        <v>269.72470000000004</v>
      </c>
    </row>
    <row r="144" spans="1:14" ht="14.4" customHeight="1" x14ac:dyDescent="0.3">
      <c r="A144" s="660" t="s">
        <v>576</v>
      </c>
      <c r="B144" s="661" t="s">
        <v>577</v>
      </c>
      <c r="C144" s="662" t="s">
        <v>581</v>
      </c>
      <c r="D144" s="663" t="s">
        <v>2028</v>
      </c>
      <c r="E144" s="662" t="s">
        <v>1077</v>
      </c>
      <c r="F144" s="663" t="s">
        <v>2035</v>
      </c>
      <c r="G144" s="662"/>
      <c r="H144" s="662" t="s">
        <v>1086</v>
      </c>
      <c r="I144" s="662" t="s">
        <v>1086</v>
      </c>
      <c r="J144" s="662" t="s">
        <v>1087</v>
      </c>
      <c r="K144" s="662" t="s">
        <v>1088</v>
      </c>
      <c r="L144" s="664">
        <v>194.69000000000025</v>
      </c>
      <c r="M144" s="664">
        <v>4.8999999999999986</v>
      </c>
      <c r="N144" s="665">
        <v>953.9810000000009</v>
      </c>
    </row>
    <row r="145" spans="1:14" ht="14.4" customHeight="1" x14ac:dyDescent="0.3">
      <c r="A145" s="660" t="s">
        <v>576</v>
      </c>
      <c r="B145" s="661" t="s">
        <v>577</v>
      </c>
      <c r="C145" s="662" t="s">
        <v>581</v>
      </c>
      <c r="D145" s="663" t="s">
        <v>2028</v>
      </c>
      <c r="E145" s="662" t="s">
        <v>1077</v>
      </c>
      <c r="F145" s="663" t="s">
        <v>2035</v>
      </c>
      <c r="G145" s="662"/>
      <c r="H145" s="662" t="s">
        <v>1089</v>
      </c>
      <c r="I145" s="662" t="s">
        <v>1089</v>
      </c>
      <c r="J145" s="662" t="s">
        <v>1090</v>
      </c>
      <c r="K145" s="662" t="s">
        <v>1091</v>
      </c>
      <c r="L145" s="664">
        <v>157.96843848449888</v>
      </c>
      <c r="M145" s="664">
        <v>1</v>
      </c>
      <c r="N145" s="665">
        <v>157.96843848449888</v>
      </c>
    </row>
    <row r="146" spans="1:14" ht="14.4" customHeight="1" x14ac:dyDescent="0.3">
      <c r="A146" s="660" t="s">
        <v>576</v>
      </c>
      <c r="B146" s="661" t="s">
        <v>577</v>
      </c>
      <c r="C146" s="662" t="s">
        <v>581</v>
      </c>
      <c r="D146" s="663" t="s">
        <v>2028</v>
      </c>
      <c r="E146" s="662" t="s">
        <v>1077</v>
      </c>
      <c r="F146" s="663" t="s">
        <v>2035</v>
      </c>
      <c r="G146" s="662" t="s">
        <v>614</v>
      </c>
      <c r="H146" s="662" t="s">
        <v>1092</v>
      </c>
      <c r="I146" s="662" t="s">
        <v>1093</v>
      </c>
      <c r="J146" s="662" t="s">
        <v>1094</v>
      </c>
      <c r="K146" s="662" t="s">
        <v>1095</v>
      </c>
      <c r="L146" s="664">
        <v>25.649915550120721</v>
      </c>
      <c r="M146" s="664">
        <v>3</v>
      </c>
      <c r="N146" s="665">
        <v>76.949746650362158</v>
      </c>
    </row>
    <row r="147" spans="1:14" ht="14.4" customHeight="1" x14ac:dyDescent="0.3">
      <c r="A147" s="660" t="s">
        <v>576</v>
      </c>
      <c r="B147" s="661" t="s">
        <v>577</v>
      </c>
      <c r="C147" s="662" t="s">
        <v>581</v>
      </c>
      <c r="D147" s="663" t="s">
        <v>2028</v>
      </c>
      <c r="E147" s="662" t="s">
        <v>1077</v>
      </c>
      <c r="F147" s="663" t="s">
        <v>2035</v>
      </c>
      <c r="G147" s="662" t="s">
        <v>614</v>
      </c>
      <c r="H147" s="662" t="s">
        <v>1096</v>
      </c>
      <c r="I147" s="662" t="s">
        <v>1097</v>
      </c>
      <c r="J147" s="662" t="s">
        <v>1098</v>
      </c>
      <c r="K147" s="662" t="s">
        <v>1099</v>
      </c>
      <c r="L147" s="664">
        <v>31.936634210816326</v>
      </c>
      <c r="M147" s="664">
        <v>12</v>
      </c>
      <c r="N147" s="665">
        <v>383.23961052979593</v>
      </c>
    </row>
    <row r="148" spans="1:14" ht="14.4" customHeight="1" x14ac:dyDescent="0.3">
      <c r="A148" s="660" t="s">
        <v>576</v>
      </c>
      <c r="B148" s="661" t="s">
        <v>577</v>
      </c>
      <c r="C148" s="662" t="s">
        <v>581</v>
      </c>
      <c r="D148" s="663" t="s">
        <v>2028</v>
      </c>
      <c r="E148" s="662" t="s">
        <v>1077</v>
      </c>
      <c r="F148" s="663" t="s">
        <v>2035</v>
      </c>
      <c r="G148" s="662" t="s">
        <v>614</v>
      </c>
      <c r="H148" s="662" t="s">
        <v>1100</v>
      </c>
      <c r="I148" s="662" t="s">
        <v>1101</v>
      </c>
      <c r="J148" s="662" t="s">
        <v>1102</v>
      </c>
      <c r="K148" s="662" t="s">
        <v>1103</v>
      </c>
      <c r="L148" s="664">
        <v>127.92249673476886</v>
      </c>
      <c r="M148" s="664">
        <v>44</v>
      </c>
      <c r="N148" s="665">
        <v>5628.5898563298297</v>
      </c>
    </row>
    <row r="149" spans="1:14" ht="14.4" customHeight="1" x14ac:dyDescent="0.3">
      <c r="A149" s="660" t="s">
        <v>576</v>
      </c>
      <c r="B149" s="661" t="s">
        <v>577</v>
      </c>
      <c r="C149" s="662" t="s">
        <v>581</v>
      </c>
      <c r="D149" s="663" t="s">
        <v>2028</v>
      </c>
      <c r="E149" s="662" t="s">
        <v>1077</v>
      </c>
      <c r="F149" s="663" t="s">
        <v>2035</v>
      </c>
      <c r="G149" s="662" t="s">
        <v>614</v>
      </c>
      <c r="H149" s="662" t="s">
        <v>1104</v>
      </c>
      <c r="I149" s="662" t="s">
        <v>1105</v>
      </c>
      <c r="J149" s="662" t="s">
        <v>1106</v>
      </c>
      <c r="K149" s="662" t="s">
        <v>1107</v>
      </c>
      <c r="L149" s="664">
        <v>100.295</v>
      </c>
      <c r="M149" s="664">
        <v>6</v>
      </c>
      <c r="N149" s="665">
        <v>601.77</v>
      </c>
    </row>
    <row r="150" spans="1:14" ht="14.4" customHeight="1" x14ac:dyDescent="0.3">
      <c r="A150" s="660" t="s">
        <v>576</v>
      </c>
      <c r="B150" s="661" t="s">
        <v>577</v>
      </c>
      <c r="C150" s="662" t="s">
        <v>581</v>
      </c>
      <c r="D150" s="663" t="s">
        <v>2028</v>
      </c>
      <c r="E150" s="662" t="s">
        <v>1077</v>
      </c>
      <c r="F150" s="663" t="s">
        <v>2035</v>
      </c>
      <c r="G150" s="662" t="s">
        <v>614</v>
      </c>
      <c r="H150" s="662" t="s">
        <v>1108</v>
      </c>
      <c r="I150" s="662" t="s">
        <v>1109</v>
      </c>
      <c r="J150" s="662" t="s">
        <v>1110</v>
      </c>
      <c r="K150" s="662" t="s">
        <v>1111</v>
      </c>
      <c r="L150" s="664">
        <v>110.3</v>
      </c>
      <c r="M150" s="664">
        <v>1</v>
      </c>
      <c r="N150" s="665">
        <v>110.3</v>
      </c>
    </row>
    <row r="151" spans="1:14" ht="14.4" customHeight="1" x14ac:dyDescent="0.3">
      <c r="A151" s="660" t="s">
        <v>576</v>
      </c>
      <c r="B151" s="661" t="s">
        <v>577</v>
      </c>
      <c r="C151" s="662" t="s">
        <v>581</v>
      </c>
      <c r="D151" s="663" t="s">
        <v>2028</v>
      </c>
      <c r="E151" s="662" t="s">
        <v>1077</v>
      </c>
      <c r="F151" s="663" t="s">
        <v>2035</v>
      </c>
      <c r="G151" s="662" t="s">
        <v>614</v>
      </c>
      <c r="H151" s="662" t="s">
        <v>1112</v>
      </c>
      <c r="I151" s="662" t="s">
        <v>1113</v>
      </c>
      <c r="J151" s="662" t="s">
        <v>1114</v>
      </c>
      <c r="K151" s="662" t="s">
        <v>1115</v>
      </c>
      <c r="L151" s="664">
        <v>103.85999716489138</v>
      </c>
      <c r="M151" s="664">
        <v>1</v>
      </c>
      <c r="N151" s="665">
        <v>103.85999716489138</v>
      </c>
    </row>
    <row r="152" spans="1:14" ht="14.4" customHeight="1" x14ac:dyDescent="0.3">
      <c r="A152" s="660" t="s">
        <v>576</v>
      </c>
      <c r="B152" s="661" t="s">
        <v>577</v>
      </c>
      <c r="C152" s="662" t="s">
        <v>581</v>
      </c>
      <c r="D152" s="663" t="s">
        <v>2028</v>
      </c>
      <c r="E152" s="662" t="s">
        <v>1077</v>
      </c>
      <c r="F152" s="663" t="s">
        <v>2035</v>
      </c>
      <c r="G152" s="662" t="s">
        <v>614</v>
      </c>
      <c r="H152" s="662" t="s">
        <v>1116</v>
      </c>
      <c r="I152" s="662" t="s">
        <v>1117</v>
      </c>
      <c r="J152" s="662" t="s">
        <v>1118</v>
      </c>
      <c r="K152" s="662" t="s">
        <v>1119</v>
      </c>
      <c r="L152" s="664">
        <v>122.23999999999997</v>
      </c>
      <c r="M152" s="664">
        <v>1</v>
      </c>
      <c r="N152" s="665">
        <v>122.23999999999997</v>
      </c>
    </row>
    <row r="153" spans="1:14" ht="14.4" customHeight="1" x14ac:dyDescent="0.3">
      <c r="A153" s="660" t="s">
        <v>576</v>
      </c>
      <c r="B153" s="661" t="s">
        <v>577</v>
      </c>
      <c r="C153" s="662" t="s">
        <v>581</v>
      </c>
      <c r="D153" s="663" t="s">
        <v>2028</v>
      </c>
      <c r="E153" s="662" t="s">
        <v>1077</v>
      </c>
      <c r="F153" s="663" t="s">
        <v>2035</v>
      </c>
      <c r="G153" s="662" t="s">
        <v>614</v>
      </c>
      <c r="H153" s="662" t="s">
        <v>1120</v>
      </c>
      <c r="I153" s="662" t="s">
        <v>1120</v>
      </c>
      <c r="J153" s="662" t="s">
        <v>1121</v>
      </c>
      <c r="K153" s="662" t="s">
        <v>1122</v>
      </c>
      <c r="L153" s="664">
        <v>286</v>
      </c>
      <c r="M153" s="664">
        <v>2.8</v>
      </c>
      <c r="N153" s="665">
        <v>800.8</v>
      </c>
    </row>
    <row r="154" spans="1:14" ht="14.4" customHeight="1" x14ac:dyDescent="0.3">
      <c r="A154" s="660" t="s">
        <v>576</v>
      </c>
      <c r="B154" s="661" t="s">
        <v>577</v>
      </c>
      <c r="C154" s="662" t="s">
        <v>581</v>
      </c>
      <c r="D154" s="663" t="s">
        <v>2028</v>
      </c>
      <c r="E154" s="662" t="s">
        <v>1077</v>
      </c>
      <c r="F154" s="663" t="s">
        <v>2035</v>
      </c>
      <c r="G154" s="662" t="s">
        <v>614</v>
      </c>
      <c r="H154" s="662" t="s">
        <v>1123</v>
      </c>
      <c r="I154" s="662" t="s">
        <v>1123</v>
      </c>
      <c r="J154" s="662" t="s">
        <v>1124</v>
      </c>
      <c r="K154" s="662" t="s">
        <v>1088</v>
      </c>
      <c r="L154" s="664">
        <v>169.79</v>
      </c>
      <c r="M154" s="664">
        <v>1</v>
      </c>
      <c r="N154" s="665">
        <v>169.79</v>
      </c>
    </row>
    <row r="155" spans="1:14" ht="14.4" customHeight="1" x14ac:dyDescent="0.3">
      <c r="A155" s="660" t="s">
        <v>576</v>
      </c>
      <c r="B155" s="661" t="s">
        <v>577</v>
      </c>
      <c r="C155" s="662" t="s">
        <v>581</v>
      </c>
      <c r="D155" s="663" t="s">
        <v>2028</v>
      </c>
      <c r="E155" s="662" t="s">
        <v>1077</v>
      </c>
      <c r="F155" s="663" t="s">
        <v>2035</v>
      </c>
      <c r="G155" s="662" t="s">
        <v>960</v>
      </c>
      <c r="H155" s="662" t="s">
        <v>1125</v>
      </c>
      <c r="I155" s="662" t="s">
        <v>1126</v>
      </c>
      <c r="J155" s="662" t="s">
        <v>1127</v>
      </c>
      <c r="K155" s="662" t="s">
        <v>1128</v>
      </c>
      <c r="L155" s="664">
        <v>115.71939278533918</v>
      </c>
      <c r="M155" s="664">
        <v>5</v>
      </c>
      <c r="N155" s="665">
        <v>578.59696392669593</v>
      </c>
    </row>
    <row r="156" spans="1:14" ht="14.4" customHeight="1" x14ac:dyDescent="0.3">
      <c r="A156" s="660" t="s">
        <v>576</v>
      </c>
      <c r="B156" s="661" t="s">
        <v>577</v>
      </c>
      <c r="C156" s="662" t="s">
        <v>581</v>
      </c>
      <c r="D156" s="663" t="s">
        <v>2028</v>
      </c>
      <c r="E156" s="662" t="s">
        <v>1077</v>
      </c>
      <c r="F156" s="663" t="s">
        <v>2035</v>
      </c>
      <c r="G156" s="662" t="s">
        <v>960</v>
      </c>
      <c r="H156" s="662" t="s">
        <v>1129</v>
      </c>
      <c r="I156" s="662" t="s">
        <v>1130</v>
      </c>
      <c r="J156" s="662" t="s">
        <v>1131</v>
      </c>
      <c r="K156" s="662" t="s">
        <v>1132</v>
      </c>
      <c r="L156" s="664">
        <v>146.58730709861109</v>
      </c>
      <c r="M156" s="664">
        <v>29.800000000000157</v>
      </c>
      <c r="N156" s="665">
        <v>4368.3017515386337</v>
      </c>
    </row>
    <row r="157" spans="1:14" ht="14.4" customHeight="1" x14ac:dyDescent="0.3">
      <c r="A157" s="660" t="s">
        <v>576</v>
      </c>
      <c r="B157" s="661" t="s">
        <v>577</v>
      </c>
      <c r="C157" s="662" t="s">
        <v>581</v>
      </c>
      <c r="D157" s="663" t="s">
        <v>2028</v>
      </c>
      <c r="E157" s="662" t="s">
        <v>1077</v>
      </c>
      <c r="F157" s="663" t="s">
        <v>2035</v>
      </c>
      <c r="G157" s="662" t="s">
        <v>960</v>
      </c>
      <c r="H157" s="662" t="s">
        <v>1133</v>
      </c>
      <c r="I157" s="662" t="s">
        <v>1134</v>
      </c>
      <c r="J157" s="662" t="s">
        <v>1135</v>
      </c>
      <c r="K157" s="662" t="s">
        <v>1136</v>
      </c>
      <c r="L157" s="664">
        <v>76.509479689778743</v>
      </c>
      <c r="M157" s="664">
        <v>14.200000000000001</v>
      </c>
      <c r="N157" s="665">
        <v>1086.4346115948583</v>
      </c>
    </row>
    <row r="158" spans="1:14" ht="14.4" customHeight="1" x14ac:dyDescent="0.3">
      <c r="A158" s="660" t="s">
        <v>576</v>
      </c>
      <c r="B158" s="661" t="s">
        <v>577</v>
      </c>
      <c r="C158" s="662" t="s">
        <v>581</v>
      </c>
      <c r="D158" s="663" t="s">
        <v>2028</v>
      </c>
      <c r="E158" s="662" t="s">
        <v>1077</v>
      </c>
      <c r="F158" s="663" t="s">
        <v>2035</v>
      </c>
      <c r="G158" s="662" t="s">
        <v>960</v>
      </c>
      <c r="H158" s="662" t="s">
        <v>1137</v>
      </c>
      <c r="I158" s="662" t="s">
        <v>1137</v>
      </c>
      <c r="J158" s="662" t="s">
        <v>1138</v>
      </c>
      <c r="K158" s="662" t="s">
        <v>1139</v>
      </c>
      <c r="L158" s="664">
        <v>462</v>
      </c>
      <c r="M158" s="664">
        <v>0.1</v>
      </c>
      <c r="N158" s="665">
        <v>46.2</v>
      </c>
    </row>
    <row r="159" spans="1:14" ht="14.4" customHeight="1" x14ac:dyDescent="0.3">
      <c r="A159" s="660" t="s">
        <v>576</v>
      </c>
      <c r="B159" s="661" t="s">
        <v>577</v>
      </c>
      <c r="C159" s="662" t="s">
        <v>581</v>
      </c>
      <c r="D159" s="663" t="s">
        <v>2028</v>
      </c>
      <c r="E159" s="662" t="s">
        <v>1077</v>
      </c>
      <c r="F159" s="663" t="s">
        <v>2035</v>
      </c>
      <c r="G159" s="662" t="s">
        <v>960</v>
      </c>
      <c r="H159" s="662" t="s">
        <v>1140</v>
      </c>
      <c r="I159" s="662" t="s">
        <v>1140</v>
      </c>
      <c r="J159" s="662" t="s">
        <v>1141</v>
      </c>
      <c r="K159" s="662" t="s">
        <v>1142</v>
      </c>
      <c r="L159" s="664">
        <v>156.75</v>
      </c>
      <c r="M159" s="664">
        <v>0.1</v>
      </c>
      <c r="N159" s="665">
        <v>15.675000000000001</v>
      </c>
    </row>
    <row r="160" spans="1:14" ht="14.4" customHeight="1" x14ac:dyDescent="0.3">
      <c r="A160" s="660" t="s">
        <v>576</v>
      </c>
      <c r="B160" s="661" t="s">
        <v>577</v>
      </c>
      <c r="C160" s="662" t="s">
        <v>581</v>
      </c>
      <c r="D160" s="663" t="s">
        <v>2028</v>
      </c>
      <c r="E160" s="662" t="s">
        <v>1077</v>
      </c>
      <c r="F160" s="663" t="s">
        <v>2035</v>
      </c>
      <c r="G160" s="662" t="s">
        <v>960</v>
      </c>
      <c r="H160" s="662" t="s">
        <v>1143</v>
      </c>
      <c r="I160" s="662" t="s">
        <v>1143</v>
      </c>
      <c r="J160" s="662" t="s">
        <v>1144</v>
      </c>
      <c r="K160" s="662" t="s">
        <v>1145</v>
      </c>
      <c r="L160" s="664">
        <v>142.33000000000001</v>
      </c>
      <c r="M160" s="664">
        <v>3</v>
      </c>
      <c r="N160" s="665">
        <v>426.99</v>
      </c>
    </row>
    <row r="161" spans="1:14" ht="14.4" customHeight="1" x14ac:dyDescent="0.3">
      <c r="A161" s="660" t="s">
        <v>576</v>
      </c>
      <c r="B161" s="661" t="s">
        <v>577</v>
      </c>
      <c r="C161" s="662" t="s">
        <v>581</v>
      </c>
      <c r="D161" s="663" t="s">
        <v>2028</v>
      </c>
      <c r="E161" s="662" t="s">
        <v>1077</v>
      </c>
      <c r="F161" s="663" t="s">
        <v>2035</v>
      </c>
      <c r="G161" s="662" t="s">
        <v>960</v>
      </c>
      <c r="H161" s="662" t="s">
        <v>1146</v>
      </c>
      <c r="I161" s="662" t="s">
        <v>1146</v>
      </c>
      <c r="J161" s="662" t="s">
        <v>1147</v>
      </c>
      <c r="K161" s="662" t="s">
        <v>1148</v>
      </c>
      <c r="L161" s="664">
        <v>233.80209468131866</v>
      </c>
      <c r="M161" s="664">
        <v>24.000000000000018</v>
      </c>
      <c r="N161" s="665">
        <v>5611.2502723516518</v>
      </c>
    </row>
    <row r="162" spans="1:14" ht="14.4" customHeight="1" x14ac:dyDescent="0.3">
      <c r="A162" s="660" t="s">
        <v>576</v>
      </c>
      <c r="B162" s="661" t="s">
        <v>577</v>
      </c>
      <c r="C162" s="662" t="s">
        <v>581</v>
      </c>
      <c r="D162" s="663" t="s">
        <v>2028</v>
      </c>
      <c r="E162" s="662" t="s">
        <v>1077</v>
      </c>
      <c r="F162" s="663" t="s">
        <v>2035</v>
      </c>
      <c r="G162" s="662" t="s">
        <v>960</v>
      </c>
      <c r="H162" s="662" t="s">
        <v>1149</v>
      </c>
      <c r="I162" s="662" t="s">
        <v>1150</v>
      </c>
      <c r="J162" s="662" t="s">
        <v>1151</v>
      </c>
      <c r="K162" s="662" t="s">
        <v>1152</v>
      </c>
      <c r="L162" s="664">
        <v>433.96281937267224</v>
      </c>
      <c r="M162" s="664">
        <v>5.7000000000000011</v>
      </c>
      <c r="N162" s="665">
        <v>2473.5880704242322</v>
      </c>
    </row>
    <row r="163" spans="1:14" ht="14.4" customHeight="1" x14ac:dyDescent="0.3">
      <c r="A163" s="660" t="s">
        <v>576</v>
      </c>
      <c r="B163" s="661" t="s">
        <v>577</v>
      </c>
      <c r="C163" s="662" t="s">
        <v>581</v>
      </c>
      <c r="D163" s="663" t="s">
        <v>2028</v>
      </c>
      <c r="E163" s="662" t="s">
        <v>1077</v>
      </c>
      <c r="F163" s="663" t="s">
        <v>2035</v>
      </c>
      <c r="G163" s="662" t="s">
        <v>960</v>
      </c>
      <c r="H163" s="662" t="s">
        <v>1153</v>
      </c>
      <c r="I163" s="662" t="s">
        <v>1154</v>
      </c>
      <c r="J163" s="662" t="s">
        <v>1155</v>
      </c>
      <c r="K163" s="662"/>
      <c r="L163" s="664">
        <v>187.82818785256583</v>
      </c>
      <c r="M163" s="664">
        <v>2.9000000000000004</v>
      </c>
      <c r="N163" s="665">
        <v>544.70174477244097</v>
      </c>
    </row>
    <row r="164" spans="1:14" ht="14.4" customHeight="1" x14ac:dyDescent="0.3">
      <c r="A164" s="660" t="s">
        <v>576</v>
      </c>
      <c r="B164" s="661" t="s">
        <v>577</v>
      </c>
      <c r="C164" s="662" t="s">
        <v>581</v>
      </c>
      <c r="D164" s="663" t="s">
        <v>2028</v>
      </c>
      <c r="E164" s="662" t="s">
        <v>1156</v>
      </c>
      <c r="F164" s="663" t="s">
        <v>2036</v>
      </c>
      <c r="G164" s="662" t="s">
        <v>614</v>
      </c>
      <c r="H164" s="662" t="s">
        <v>1157</v>
      </c>
      <c r="I164" s="662" t="s">
        <v>1158</v>
      </c>
      <c r="J164" s="662" t="s">
        <v>1159</v>
      </c>
      <c r="K164" s="662" t="s">
        <v>1160</v>
      </c>
      <c r="L164" s="664">
        <v>93.742551724384597</v>
      </c>
      <c r="M164" s="664">
        <v>3</v>
      </c>
      <c r="N164" s="665">
        <v>281.22765517315378</v>
      </c>
    </row>
    <row r="165" spans="1:14" ht="14.4" customHeight="1" x14ac:dyDescent="0.3">
      <c r="A165" s="660" t="s">
        <v>576</v>
      </c>
      <c r="B165" s="661" t="s">
        <v>577</v>
      </c>
      <c r="C165" s="662" t="s">
        <v>581</v>
      </c>
      <c r="D165" s="663" t="s">
        <v>2028</v>
      </c>
      <c r="E165" s="662" t="s">
        <v>1161</v>
      </c>
      <c r="F165" s="663" t="s">
        <v>2037</v>
      </c>
      <c r="G165" s="662"/>
      <c r="H165" s="662"/>
      <c r="I165" s="662" t="s">
        <v>1162</v>
      </c>
      <c r="J165" s="662" t="s">
        <v>1163</v>
      </c>
      <c r="K165" s="662"/>
      <c r="L165" s="664">
        <v>1407.54</v>
      </c>
      <c r="M165" s="664">
        <v>1</v>
      </c>
      <c r="N165" s="665">
        <v>1407.54</v>
      </c>
    </row>
    <row r="166" spans="1:14" ht="14.4" customHeight="1" x14ac:dyDescent="0.3">
      <c r="A166" s="660" t="s">
        <v>576</v>
      </c>
      <c r="B166" s="661" t="s">
        <v>577</v>
      </c>
      <c r="C166" s="662" t="s">
        <v>586</v>
      </c>
      <c r="D166" s="663" t="s">
        <v>2029</v>
      </c>
      <c r="E166" s="662" t="s">
        <v>601</v>
      </c>
      <c r="F166" s="663" t="s">
        <v>2034</v>
      </c>
      <c r="G166" s="662"/>
      <c r="H166" s="662" t="s">
        <v>612</v>
      </c>
      <c r="I166" s="662" t="s">
        <v>612</v>
      </c>
      <c r="J166" s="662" t="s">
        <v>610</v>
      </c>
      <c r="K166" s="662" t="s">
        <v>613</v>
      </c>
      <c r="L166" s="664">
        <v>630.66130690445141</v>
      </c>
      <c r="M166" s="664">
        <v>7</v>
      </c>
      <c r="N166" s="665">
        <v>4414.6291483311597</v>
      </c>
    </row>
    <row r="167" spans="1:14" ht="14.4" customHeight="1" x14ac:dyDescent="0.3">
      <c r="A167" s="660" t="s">
        <v>576</v>
      </c>
      <c r="B167" s="661" t="s">
        <v>577</v>
      </c>
      <c r="C167" s="662" t="s">
        <v>586</v>
      </c>
      <c r="D167" s="663" t="s">
        <v>2029</v>
      </c>
      <c r="E167" s="662" t="s">
        <v>601</v>
      </c>
      <c r="F167" s="663" t="s">
        <v>2034</v>
      </c>
      <c r="G167" s="662" t="s">
        <v>614</v>
      </c>
      <c r="H167" s="662" t="s">
        <v>1164</v>
      </c>
      <c r="I167" s="662" t="s">
        <v>1164</v>
      </c>
      <c r="J167" s="662" t="s">
        <v>1165</v>
      </c>
      <c r="K167" s="662" t="s">
        <v>1166</v>
      </c>
      <c r="L167" s="664">
        <v>171.6</v>
      </c>
      <c r="M167" s="664">
        <v>174</v>
      </c>
      <c r="N167" s="665">
        <v>29858.399999999998</v>
      </c>
    </row>
    <row r="168" spans="1:14" ht="14.4" customHeight="1" x14ac:dyDescent="0.3">
      <c r="A168" s="660" t="s">
        <v>576</v>
      </c>
      <c r="B168" s="661" t="s">
        <v>577</v>
      </c>
      <c r="C168" s="662" t="s">
        <v>586</v>
      </c>
      <c r="D168" s="663" t="s">
        <v>2029</v>
      </c>
      <c r="E168" s="662" t="s">
        <v>601</v>
      </c>
      <c r="F168" s="663" t="s">
        <v>2034</v>
      </c>
      <c r="G168" s="662" t="s">
        <v>614</v>
      </c>
      <c r="H168" s="662" t="s">
        <v>1167</v>
      </c>
      <c r="I168" s="662" t="s">
        <v>1167</v>
      </c>
      <c r="J168" s="662" t="s">
        <v>1168</v>
      </c>
      <c r="K168" s="662" t="s">
        <v>1169</v>
      </c>
      <c r="L168" s="664">
        <v>173.69</v>
      </c>
      <c r="M168" s="664">
        <v>5</v>
      </c>
      <c r="N168" s="665">
        <v>868.45</v>
      </c>
    </row>
    <row r="169" spans="1:14" ht="14.4" customHeight="1" x14ac:dyDescent="0.3">
      <c r="A169" s="660" t="s">
        <v>576</v>
      </c>
      <c r="B169" s="661" t="s">
        <v>577</v>
      </c>
      <c r="C169" s="662" t="s">
        <v>586</v>
      </c>
      <c r="D169" s="663" t="s">
        <v>2029</v>
      </c>
      <c r="E169" s="662" t="s">
        <v>601</v>
      </c>
      <c r="F169" s="663" t="s">
        <v>2034</v>
      </c>
      <c r="G169" s="662" t="s">
        <v>614</v>
      </c>
      <c r="H169" s="662" t="s">
        <v>1170</v>
      </c>
      <c r="I169" s="662" t="s">
        <v>1170</v>
      </c>
      <c r="J169" s="662" t="s">
        <v>1165</v>
      </c>
      <c r="K169" s="662" t="s">
        <v>1171</v>
      </c>
      <c r="L169" s="664">
        <v>93.156341463414634</v>
      </c>
      <c r="M169" s="664">
        <v>41</v>
      </c>
      <c r="N169" s="665">
        <v>3819.41</v>
      </c>
    </row>
    <row r="170" spans="1:14" ht="14.4" customHeight="1" x14ac:dyDescent="0.3">
      <c r="A170" s="660" t="s">
        <v>576</v>
      </c>
      <c r="B170" s="661" t="s">
        <v>577</v>
      </c>
      <c r="C170" s="662" t="s">
        <v>586</v>
      </c>
      <c r="D170" s="663" t="s">
        <v>2029</v>
      </c>
      <c r="E170" s="662" t="s">
        <v>601</v>
      </c>
      <c r="F170" s="663" t="s">
        <v>2034</v>
      </c>
      <c r="G170" s="662" t="s">
        <v>614</v>
      </c>
      <c r="H170" s="662" t="s">
        <v>615</v>
      </c>
      <c r="I170" s="662" t="s">
        <v>616</v>
      </c>
      <c r="J170" s="662" t="s">
        <v>617</v>
      </c>
      <c r="K170" s="662" t="s">
        <v>618</v>
      </c>
      <c r="L170" s="664">
        <v>51.409999999999989</v>
      </c>
      <c r="M170" s="664">
        <v>1</v>
      </c>
      <c r="N170" s="665">
        <v>51.409999999999989</v>
      </c>
    </row>
    <row r="171" spans="1:14" ht="14.4" customHeight="1" x14ac:dyDescent="0.3">
      <c r="A171" s="660" t="s">
        <v>576</v>
      </c>
      <c r="B171" s="661" t="s">
        <v>577</v>
      </c>
      <c r="C171" s="662" t="s">
        <v>586</v>
      </c>
      <c r="D171" s="663" t="s">
        <v>2029</v>
      </c>
      <c r="E171" s="662" t="s">
        <v>601</v>
      </c>
      <c r="F171" s="663" t="s">
        <v>2034</v>
      </c>
      <c r="G171" s="662" t="s">
        <v>614</v>
      </c>
      <c r="H171" s="662" t="s">
        <v>619</v>
      </c>
      <c r="I171" s="662" t="s">
        <v>620</v>
      </c>
      <c r="J171" s="662" t="s">
        <v>621</v>
      </c>
      <c r="K171" s="662" t="s">
        <v>622</v>
      </c>
      <c r="L171" s="664">
        <v>87.030000000000015</v>
      </c>
      <c r="M171" s="664">
        <v>1</v>
      </c>
      <c r="N171" s="665">
        <v>87.030000000000015</v>
      </c>
    </row>
    <row r="172" spans="1:14" ht="14.4" customHeight="1" x14ac:dyDescent="0.3">
      <c r="A172" s="660" t="s">
        <v>576</v>
      </c>
      <c r="B172" s="661" t="s">
        <v>577</v>
      </c>
      <c r="C172" s="662" t="s">
        <v>586</v>
      </c>
      <c r="D172" s="663" t="s">
        <v>2029</v>
      </c>
      <c r="E172" s="662" t="s">
        <v>601</v>
      </c>
      <c r="F172" s="663" t="s">
        <v>2034</v>
      </c>
      <c r="G172" s="662" t="s">
        <v>614</v>
      </c>
      <c r="H172" s="662" t="s">
        <v>623</v>
      </c>
      <c r="I172" s="662" t="s">
        <v>624</v>
      </c>
      <c r="J172" s="662" t="s">
        <v>625</v>
      </c>
      <c r="K172" s="662" t="s">
        <v>626</v>
      </c>
      <c r="L172" s="664">
        <v>97.086742078114568</v>
      </c>
      <c r="M172" s="664">
        <v>7</v>
      </c>
      <c r="N172" s="665">
        <v>679.60719454680202</v>
      </c>
    </row>
    <row r="173" spans="1:14" ht="14.4" customHeight="1" x14ac:dyDescent="0.3">
      <c r="A173" s="660" t="s">
        <v>576</v>
      </c>
      <c r="B173" s="661" t="s">
        <v>577</v>
      </c>
      <c r="C173" s="662" t="s">
        <v>586</v>
      </c>
      <c r="D173" s="663" t="s">
        <v>2029</v>
      </c>
      <c r="E173" s="662" t="s">
        <v>601</v>
      </c>
      <c r="F173" s="663" t="s">
        <v>2034</v>
      </c>
      <c r="G173" s="662" t="s">
        <v>614</v>
      </c>
      <c r="H173" s="662" t="s">
        <v>627</v>
      </c>
      <c r="I173" s="662" t="s">
        <v>628</v>
      </c>
      <c r="J173" s="662" t="s">
        <v>629</v>
      </c>
      <c r="K173" s="662" t="s">
        <v>630</v>
      </c>
      <c r="L173" s="664">
        <v>167.06625360387235</v>
      </c>
      <c r="M173" s="664">
        <v>9</v>
      </c>
      <c r="N173" s="665">
        <v>1503.5962824348512</v>
      </c>
    </row>
    <row r="174" spans="1:14" ht="14.4" customHeight="1" x14ac:dyDescent="0.3">
      <c r="A174" s="660" t="s">
        <v>576</v>
      </c>
      <c r="B174" s="661" t="s">
        <v>577</v>
      </c>
      <c r="C174" s="662" t="s">
        <v>586</v>
      </c>
      <c r="D174" s="663" t="s">
        <v>2029</v>
      </c>
      <c r="E174" s="662" t="s">
        <v>601</v>
      </c>
      <c r="F174" s="663" t="s">
        <v>2034</v>
      </c>
      <c r="G174" s="662" t="s">
        <v>614</v>
      </c>
      <c r="H174" s="662" t="s">
        <v>631</v>
      </c>
      <c r="I174" s="662" t="s">
        <v>632</v>
      </c>
      <c r="J174" s="662" t="s">
        <v>633</v>
      </c>
      <c r="K174" s="662" t="s">
        <v>634</v>
      </c>
      <c r="L174" s="664">
        <v>64.552500000000009</v>
      </c>
      <c r="M174" s="664">
        <v>8</v>
      </c>
      <c r="N174" s="665">
        <v>516.42000000000007</v>
      </c>
    </row>
    <row r="175" spans="1:14" ht="14.4" customHeight="1" x14ac:dyDescent="0.3">
      <c r="A175" s="660" t="s">
        <v>576</v>
      </c>
      <c r="B175" s="661" t="s">
        <v>577</v>
      </c>
      <c r="C175" s="662" t="s">
        <v>586</v>
      </c>
      <c r="D175" s="663" t="s">
        <v>2029</v>
      </c>
      <c r="E175" s="662" t="s">
        <v>601</v>
      </c>
      <c r="F175" s="663" t="s">
        <v>2034</v>
      </c>
      <c r="G175" s="662" t="s">
        <v>614</v>
      </c>
      <c r="H175" s="662" t="s">
        <v>1172</v>
      </c>
      <c r="I175" s="662" t="s">
        <v>1173</v>
      </c>
      <c r="J175" s="662" t="s">
        <v>1174</v>
      </c>
      <c r="K175" s="662" t="s">
        <v>1175</v>
      </c>
      <c r="L175" s="664">
        <v>64.888863179471002</v>
      </c>
      <c r="M175" s="664">
        <v>1</v>
      </c>
      <c r="N175" s="665">
        <v>64.888863179471002</v>
      </c>
    </row>
    <row r="176" spans="1:14" ht="14.4" customHeight="1" x14ac:dyDescent="0.3">
      <c r="A176" s="660" t="s">
        <v>576</v>
      </c>
      <c r="B176" s="661" t="s">
        <v>577</v>
      </c>
      <c r="C176" s="662" t="s">
        <v>586</v>
      </c>
      <c r="D176" s="663" t="s">
        <v>2029</v>
      </c>
      <c r="E176" s="662" t="s">
        <v>601</v>
      </c>
      <c r="F176" s="663" t="s">
        <v>2034</v>
      </c>
      <c r="G176" s="662" t="s">
        <v>614</v>
      </c>
      <c r="H176" s="662" t="s">
        <v>635</v>
      </c>
      <c r="I176" s="662" t="s">
        <v>636</v>
      </c>
      <c r="J176" s="662" t="s">
        <v>637</v>
      </c>
      <c r="K176" s="662" t="s">
        <v>638</v>
      </c>
      <c r="L176" s="664">
        <v>77.676333463997977</v>
      </c>
      <c r="M176" s="664">
        <v>63</v>
      </c>
      <c r="N176" s="665">
        <v>4893.6090082318724</v>
      </c>
    </row>
    <row r="177" spans="1:14" ht="14.4" customHeight="1" x14ac:dyDescent="0.3">
      <c r="A177" s="660" t="s">
        <v>576</v>
      </c>
      <c r="B177" s="661" t="s">
        <v>577</v>
      </c>
      <c r="C177" s="662" t="s">
        <v>586</v>
      </c>
      <c r="D177" s="663" t="s">
        <v>2029</v>
      </c>
      <c r="E177" s="662" t="s">
        <v>601</v>
      </c>
      <c r="F177" s="663" t="s">
        <v>2034</v>
      </c>
      <c r="G177" s="662" t="s">
        <v>614</v>
      </c>
      <c r="H177" s="662" t="s">
        <v>1176</v>
      </c>
      <c r="I177" s="662" t="s">
        <v>1177</v>
      </c>
      <c r="J177" s="662" t="s">
        <v>1178</v>
      </c>
      <c r="K177" s="662" t="s">
        <v>1179</v>
      </c>
      <c r="L177" s="664">
        <v>116.17</v>
      </c>
      <c r="M177" s="664">
        <v>1</v>
      </c>
      <c r="N177" s="665">
        <v>116.17</v>
      </c>
    </row>
    <row r="178" spans="1:14" ht="14.4" customHeight="1" x14ac:dyDescent="0.3">
      <c r="A178" s="660" t="s">
        <v>576</v>
      </c>
      <c r="B178" s="661" t="s">
        <v>577</v>
      </c>
      <c r="C178" s="662" t="s">
        <v>586</v>
      </c>
      <c r="D178" s="663" t="s">
        <v>2029</v>
      </c>
      <c r="E178" s="662" t="s">
        <v>601</v>
      </c>
      <c r="F178" s="663" t="s">
        <v>2034</v>
      </c>
      <c r="G178" s="662" t="s">
        <v>614</v>
      </c>
      <c r="H178" s="662" t="s">
        <v>651</v>
      </c>
      <c r="I178" s="662" t="s">
        <v>652</v>
      </c>
      <c r="J178" s="662" t="s">
        <v>653</v>
      </c>
      <c r="K178" s="662" t="s">
        <v>654</v>
      </c>
      <c r="L178" s="664">
        <v>66.149415177873692</v>
      </c>
      <c r="M178" s="664">
        <v>2</v>
      </c>
      <c r="N178" s="665">
        <v>132.29883035574738</v>
      </c>
    </row>
    <row r="179" spans="1:14" ht="14.4" customHeight="1" x14ac:dyDescent="0.3">
      <c r="A179" s="660" t="s">
        <v>576</v>
      </c>
      <c r="B179" s="661" t="s">
        <v>577</v>
      </c>
      <c r="C179" s="662" t="s">
        <v>586</v>
      </c>
      <c r="D179" s="663" t="s">
        <v>2029</v>
      </c>
      <c r="E179" s="662" t="s">
        <v>601</v>
      </c>
      <c r="F179" s="663" t="s">
        <v>2034</v>
      </c>
      <c r="G179" s="662" t="s">
        <v>614</v>
      </c>
      <c r="H179" s="662" t="s">
        <v>655</v>
      </c>
      <c r="I179" s="662" t="s">
        <v>656</v>
      </c>
      <c r="J179" s="662" t="s">
        <v>657</v>
      </c>
      <c r="K179" s="662" t="s">
        <v>658</v>
      </c>
      <c r="L179" s="664">
        <v>58.358442457949749</v>
      </c>
      <c r="M179" s="664">
        <v>28</v>
      </c>
      <c r="N179" s="665">
        <v>1634.0363888225929</v>
      </c>
    </row>
    <row r="180" spans="1:14" ht="14.4" customHeight="1" x14ac:dyDescent="0.3">
      <c r="A180" s="660" t="s">
        <v>576</v>
      </c>
      <c r="B180" s="661" t="s">
        <v>577</v>
      </c>
      <c r="C180" s="662" t="s">
        <v>586</v>
      </c>
      <c r="D180" s="663" t="s">
        <v>2029</v>
      </c>
      <c r="E180" s="662" t="s">
        <v>601</v>
      </c>
      <c r="F180" s="663" t="s">
        <v>2034</v>
      </c>
      <c r="G180" s="662" t="s">
        <v>614</v>
      </c>
      <c r="H180" s="662" t="s">
        <v>1180</v>
      </c>
      <c r="I180" s="662" t="s">
        <v>1181</v>
      </c>
      <c r="J180" s="662" t="s">
        <v>1182</v>
      </c>
      <c r="K180" s="662" t="s">
        <v>1183</v>
      </c>
      <c r="L180" s="664">
        <v>41.426000000000002</v>
      </c>
      <c r="M180" s="664">
        <v>1</v>
      </c>
      <c r="N180" s="665">
        <v>41.426000000000002</v>
      </c>
    </row>
    <row r="181" spans="1:14" ht="14.4" customHeight="1" x14ac:dyDescent="0.3">
      <c r="A181" s="660" t="s">
        <v>576</v>
      </c>
      <c r="B181" s="661" t="s">
        <v>577</v>
      </c>
      <c r="C181" s="662" t="s">
        <v>586</v>
      </c>
      <c r="D181" s="663" t="s">
        <v>2029</v>
      </c>
      <c r="E181" s="662" t="s">
        <v>601</v>
      </c>
      <c r="F181" s="663" t="s">
        <v>2034</v>
      </c>
      <c r="G181" s="662" t="s">
        <v>614</v>
      </c>
      <c r="H181" s="662" t="s">
        <v>663</v>
      </c>
      <c r="I181" s="662" t="s">
        <v>664</v>
      </c>
      <c r="J181" s="662" t="s">
        <v>665</v>
      </c>
      <c r="K181" s="662" t="s">
        <v>666</v>
      </c>
      <c r="L181" s="664">
        <v>144.57</v>
      </c>
      <c r="M181" s="664">
        <v>1</v>
      </c>
      <c r="N181" s="665">
        <v>144.57</v>
      </c>
    </row>
    <row r="182" spans="1:14" ht="14.4" customHeight="1" x14ac:dyDescent="0.3">
      <c r="A182" s="660" t="s">
        <v>576</v>
      </c>
      <c r="B182" s="661" t="s">
        <v>577</v>
      </c>
      <c r="C182" s="662" t="s">
        <v>586</v>
      </c>
      <c r="D182" s="663" t="s">
        <v>2029</v>
      </c>
      <c r="E182" s="662" t="s">
        <v>601</v>
      </c>
      <c r="F182" s="663" t="s">
        <v>2034</v>
      </c>
      <c r="G182" s="662" t="s">
        <v>614</v>
      </c>
      <c r="H182" s="662" t="s">
        <v>675</v>
      </c>
      <c r="I182" s="662" t="s">
        <v>676</v>
      </c>
      <c r="J182" s="662" t="s">
        <v>677</v>
      </c>
      <c r="K182" s="662" t="s">
        <v>678</v>
      </c>
      <c r="L182" s="664">
        <v>94.450000000000017</v>
      </c>
      <c r="M182" s="664">
        <v>1</v>
      </c>
      <c r="N182" s="665">
        <v>94.450000000000017</v>
      </c>
    </row>
    <row r="183" spans="1:14" ht="14.4" customHeight="1" x14ac:dyDescent="0.3">
      <c r="A183" s="660" t="s">
        <v>576</v>
      </c>
      <c r="B183" s="661" t="s">
        <v>577</v>
      </c>
      <c r="C183" s="662" t="s">
        <v>586</v>
      </c>
      <c r="D183" s="663" t="s">
        <v>2029</v>
      </c>
      <c r="E183" s="662" t="s">
        <v>601</v>
      </c>
      <c r="F183" s="663" t="s">
        <v>2034</v>
      </c>
      <c r="G183" s="662" t="s">
        <v>614</v>
      </c>
      <c r="H183" s="662" t="s">
        <v>679</v>
      </c>
      <c r="I183" s="662" t="s">
        <v>679</v>
      </c>
      <c r="J183" s="662" t="s">
        <v>680</v>
      </c>
      <c r="K183" s="662" t="s">
        <v>681</v>
      </c>
      <c r="L183" s="664">
        <v>36.551843250188703</v>
      </c>
      <c r="M183" s="664">
        <v>62</v>
      </c>
      <c r="N183" s="665">
        <v>2266.2142815116995</v>
      </c>
    </row>
    <row r="184" spans="1:14" ht="14.4" customHeight="1" x14ac:dyDescent="0.3">
      <c r="A184" s="660" t="s">
        <v>576</v>
      </c>
      <c r="B184" s="661" t="s">
        <v>577</v>
      </c>
      <c r="C184" s="662" t="s">
        <v>586</v>
      </c>
      <c r="D184" s="663" t="s">
        <v>2029</v>
      </c>
      <c r="E184" s="662" t="s">
        <v>601</v>
      </c>
      <c r="F184" s="663" t="s">
        <v>2034</v>
      </c>
      <c r="G184" s="662" t="s">
        <v>614</v>
      </c>
      <c r="H184" s="662" t="s">
        <v>682</v>
      </c>
      <c r="I184" s="662" t="s">
        <v>683</v>
      </c>
      <c r="J184" s="662" t="s">
        <v>684</v>
      </c>
      <c r="K184" s="662" t="s">
        <v>685</v>
      </c>
      <c r="L184" s="664">
        <v>43.254999999999995</v>
      </c>
      <c r="M184" s="664">
        <v>2</v>
      </c>
      <c r="N184" s="665">
        <v>86.509999999999991</v>
      </c>
    </row>
    <row r="185" spans="1:14" ht="14.4" customHeight="1" x14ac:dyDescent="0.3">
      <c r="A185" s="660" t="s">
        <v>576</v>
      </c>
      <c r="B185" s="661" t="s">
        <v>577</v>
      </c>
      <c r="C185" s="662" t="s">
        <v>586</v>
      </c>
      <c r="D185" s="663" t="s">
        <v>2029</v>
      </c>
      <c r="E185" s="662" t="s">
        <v>601</v>
      </c>
      <c r="F185" s="663" t="s">
        <v>2034</v>
      </c>
      <c r="G185" s="662" t="s">
        <v>614</v>
      </c>
      <c r="H185" s="662" t="s">
        <v>1184</v>
      </c>
      <c r="I185" s="662" t="s">
        <v>1185</v>
      </c>
      <c r="J185" s="662" t="s">
        <v>1186</v>
      </c>
      <c r="K185" s="662" t="s">
        <v>1187</v>
      </c>
      <c r="L185" s="664">
        <v>77.290000000000006</v>
      </c>
      <c r="M185" s="664">
        <v>1</v>
      </c>
      <c r="N185" s="665">
        <v>77.290000000000006</v>
      </c>
    </row>
    <row r="186" spans="1:14" ht="14.4" customHeight="1" x14ac:dyDescent="0.3">
      <c r="A186" s="660" t="s">
        <v>576</v>
      </c>
      <c r="B186" s="661" t="s">
        <v>577</v>
      </c>
      <c r="C186" s="662" t="s">
        <v>586</v>
      </c>
      <c r="D186" s="663" t="s">
        <v>2029</v>
      </c>
      <c r="E186" s="662" t="s">
        <v>601</v>
      </c>
      <c r="F186" s="663" t="s">
        <v>2034</v>
      </c>
      <c r="G186" s="662" t="s">
        <v>614</v>
      </c>
      <c r="H186" s="662" t="s">
        <v>1188</v>
      </c>
      <c r="I186" s="662" t="s">
        <v>1189</v>
      </c>
      <c r="J186" s="662" t="s">
        <v>1190</v>
      </c>
      <c r="K186" s="662" t="s">
        <v>1191</v>
      </c>
      <c r="L186" s="664">
        <v>327.52484257665884</v>
      </c>
      <c r="M186" s="664">
        <v>6</v>
      </c>
      <c r="N186" s="665">
        <v>1965.1490554599532</v>
      </c>
    </row>
    <row r="187" spans="1:14" ht="14.4" customHeight="1" x14ac:dyDescent="0.3">
      <c r="A187" s="660" t="s">
        <v>576</v>
      </c>
      <c r="B187" s="661" t="s">
        <v>577</v>
      </c>
      <c r="C187" s="662" t="s">
        <v>586</v>
      </c>
      <c r="D187" s="663" t="s">
        <v>2029</v>
      </c>
      <c r="E187" s="662" t="s">
        <v>601</v>
      </c>
      <c r="F187" s="663" t="s">
        <v>2034</v>
      </c>
      <c r="G187" s="662" t="s">
        <v>614</v>
      </c>
      <c r="H187" s="662" t="s">
        <v>1192</v>
      </c>
      <c r="I187" s="662" t="s">
        <v>1193</v>
      </c>
      <c r="J187" s="662" t="s">
        <v>1194</v>
      </c>
      <c r="K187" s="662" t="s">
        <v>1191</v>
      </c>
      <c r="L187" s="664">
        <v>344.59</v>
      </c>
      <c r="M187" s="664">
        <v>1</v>
      </c>
      <c r="N187" s="665">
        <v>344.59</v>
      </c>
    </row>
    <row r="188" spans="1:14" ht="14.4" customHeight="1" x14ac:dyDescent="0.3">
      <c r="A188" s="660" t="s">
        <v>576</v>
      </c>
      <c r="B188" s="661" t="s">
        <v>577</v>
      </c>
      <c r="C188" s="662" t="s">
        <v>586</v>
      </c>
      <c r="D188" s="663" t="s">
        <v>2029</v>
      </c>
      <c r="E188" s="662" t="s">
        <v>601</v>
      </c>
      <c r="F188" s="663" t="s">
        <v>2034</v>
      </c>
      <c r="G188" s="662" t="s">
        <v>614</v>
      </c>
      <c r="H188" s="662" t="s">
        <v>713</v>
      </c>
      <c r="I188" s="662" t="s">
        <v>714</v>
      </c>
      <c r="J188" s="662" t="s">
        <v>715</v>
      </c>
      <c r="K188" s="662" t="s">
        <v>716</v>
      </c>
      <c r="L188" s="664">
        <v>29.701041155803907</v>
      </c>
      <c r="M188" s="664">
        <v>105</v>
      </c>
      <c r="N188" s="665">
        <v>3118.6093213594104</v>
      </c>
    </row>
    <row r="189" spans="1:14" ht="14.4" customHeight="1" x14ac:dyDescent="0.3">
      <c r="A189" s="660" t="s">
        <v>576</v>
      </c>
      <c r="B189" s="661" t="s">
        <v>577</v>
      </c>
      <c r="C189" s="662" t="s">
        <v>586</v>
      </c>
      <c r="D189" s="663" t="s">
        <v>2029</v>
      </c>
      <c r="E189" s="662" t="s">
        <v>601</v>
      </c>
      <c r="F189" s="663" t="s">
        <v>2034</v>
      </c>
      <c r="G189" s="662" t="s">
        <v>614</v>
      </c>
      <c r="H189" s="662" t="s">
        <v>1195</v>
      </c>
      <c r="I189" s="662" t="s">
        <v>1196</v>
      </c>
      <c r="J189" s="662" t="s">
        <v>1197</v>
      </c>
      <c r="K189" s="662"/>
      <c r="L189" s="664">
        <v>204.29</v>
      </c>
      <c r="M189" s="664">
        <v>1</v>
      </c>
      <c r="N189" s="665">
        <v>204.29</v>
      </c>
    </row>
    <row r="190" spans="1:14" ht="14.4" customHeight="1" x14ac:dyDescent="0.3">
      <c r="A190" s="660" t="s">
        <v>576</v>
      </c>
      <c r="B190" s="661" t="s">
        <v>577</v>
      </c>
      <c r="C190" s="662" t="s">
        <v>586</v>
      </c>
      <c r="D190" s="663" t="s">
        <v>2029</v>
      </c>
      <c r="E190" s="662" t="s">
        <v>601</v>
      </c>
      <c r="F190" s="663" t="s">
        <v>2034</v>
      </c>
      <c r="G190" s="662" t="s">
        <v>614</v>
      </c>
      <c r="H190" s="662" t="s">
        <v>1198</v>
      </c>
      <c r="I190" s="662" t="s">
        <v>1199</v>
      </c>
      <c r="J190" s="662" t="s">
        <v>1200</v>
      </c>
      <c r="K190" s="662" t="s">
        <v>1201</v>
      </c>
      <c r="L190" s="664">
        <v>71.759372425912275</v>
      </c>
      <c r="M190" s="664">
        <v>1</v>
      </c>
      <c r="N190" s="665">
        <v>71.759372425912275</v>
      </c>
    </row>
    <row r="191" spans="1:14" ht="14.4" customHeight="1" x14ac:dyDescent="0.3">
      <c r="A191" s="660" t="s">
        <v>576</v>
      </c>
      <c r="B191" s="661" t="s">
        <v>577</v>
      </c>
      <c r="C191" s="662" t="s">
        <v>586</v>
      </c>
      <c r="D191" s="663" t="s">
        <v>2029</v>
      </c>
      <c r="E191" s="662" t="s">
        <v>601</v>
      </c>
      <c r="F191" s="663" t="s">
        <v>2034</v>
      </c>
      <c r="G191" s="662" t="s">
        <v>614</v>
      </c>
      <c r="H191" s="662" t="s">
        <v>729</v>
      </c>
      <c r="I191" s="662" t="s">
        <v>730</v>
      </c>
      <c r="J191" s="662" t="s">
        <v>731</v>
      </c>
      <c r="K191" s="662" t="s">
        <v>732</v>
      </c>
      <c r="L191" s="664">
        <v>121.84</v>
      </c>
      <c r="M191" s="664">
        <v>1</v>
      </c>
      <c r="N191" s="665">
        <v>121.84</v>
      </c>
    </row>
    <row r="192" spans="1:14" ht="14.4" customHeight="1" x14ac:dyDescent="0.3">
      <c r="A192" s="660" t="s">
        <v>576</v>
      </c>
      <c r="B192" s="661" t="s">
        <v>577</v>
      </c>
      <c r="C192" s="662" t="s">
        <v>586</v>
      </c>
      <c r="D192" s="663" t="s">
        <v>2029</v>
      </c>
      <c r="E192" s="662" t="s">
        <v>601</v>
      </c>
      <c r="F192" s="663" t="s">
        <v>2034</v>
      </c>
      <c r="G192" s="662" t="s">
        <v>614</v>
      </c>
      <c r="H192" s="662" t="s">
        <v>740</v>
      </c>
      <c r="I192" s="662" t="s">
        <v>741</v>
      </c>
      <c r="J192" s="662" t="s">
        <v>742</v>
      </c>
      <c r="K192" s="662" t="s">
        <v>743</v>
      </c>
      <c r="L192" s="664">
        <v>69.172392141459866</v>
      </c>
      <c r="M192" s="664">
        <v>4</v>
      </c>
      <c r="N192" s="665">
        <v>276.68956856583947</v>
      </c>
    </row>
    <row r="193" spans="1:14" ht="14.4" customHeight="1" x14ac:dyDescent="0.3">
      <c r="A193" s="660" t="s">
        <v>576</v>
      </c>
      <c r="B193" s="661" t="s">
        <v>577</v>
      </c>
      <c r="C193" s="662" t="s">
        <v>586</v>
      </c>
      <c r="D193" s="663" t="s">
        <v>2029</v>
      </c>
      <c r="E193" s="662" t="s">
        <v>601</v>
      </c>
      <c r="F193" s="663" t="s">
        <v>2034</v>
      </c>
      <c r="G193" s="662" t="s">
        <v>614</v>
      </c>
      <c r="H193" s="662" t="s">
        <v>1202</v>
      </c>
      <c r="I193" s="662" t="s">
        <v>1203</v>
      </c>
      <c r="J193" s="662" t="s">
        <v>1204</v>
      </c>
      <c r="K193" s="662" t="s">
        <v>1205</v>
      </c>
      <c r="L193" s="664">
        <v>279.74829869639507</v>
      </c>
      <c r="M193" s="664">
        <v>1</v>
      </c>
      <c r="N193" s="665">
        <v>279.74829869639507</v>
      </c>
    </row>
    <row r="194" spans="1:14" ht="14.4" customHeight="1" x14ac:dyDescent="0.3">
      <c r="A194" s="660" t="s">
        <v>576</v>
      </c>
      <c r="B194" s="661" t="s">
        <v>577</v>
      </c>
      <c r="C194" s="662" t="s">
        <v>586</v>
      </c>
      <c r="D194" s="663" t="s">
        <v>2029</v>
      </c>
      <c r="E194" s="662" t="s">
        <v>601</v>
      </c>
      <c r="F194" s="663" t="s">
        <v>2034</v>
      </c>
      <c r="G194" s="662" t="s">
        <v>614</v>
      </c>
      <c r="H194" s="662" t="s">
        <v>1206</v>
      </c>
      <c r="I194" s="662" t="s">
        <v>1207</v>
      </c>
      <c r="J194" s="662" t="s">
        <v>1208</v>
      </c>
      <c r="K194" s="662" t="s">
        <v>1209</v>
      </c>
      <c r="L194" s="664">
        <v>38.799860945810934</v>
      </c>
      <c r="M194" s="664">
        <v>1</v>
      </c>
      <c r="N194" s="665">
        <v>38.799860945810934</v>
      </c>
    </row>
    <row r="195" spans="1:14" ht="14.4" customHeight="1" x14ac:dyDescent="0.3">
      <c r="A195" s="660" t="s">
        <v>576</v>
      </c>
      <c r="B195" s="661" t="s">
        <v>577</v>
      </c>
      <c r="C195" s="662" t="s">
        <v>586</v>
      </c>
      <c r="D195" s="663" t="s">
        <v>2029</v>
      </c>
      <c r="E195" s="662" t="s">
        <v>601</v>
      </c>
      <c r="F195" s="663" t="s">
        <v>2034</v>
      </c>
      <c r="G195" s="662" t="s">
        <v>614</v>
      </c>
      <c r="H195" s="662" t="s">
        <v>1210</v>
      </c>
      <c r="I195" s="662" t="s">
        <v>1211</v>
      </c>
      <c r="J195" s="662" t="s">
        <v>1212</v>
      </c>
      <c r="K195" s="662" t="s">
        <v>1213</v>
      </c>
      <c r="L195" s="664">
        <v>37.879947853566165</v>
      </c>
      <c r="M195" s="664">
        <v>2</v>
      </c>
      <c r="N195" s="665">
        <v>75.75989570713233</v>
      </c>
    </row>
    <row r="196" spans="1:14" ht="14.4" customHeight="1" x14ac:dyDescent="0.3">
      <c r="A196" s="660" t="s">
        <v>576</v>
      </c>
      <c r="B196" s="661" t="s">
        <v>577</v>
      </c>
      <c r="C196" s="662" t="s">
        <v>586</v>
      </c>
      <c r="D196" s="663" t="s">
        <v>2029</v>
      </c>
      <c r="E196" s="662" t="s">
        <v>601</v>
      </c>
      <c r="F196" s="663" t="s">
        <v>2034</v>
      </c>
      <c r="G196" s="662" t="s">
        <v>614</v>
      </c>
      <c r="H196" s="662" t="s">
        <v>751</v>
      </c>
      <c r="I196" s="662" t="s">
        <v>752</v>
      </c>
      <c r="J196" s="662" t="s">
        <v>753</v>
      </c>
      <c r="K196" s="662" t="s">
        <v>754</v>
      </c>
      <c r="L196" s="664">
        <v>138.32999999999998</v>
      </c>
      <c r="M196" s="664">
        <v>1</v>
      </c>
      <c r="N196" s="665">
        <v>138.32999999999998</v>
      </c>
    </row>
    <row r="197" spans="1:14" ht="14.4" customHeight="1" x14ac:dyDescent="0.3">
      <c r="A197" s="660" t="s">
        <v>576</v>
      </c>
      <c r="B197" s="661" t="s">
        <v>577</v>
      </c>
      <c r="C197" s="662" t="s">
        <v>586</v>
      </c>
      <c r="D197" s="663" t="s">
        <v>2029</v>
      </c>
      <c r="E197" s="662" t="s">
        <v>601</v>
      </c>
      <c r="F197" s="663" t="s">
        <v>2034</v>
      </c>
      <c r="G197" s="662" t="s">
        <v>614</v>
      </c>
      <c r="H197" s="662" t="s">
        <v>755</v>
      </c>
      <c r="I197" s="662" t="s">
        <v>756</v>
      </c>
      <c r="J197" s="662" t="s">
        <v>669</v>
      </c>
      <c r="K197" s="662" t="s">
        <v>757</v>
      </c>
      <c r="L197" s="664">
        <v>159.99476453738285</v>
      </c>
      <c r="M197" s="664">
        <v>2</v>
      </c>
      <c r="N197" s="665">
        <v>319.9895290747657</v>
      </c>
    </row>
    <row r="198" spans="1:14" ht="14.4" customHeight="1" x14ac:dyDescent="0.3">
      <c r="A198" s="660" t="s">
        <v>576</v>
      </c>
      <c r="B198" s="661" t="s">
        <v>577</v>
      </c>
      <c r="C198" s="662" t="s">
        <v>586</v>
      </c>
      <c r="D198" s="663" t="s">
        <v>2029</v>
      </c>
      <c r="E198" s="662" t="s">
        <v>601</v>
      </c>
      <c r="F198" s="663" t="s">
        <v>2034</v>
      </c>
      <c r="G198" s="662" t="s">
        <v>614</v>
      </c>
      <c r="H198" s="662" t="s">
        <v>1214</v>
      </c>
      <c r="I198" s="662" t="s">
        <v>215</v>
      </c>
      <c r="J198" s="662" t="s">
        <v>1215</v>
      </c>
      <c r="K198" s="662"/>
      <c r="L198" s="664">
        <v>97.32016738176317</v>
      </c>
      <c r="M198" s="664">
        <v>24</v>
      </c>
      <c r="N198" s="665">
        <v>2335.6840171623162</v>
      </c>
    </row>
    <row r="199" spans="1:14" ht="14.4" customHeight="1" x14ac:dyDescent="0.3">
      <c r="A199" s="660" t="s">
        <v>576</v>
      </c>
      <c r="B199" s="661" t="s">
        <v>577</v>
      </c>
      <c r="C199" s="662" t="s">
        <v>586</v>
      </c>
      <c r="D199" s="663" t="s">
        <v>2029</v>
      </c>
      <c r="E199" s="662" t="s">
        <v>601</v>
      </c>
      <c r="F199" s="663" t="s">
        <v>2034</v>
      </c>
      <c r="G199" s="662" t="s">
        <v>614</v>
      </c>
      <c r="H199" s="662" t="s">
        <v>768</v>
      </c>
      <c r="I199" s="662" t="s">
        <v>215</v>
      </c>
      <c r="J199" s="662" t="s">
        <v>769</v>
      </c>
      <c r="K199" s="662"/>
      <c r="L199" s="664">
        <v>146.11000000000001</v>
      </c>
      <c r="M199" s="664">
        <v>1</v>
      </c>
      <c r="N199" s="665">
        <v>146.11000000000001</v>
      </c>
    </row>
    <row r="200" spans="1:14" ht="14.4" customHeight="1" x14ac:dyDescent="0.3">
      <c r="A200" s="660" t="s">
        <v>576</v>
      </c>
      <c r="B200" s="661" t="s">
        <v>577</v>
      </c>
      <c r="C200" s="662" t="s">
        <v>586</v>
      </c>
      <c r="D200" s="663" t="s">
        <v>2029</v>
      </c>
      <c r="E200" s="662" t="s">
        <v>601</v>
      </c>
      <c r="F200" s="663" t="s">
        <v>2034</v>
      </c>
      <c r="G200" s="662" t="s">
        <v>614</v>
      </c>
      <c r="H200" s="662" t="s">
        <v>772</v>
      </c>
      <c r="I200" s="662" t="s">
        <v>773</v>
      </c>
      <c r="J200" s="662" t="s">
        <v>774</v>
      </c>
      <c r="K200" s="662" t="s">
        <v>775</v>
      </c>
      <c r="L200" s="664">
        <v>62.752772280818633</v>
      </c>
      <c r="M200" s="664">
        <v>10</v>
      </c>
      <c r="N200" s="665">
        <v>627.52772280818635</v>
      </c>
    </row>
    <row r="201" spans="1:14" ht="14.4" customHeight="1" x14ac:dyDescent="0.3">
      <c r="A201" s="660" t="s">
        <v>576</v>
      </c>
      <c r="B201" s="661" t="s">
        <v>577</v>
      </c>
      <c r="C201" s="662" t="s">
        <v>586</v>
      </c>
      <c r="D201" s="663" t="s">
        <v>2029</v>
      </c>
      <c r="E201" s="662" t="s">
        <v>601</v>
      </c>
      <c r="F201" s="663" t="s">
        <v>2034</v>
      </c>
      <c r="G201" s="662" t="s">
        <v>614</v>
      </c>
      <c r="H201" s="662" t="s">
        <v>776</v>
      </c>
      <c r="I201" s="662" t="s">
        <v>777</v>
      </c>
      <c r="J201" s="662" t="s">
        <v>778</v>
      </c>
      <c r="K201" s="662" t="s">
        <v>779</v>
      </c>
      <c r="L201" s="664">
        <v>31.409765338172271</v>
      </c>
      <c r="M201" s="664">
        <v>1</v>
      </c>
      <c r="N201" s="665">
        <v>31.409765338172271</v>
      </c>
    </row>
    <row r="202" spans="1:14" ht="14.4" customHeight="1" x14ac:dyDescent="0.3">
      <c r="A202" s="660" t="s">
        <v>576</v>
      </c>
      <c r="B202" s="661" t="s">
        <v>577</v>
      </c>
      <c r="C202" s="662" t="s">
        <v>586</v>
      </c>
      <c r="D202" s="663" t="s">
        <v>2029</v>
      </c>
      <c r="E202" s="662" t="s">
        <v>601</v>
      </c>
      <c r="F202" s="663" t="s">
        <v>2034</v>
      </c>
      <c r="G202" s="662" t="s">
        <v>614</v>
      </c>
      <c r="H202" s="662" t="s">
        <v>1216</v>
      </c>
      <c r="I202" s="662" t="s">
        <v>1217</v>
      </c>
      <c r="J202" s="662" t="s">
        <v>1218</v>
      </c>
      <c r="K202" s="662" t="s">
        <v>1219</v>
      </c>
      <c r="L202" s="664">
        <v>35.990000000000009</v>
      </c>
      <c r="M202" s="664">
        <v>1</v>
      </c>
      <c r="N202" s="665">
        <v>35.990000000000009</v>
      </c>
    </row>
    <row r="203" spans="1:14" ht="14.4" customHeight="1" x14ac:dyDescent="0.3">
      <c r="A203" s="660" t="s">
        <v>576</v>
      </c>
      <c r="B203" s="661" t="s">
        <v>577</v>
      </c>
      <c r="C203" s="662" t="s">
        <v>586</v>
      </c>
      <c r="D203" s="663" t="s">
        <v>2029</v>
      </c>
      <c r="E203" s="662" t="s">
        <v>601</v>
      </c>
      <c r="F203" s="663" t="s">
        <v>2034</v>
      </c>
      <c r="G203" s="662" t="s">
        <v>614</v>
      </c>
      <c r="H203" s="662" t="s">
        <v>1220</v>
      </c>
      <c r="I203" s="662" t="s">
        <v>1221</v>
      </c>
      <c r="J203" s="662" t="s">
        <v>1222</v>
      </c>
      <c r="K203" s="662" t="s">
        <v>1223</v>
      </c>
      <c r="L203" s="664">
        <v>68.68014714774479</v>
      </c>
      <c r="M203" s="664">
        <v>1</v>
      </c>
      <c r="N203" s="665">
        <v>68.68014714774479</v>
      </c>
    </row>
    <row r="204" spans="1:14" ht="14.4" customHeight="1" x14ac:dyDescent="0.3">
      <c r="A204" s="660" t="s">
        <v>576</v>
      </c>
      <c r="B204" s="661" t="s">
        <v>577</v>
      </c>
      <c r="C204" s="662" t="s">
        <v>586</v>
      </c>
      <c r="D204" s="663" t="s">
        <v>2029</v>
      </c>
      <c r="E204" s="662" t="s">
        <v>601</v>
      </c>
      <c r="F204" s="663" t="s">
        <v>2034</v>
      </c>
      <c r="G204" s="662" t="s">
        <v>614</v>
      </c>
      <c r="H204" s="662" t="s">
        <v>1224</v>
      </c>
      <c r="I204" s="662" t="s">
        <v>1225</v>
      </c>
      <c r="J204" s="662" t="s">
        <v>786</v>
      </c>
      <c r="K204" s="662" t="s">
        <v>1226</v>
      </c>
      <c r="L204" s="664">
        <v>34.390000000000008</v>
      </c>
      <c r="M204" s="664">
        <v>2</v>
      </c>
      <c r="N204" s="665">
        <v>68.780000000000015</v>
      </c>
    </row>
    <row r="205" spans="1:14" ht="14.4" customHeight="1" x14ac:dyDescent="0.3">
      <c r="A205" s="660" t="s">
        <v>576</v>
      </c>
      <c r="B205" s="661" t="s">
        <v>577</v>
      </c>
      <c r="C205" s="662" t="s">
        <v>586</v>
      </c>
      <c r="D205" s="663" t="s">
        <v>2029</v>
      </c>
      <c r="E205" s="662" t="s">
        <v>601</v>
      </c>
      <c r="F205" s="663" t="s">
        <v>2034</v>
      </c>
      <c r="G205" s="662" t="s">
        <v>614</v>
      </c>
      <c r="H205" s="662" t="s">
        <v>795</v>
      </c>
      <c r="I205" s="662" t="s">
        <v>796</v>
      </c>
      <c r="J205" s="662" t="s">
        <v>797</v>
      </c>
      <c r="K205" s="662" t="s">
        <v>798</v>
      </c>
      <c r="L205" s="664">
        <v>61.73</v>
      </c>
      <c r="M205" s="664">
        <v>1</v>
      </c>
      <c r="N205" s="665">
        <v>61.73</v>
      </c>
    </row>
    <row r="206" spans="1:14" ht="14.4" customHeight="1" x14ac:dyDescent="0.3">
      <c r="A206" s="660" t="s">
        <v>576</v>
      </c>
      <c r="B206" s="661" t="s">
        <v>577</v>
      </c>
      <c r="C206" s="662" t="s">
        <v>586</v>
      </c>
      <c r="D206" s="663" t="s">
        <v>2029</v>
      </c>
      <c r="E206" s="662" t="s">
        <v>601</v>
      </c>
      <c r="F206" s="663" t="s">
        <v>2034</v>
      </c>
      <c r="G206" s="662" t="s">
        <v>614</v>
      </c>
      <c r="H206" s="662" t="s">
        <v>799</v>
      </c>
      <c r="I206" s="662" t="s">
        <v>800</v>
      </c>
      <c r="J206" s="662" t="s">
        <v>801</v>
      </c>
      <c r="K206" s="662" t="s">
        <v>802</v>
      </c>
      <c r="L206" s="664">
        <v>26.879916156888523</v>
      </c>
      <c r="M206" s="664">
        <v>6</v>
      </c>
      <c r="N206" s="665">
        <v>161.27949694133113</v>
      </c>
    </row>
    <row r="207" spans="1:14" ht="14.4" customHeight="1" x14ac:dyDescent="0.3">
      <c r="A207" s="660" t="s">
        <v>576</v>
      </c>
      <c r="B207" s="661" t="s">
        <v>577</v>
      </c>
      <c r="C207" s="662" t="s">
        <v>586</v>
      </c>
      <c r="D207" s="663" t="s">
        <v>2029</v>
      </c>
      <c r="E207" s="662" t="s">
        <v>601</v>
      </c>
      <c r="F207" s="663" t="s">
        <v>2034</v>
      </c>
      <c r="G207" s="662" t="s">
        <v>614</v>
      </c>
      <c r="H207" s="662" t="s">
        <v>807</v>
      </c>
      <c r="I207" s="662" t="s">
        <v>808</v>
      </c>
      <c r="J207" s="662" t="s">
        <v>809</v>
      </c>
      <c r="K207" s="662"/>
      <c r="L207" s="664">
        <v>460.64967110183045</v>
      </c>
      <c r="M207" s="664">
        <v>2</v>
      </c>
      <c r="N207" s="665">
        <v>921.2993422036609</v>
      </c>
    </row>
    <row r="208" spans="1:14" ht="14.4" customHeight="1" x14ac:dyDescent="0.3">
      <c r="A208" s="660" t="s">
        <v>576</v>
      </c>
      <c r="B208" s="661" t="s">
        <v>577</v>
      </c>
      <c r="C208" s="662" t="s">
        <v>586</v>
      </c>
      <c r="D208" s="663" t="s">
        <v>2029</v>
      </c>
      <c r="E208" s="662" t="s">
        <v>601</v>
      </c>
      <c r="F208" s="663" t="s">
        <v>2034</v>
      </c>
      <c r="G208" s="662" t="s">
        <v>614</v>
      </c>
      <c r="H208" s="662" t="s">
        <v>812</v>
      </c>
      <c r="I208" s="662" t="s">
        <v>215</v>
      </c>
      <c r="J208" s="662" t="s">
        <v>813</v>
      </c>
      <c r="K208" s="662"/>
      <c r="L208" s="664">
        <v>162.89000000000007</v>
      </c>
      <c r="M208" s="664">
        <v>1</v>
      </c>
      <c r="N208" s="665">
        <v>162.89000000000007</v>
      </c>
    </row>
    <row r="209" spans="1:14" ht="14.4" customHeight="1" x14ac:dyDescent="0.3">
      <c r="A209" s="660" t="s">
        <v>576</v>
      </c>
      <c r="B209" s="661" t="s">
        <v>577</v>
      </c>
      <c r="C209" s="662" t="s">
        <v>586</v>
      </c>
      <c r="D209" s="663" t="s">
        <v>2029</v>
      </c>
      <c r="E209" s="662" t="s">
        <v>601</v>
      </c>
      <c r="F209" s="663" t="s">
        <v>2034</v>
      </c>
      <c r="G209" s="662" t="s">
        <v>614</v>
      </c>
      <c r="H209" s="662" t="s">
        <v>1227</v>
      </c>
      <c r="I209" s="662" t="s">
        <v>1227</v>
      </c>
      <c r="J209" s="662" t="s">
        <v>1165</v>
      </c>
      <c r="K209" s="662" t="s">
        <v>1228</v>
      </c>
      <c r="L209" s="664">
        <v>192.5</v>
      </c>
      <c r="M209" s="664">
        <v>0.1</v>
      </c>
      <c r="N209" s="665">
        <v>19.25</v>
      </c>
    </row>
    <row r="210" spans="1:14" ht="14.4" customHeight="1" x14ac:dyDescent="0.3">
      <c r="A210" s="660" t="s">
        <v>576</v>
      </c>
      <c r="B210" s="661" t="s">
        <v>577</v>
      </c>
      <c r="C210" s="662" t="s">
        <v>586</v>
      </c>
      <c r="D210" s="663" t="s">
        <v>2029</v>
      </c>
      <c r="E210" s="662" t="s">
        <v>601</v>
      </c>
      <c r="F210" s="663" t="s">
        <v>2034</v>
      </c>
      <c r="G210" s="662" t="s">
        <v>614</v>
      </c>
      <c r="H210" s="662" t="s">
        <v>818</v>
      </c>
      <c r="I210" s="662" t="s">
        <v>819</v>
      </c>
      <c r="J210" s="662" t="s">
        <v>820</v>
      </c>
      <c r="K210" s="662" t="s">
        <v>821</v>
      </c>
      <c r="L210" s="664">
        <v>105.70999999999997</v>
      </c>
      <c r="M210" s="664">
        <v>1</v>
      </c>
      <c r="N210" s="665">
        <v>105.70999999999997</v>
      </c>
    </row>
    <row r="211" spans="1:14" ht="14.4" customHeight="1" x14ac:dyDescent="0.3">
      <c r="A211" s="660" t="s">
        <v>576</v>
      </c>
      <c r="B211" s="661" t="s">
        <v>577</v>
      </c>
      <c r="C211" s="662" t="s">
        <v>586</v>
      </c>
      <c r="D211" s="663" t="s">
        <v>2029</v>
      </c>
      <c r="E211" s="662" t="s">
        <v>601</v>
      </c>
      <c r="F211" s="663" t="s">
        <v>2034</v>
      </c>
      <c r="G211" s="662" t="s">
        <v>614</v>
      </c>
      <c r="H211" s="662" t="s">
        <v>834</v>
      </c>
      <c r="I211" s="662" t="s">
        <v>835</v>
      </c>
      <c r="J211" s="662" t="s">
        <v>715</v>
      </c>
      <c r="K211" s="662" t="s">
        <v>836</v>
      </c>
      <c r="L211" s="664">
        <v>57.729859021019223</v>
      </c>
      <c r="M211" s="664">
        <v>357</v>
      </c>
      <c r="N211" s="665">
        <v>20609.559670503862</v>
      </c>
    </row>
    <row r="212" spans="1:14" ht="14.4" customHeight="1" x14ac:dyDescent="0.3">
      <c r="A212" s="660" t="s">
        <v>576</v>
      </c>
      <c r="B212" s="661" t="s">
        <v>577</v>
      </c>
      <c r="C212" s="662" t="s">
        <v>586</v>
      </c>
      <c r="D212" s="663" t="s">
        <v>2029</v>
      </c>
      <c r="E212" s="662" t="s">
        <v>601</v>
      </c>
      <c r="F212" s="663" t="s">
        <v>2034</v>
      </c>
      <c r="G212" s="662" t="s">
        <v>614</v>
      </c>
      <c r="H212" s="662" t="s">
        <v>1229</v>
      </c>
      <c r="I212" s="662" t="s">
        <v>1230</v>
      </c>
      <c r="J212" s="662" t="s">
        <v>1231</v>
      </c>
      <c r="K212" s="662" t="s">
        <v>1232</v>
      </c>
      <c r="L212" s="664">
        <v>76.36</v>
      </c>
      <c r="M212" s="664">
        <v>1</v>
      </c>
      <c r="N212" s="665">
        <v>76.36</v>
      </c>
    </row>
    <row r="213" spans="1:14" ht="14.4" customHeight="1" x14ac:dyDescent="0.3">
      <c r="A213" s="660" t="s">
        <v>576</v>
      </c>
      <c r="B213" s="661" t="s">
        <v>577</v>
      </c>
      <c r="C213" s="662" t="s">
        <v>586</v>
      </c>
      <c r="D213" s="663" t="s">
        <v>2029</v>
      </c>
      <c r="E213" s="662" t="s">
        <v>601</v>
      </c>
      <c r="F213" s="663" t="s">
        <v>2034</v>
      </c>
      <c r="G213" s="662" t="s">
        <v>614</v>
      </c>
      <c r="H213" s="662" t="s">
        <v>837</v>
      </c>
      <c r="I213" s="662" t="s">
        <v>838</v>
      </c>
      <c r="J213" s="662" t="s">
        <v>839</v>
      </c>
      <c r="K213" s="662" t="s">
        <v>840</v>
      </c>
      <c r="L213" s="664">
        <v>68.790000000000035</v>
      </c>
      <c r="M213" s="664">
        <v>3</v>
      </c>
      <c r="N213" s="665">
        <v>206.37000000000009</v>
      </c>
    </row>
    <row r="214" spans="1:14" ht="14.4" customHeight="1" x14ac:dyDescent="0.3">
      <c r="A214" s="660" t="s">
        <v>576</v>
      </c>
      <c r="B214" s="661" t="s">
        <v>577</v>
      </c>
      <c r="C214" s="662" t="s">
        <v>586</v>
      </c>
      <c r="D214" s="663" t="s">
        <v>2029</v>
      </c>
      <c r="E214" s="662" t="s">
        <v>601</v>
      </c>
      <c r="F214" s="663" t="s">
        <v>2034</v>
      </c>
      <c r="G214" s="662" t="s">
        <v>614</v>
      </c>
      <c r="H214" s="662" t="s">
        <v>851</v>
      </c>
      <c r="I214" s="662" t="s">
        <v>852</v>
      </c>
      <c r="J214" s="662" t="s">
        <v>853</v>
      </c>
      <c r="K214" s="662" t="s">
        <v>854</v>
      </c>
      <c r="L214" s="664">
        <v>119.12499999999997</v>
      </c>
      <c r="M214" s="664">
        <v>2</v>
      </c>
      <c r="N214" s="665">
        <v>238.24999999999994</v>
      </c>
    </row>
    <row r="215" spans="1:14" ht="14.4" customHeight="1" x14ac:dyDescent="0.3">
      <c r="A215" s="660" t="s">
        <v>576</v>
      </c>
      <c r="B215" s="661" t="s">
        <v>577</v>
      </c>
      <c r="C215" s="662" t="s">
        <v>586</v>
      </c>
      <c r="D215" s="663" t="s">
        <v>2029</v>
      </c>
      <c r="E215" s="662" t="s">
        <v>601</v>
      </c>
      <c r="F215" s="663" t="s">
        <v>2034</v>
      </c>
      <c r="G215" s="662" t="s">
        <v>614</v>
      </c>
      <c r="H215" s="662" t="s">
        <v>1233</v>
      </c>
      <c r="I215" s="662" t="s">
        <v>215</v>
      </c>
      <c r="J215" s="662" t="s">
        <v>1234</v>
      </c>
      <c r="K215" s="662"/>
      <c r="L215" s="664">
        <v>75.165342685452288</v>
      </c>
      <c r="M215" s="664">
        <v>1</v>
      </c>
      <c r="N215" s="665">
        <v>75.165342685452288</v>
      </c>
    </row>
    <row r="216" spans="1:14" ht="14.4" customHeight="1" x14ac:dyDescent="0.3">
      <c r="A216" s="660" t="s">
        <v>576</v>
      </c>
      <c r="B216" s="661" t="s">
        <v>577</v>
      </c>
      <c r="C216" s="662" t="s">
        <v>586</v>
      </c>
      <c r="D216" s="663" t="s">
        <v>2029</v>
      </c>
      <c r="E216" s="662" t="s">
        <v>601</v>
      </c>
      <c r="F216" s="663" t="s">
        <v>2034</v>
      </c>
      <c r="G216" s="662" t="s">
        <v>614</v>
      </c>
      <c r="H216" s="662" t="s">
        <v>1235</v>
      </c>
      <c r="I216" s="662" t="s">
        <v>1236</v>
      </c>
      <c r="J216" s="662" t="s">
        <v>1237</v>
      </c>
      <c r="K216" s="662" t="s">
        <v>1238</v>
      </c>
      <c r="L216" s="664">
        <v>33.154999999999987</v>
      </c>
      <c r="M216" s="664">
        <v>2</v>
      </c>
      <c r="N216" s="665">
        <v>66.309999999999974</v>
      </c>
    </row>
    <row r="217" spans="1:14" ht="14.4" customHeight="1" x14ac:dyDescent="0.3">
      <c r="A217" s="660" t="s">
        <v>576</v>
      </c>
      <c r="B217" s="661" t="s">
        <v>577</v>
      </c>
      <c r="C217" s="662" t="s">
        <v>586</v>
      </c>
      <c r="D217" s="663" t="s">
        <v>2029</v>
      </c>
      <c r="E217" s="662" t="s">
        <v>601</v>
      </c>
      <c r="F217" s="663" t="s">
        <v>2034</v>
      </c>
      <c r="G217" s="662" t="s">
        <v>614</v>
      </c>
      <c r="H217" s="662" t="s">
        <v>867</v>
      </c>
      <c r="I217" s="662" t="s">
        <v>868</v>
      </c>
      <c r="J217" s="662" t="s">
        <v>629</v>
      </c>
      <c r="K217" s="662" t="s">
        <v>869</v>
      </c>
      <c r="L217" s="664">
        <v>61.63972099538806</v>
      </c>
      <c r="M217" s="664">
        <v>5</v>
      </c>
      <c r="N217" s="665">
        <v>308.19860497694032</v>
      </c>
    </row>
    <row r="218" spans="1:14" ht="14.4" customHeight="1" x14ac:dyDescent="0.3">
      <c r="A218" s="660" t="s">
        <v>576</v>
      </c>
      <c r="B218" s="661" t="s">
        <v>577</v>
      </c>
      <c r="C218" s="662" t="s">
        <v>586</v>
      </c>
      <c r="D218" s="663" t="s">
        <v>2029</v>
      </c>
      <c r="E218" s="662" t="s">
        <v>601</v>
      </c>
      <c r="F218" s="663" t="s">
        <v>2034</v>
      </c>
      <c r="G218" s="662" t="s">
        <v>614</v>
      </c>
      <c r="H218" s="662" t="s">
        <v>1239</v>
      </c>
      <c r="I218" s="662" t="s">
        <v>1240</v>
      </c>
      <c r="J218" s="662" t="s">
        <v>641</v>
      </c>
      <c r="K218" s="662" t="s">
        <v>1241</v>
      </c>
      <c r="L218" s="664">
        <v>141.49</v>
      </c>
      <c r="M218" s="664">
        <v>1</v>
      </c>
      <c r="N218" s="665">
        <v>141.49</v>
      </c>
    </row>
    <row r="219" spans="1:14" ht="14.4" customHeight="1" x14ac:dyDescent="0.3">
      <c r="A219" s="660" t="s">
        <v>576</v>
      </c>
      <c r="B219" s="661" t="s">
        <v>577</v>
      </c>
      <c r="C219" s="662" t="s">
        <v>586</v>
      </c>
      <c r="D219" s="663" t="s">
        <v>2029</v>
      </c>
      <c r="E219" s="662" t="s">
        <v>601</v>
      </c>
      <c r="F219" s="663" t="s">
        <v>2034</v>
      </c>
      <c r="G219" s="662" t="s">
        <v>614</v>
      </c>
      <c r="H219" s="662" t="s">
        <v>1242</v>
      </c>
      <c r="I219" s="662" t="s">
        <v>1243</v>
      </c>
      <c r="J219" s="662" t="s">
        <v>1244</v>
      </c>
      <c r="K219" s="662" t="s">
        <v>1245</v>
      </c>
      <c r="L219" s="664">
        <v>126.96</v>
      </c>
      <c r="M219" s="664">
        <v>-1</v>
      </c>
      <c r="N219" s="665">
        <v>-126.96</v>
      </c>
    </row>
    <row r="220" spans="1:14" ht="14.4" customHeight="1" x14ac:dyDescent="0.3">
      <c r="A220" s="660" t="s">
        <v>576</v>
      </c>
      <c r="B220" s="661" t="s">
        <v>577</v>
      </c>
      <c r="C220" s="662" t="s">
        <v>586</v>
      </c>
      <c r="D220" s="663" t="s">
        <v>2029</v>
      </c>
      <c r="E220" s="662" t="s">
        <v>601</v>
      </c>
      <c r="F220" s="663" t="s">
        <v>2034</v>
      </c>
      <c r="G220" s="662" t="s">
        <v>614</v>
      </c>
      <c r="H220" s="662" t="s">
        <v>874</v>
      </c>
      <c r="I220" s="662" t="s">
        <v>875</v>
      </c>
      <c r="J220" s="662" t="s">
        <v>876</v>
      </c>
      <c r="K220" s="662" t="s">
        <v>877</v>
      </c>
      <c r="L220" s="664">
        <v>122.82980879266151</v>
      </c>
      <c r="M220" s="664">
        <v>1</v>
      </c>
      <c r="N220" s="665">
        <v>122.82980879266151</v>
      </c>
    </row>
    <row r="221" spans="1:14" ht="14.4" customHeight="1" x14ac:dyDescent="0.3">
      <c r="A221" s="660" t="s">
        <v>576</v>
      </c>
      <c r="B221" s="661" t="s">
        <v>577</v>
      </c>
      <c r="C221" s="662" t="s">
        <v>586</v>
      </c>
      <c r="D221" s="663" t="s">
        <v>2029</v>
      </c>
      <c r="E221" s="662" t="s">
        <v>601</v>
      </c>
      <c r="F221" s="663" t="s">
        <v>2034</v>
      </c>
      <c r="G221" s="662" t="s">
        <v>614</v>
      </c>
      <c r="H221" s="662" t="s">
        <v>1246</v>
      </c>
      <c r="I221" s="662" t="s">
        <v>1247</v>
      </c>
      <c r="J221" s="662" t="s">
        <v>1248</v>
      </c>
      <c r="K221" s="662" t="s">
        <v>1249</v>
      </c>
      <c r="L221" s="664">
        <v>52.99</v>
      </c>
      <c r="M221" s="664">
        <v>1</v>
      </c>
      <c r="N221" s="665">
        <v>52.99</v>
      </c>
    </row>
    <row r="222" spans="1:14" ht="14.4" customHeight="1" x14ac:dyDescent="0.3">
      <c r="A222" s="660" t="s">
        <v>576</v>
      </c>
      <c r="B222" s="661" t="s">
        <v>577</v>
      </c>
      <c r="C222" s="662" t="s">
        <v>586</v>
      </c>
      <c r="D222" s="663" t="s">
        <v>2029</v>
      </c>
      <c r="E222" s="662" t="s">
        <v>601</v>
      </c>
      <c r="F222" s="663" t="s">
        <v>2034</v>
      </c>
      <c r="G222" s="662" t="s">
        <v>614</v>
      </c>
      <c r="H222" s="662" t="s">
        <v>878</v>
      </c>
      <c r="I222" s="662" t="s">
        <v>879</v>
      </c>
      <c r="J222" s="662" t="s">
        <v>880</v>
      </c>
      <c r="K222" s="662" t="s">
        <v>881</v>
      </c>
      <c r="L222" s="664">
        <v>53.963999999999999</v>
      </c>
      <c r="M222" s="664">
        <v>10</v>
      </c>
      <c r="N222" s="665">
        <v>539.64</v>
      </c>
    </row>
    <row r="223" spans="1:14" ht="14.4" customHeight="1" x14ac:dyDescent="0.3">
      <c r="A223" s="660" t="s">
        <v>576</v>
      </c>
      <c r="B223" s="661" t="s">
        <v>577</v>
      </c>
      <c r="C223" s="662" t="s">
        <v>586</v>
      </c>
      <c r="D223" s="663" t="s">
        <v>2029</v>
      </c>
      <c r="E223" s="662" t="s">
        <v>601</v>
      </c>
      <c r="F223" s="663" t="s">
        <v>2034</v>
      </c>
      <c r="G223" s="662" t="s">
        <v>614</v>
      </c>
      <c r="H223" s="662" t="s">
        <v>1250</v>
      </c>
      <c r="I223" s="662" t="s">
        <v>1251</v>
      </c>
      <c r="J223" s="662" t="s">
        <v>1252</v>
      </c>
      <c r="K223" s="662" t="s">
        <v>1253</v>
      </c>
      <c r="L223" s="664">
        <v>92.519999999999982</v>
      </c>
      <c r="M223" s="664">
        <v>1</v>
      </c>
      <c r="N223" s="665">
        <v>92.519999999999982</v>
      </c>
    </row>
    <row r="224" spans="1:14" ht="14.4" customHeight="1" x14ac:dyDescent="0.3">
      <c r="A224" s="660" t="s">
        <v>576</v>
      </c>
      <c r="B224" s="661" t="s">
        <v>577</v>
      </c>
      <c r="C224" s="662" t="s">
        <v>586</v>
      </c>
      <c r="D224" s="663" t="s">
        <v>2029</v>
      </c>
      <c r="E224" s="662" t="s">
        <v>601</v>
      </c>
      <c r="F224" s="663" t="s">
        <v>2034</v>
      </c>
      <c r="G224" s="662" t="s">
        <v>614</v>
      </c>
      <c r="H224" s="662" t="s">
        <v>884</v>
      </c>
      <c r="I224" s="662" t="s">
        <v>215</v>
      </c>
      <c r="J224" s="662" t="s">
        <v>885</v>
      </c>
      <c r="K224" s="662"/>
      <c r="L224" s="664">
        <v>142.09</v>
      </c>
      <c r="M224" s="664">
        <v>1</v>
      </c>
      <c r="N224" s="665">
        <v>142.09</v>
      </c>
    </row>
    <row r="225" spans="1:14" ht="14.4" customHeight="1" x14ac:dyDescent="0.3">
      <c r="A225" s="660" t="s">
        <v>576</v>
      </c>
      <c r="B225" s="661" t="s">
        <v>577</v>
      </c>
      <c r="C225" s="662" t="s">
        <v>586</v>
      </c>
      <c r="D225" s="663" t="s">
        <v>2029</v>
      </c>
      <c r="E225" s="662" t="s">
        <v>601</v>
      </c>
      <c r="F225" s="663" t="s">
        <v>2034</v>
      </c>
      <c r="G225" s="662" t="s">
        <v>614</v>
      </c>
      <c r="H225" s="662" t="s">
        <v>1254</v>
      </c>
      <c r="I225" s="662" t="s">
        <v>1255</v>
      </c>
      <c r="J225" s="662" t="s">
        <v>1256</v>
      </c>
      <c r="K225" s="662"/>
      <c r="L225" s="664">
        <v>76.739999999999995</v>
      </c>
      <c r="M225" s="664">
        <v>1</v>
      </c>
      <c r="N225" s="665">
        <v>76.739999999999995</v>
      </c>
    </row>
    <row r="226" spans="1:14" ht="14.4" customHeight="1" x14ac:dyDescent="0.3">
      <c r="A226" s="660" t="s">
        <v>576</v>
      </c>
      <c r="B226" s="661" t="s">
        <v>577</v>
      </c>
      <c r="C226" s="662" t="s">
        <v>586</v>
      </c>
      <c r="D226" s="663" t="s">
        <v>2029</v>
      </c>
      <c r="E226" s="662" t="s">
        <v>601</v>
      </c>
      <c r="F226" s="663" t="s">
        <v>2034</v>
      </c>
      <c r="G226" s="662" t="s">
        <v>614</v>
      </c>
      <c r="H226" s="662" t="s">
        <v>1257</v>
      </c>
      <c r="I226" s="662" t="s">
        <v>1258</v>
      </c>
      <c r="J226" s="662" t="s">
        <v>1259</v>
      </c>
      <c r="K226" s="662" t="s">
        <v>1260</v>
      </c>
      <c r="L226" s="664">
        <v>113.35117269336976</v>
      </c>
      <c r="M226" s="664">
        <v>70</v>
      </c>
      <c r="N226" s="665">
        <v>7934.5820885358835</v>
      </c>
    </row>
    <row r="227" spans="1:14" ht="14.4" customHeight="1" x14ac:dyDescent="0.3">
      <c r="A227" s="660" t="s">
        <v>576</v>
      </c>
      <c r="B227" s="661" t="s">
        <v>577</v>
      </c>
      <c r="C227" s="662" t="s">
        <v>586</v>
      </c>
      <c r="D227" s="663" t="s">
        <v>2029</v>
      </c>
      <c r="E227" s="662" t="s">
        <v>601</v>
      </c>
      <c r="F227" s="663" t="s">
        <v>2034</v>
      </c>
      <c r="G227" s="662" t="s">
        <v>614</v>
      </c>
      <c r="H227" s="662" t="s">
        <v>1261</v>
      </c>
      <c r="I227" s="662" t="s">
        <v>1262</v>
      </c>
      <c r="J227" s="662" t="s">
        <v>1263</v>
      </c>
      <c r="K227" s="662" t="s">
        <v>1264</v>
      </c>
      <c r="L227" s="664">
        <v>363.98000000000025</v>
      </c>
      <c r="M227" s="664">
        <v>1</v>
      </c>
      <c r="N227" s="665">
        <v>363.98000000000025</v>
      </c>
    </row>
    <row r="228" spans="1:14" ht="14.4" customHeight="1" x14ac:dyDescent="0.3">
      <c r="A228" s="660" t="s">
        <v>576</v>
      </c>
      <c r="B228" s="661" t="s">
        <v>577</v>
      </c>
      <c r="C228" s="662" t="s">
        <v>586</v>
      </c>
      <c r="D228" s="663" t="s">
        <v>2029</v>
      </c>
      <c r="E228" s="662" t="s">
        <v>601</v>
      </c>
      <c r="F228" s="663" t="s">
        <v>2034</v>
      </c>
      <c r="G228" s="662" t="s">
        <v>614</v>
      </c>
      <c r="H228" s="662" t="s">
        <v>1265</v>
      </c>
      <c r="I228" s="662" t="s">
        <v>1266</v>
      </c>
      <c r="J228" s="662" t="s">
        <v>1267</v>
      </c>
      <c r="K228" s="662" t="s">
        <v>1268</v>
      </c>
      <c r="L228" s="664">
        <v>36.93</v>
      </c>
      <c r="M228" s="664">
        <v>1</v>
      </c>
      <c r="N228" s="665">
        <v>36.93</v>
      </c>
    </row>
    <row r="229" spans="1:14" ht="14.4" customHeight="1" x14ac:dyDescent="0.3">
      <c r="A229" s="660" t="s">
        <v>576</v>
      </c>
      <c r="B229" s="661" t="s">
        <v>577</v>
      </c>
      <c r="C229" s="662" t="s">
        <v>586</v>
      </c>
      <c r="D229" s="663" t="s">
        <v>2029</v>
      </c>
      <c r="E229" s="662" t="s">
        <v>601</v>
      </c>
      <c r="F229" s="663" t="s">
        <v>2034</v>
      </c>
      <c r="G229" s="662" t="s">
        <v>614</v>
      </c>
      <c r="H229" s="662" t="s">
        <v>1269</v>
      </c>
      <c r="I229" s="662" t="s">
        <v>1270</v>
      </c>
      <c r="J229" s="662" t="s">
        <v>1271</v>
      </c>
      <c r="K229" s="662" t="s">
        <v>1272</v>
      </c>
      <c r="L229" s="664">
        <v>227.59918207758045</v>
      </c>
      <c r="M229" s="664">
        <v>1</v>
      </c>
      <c r="N229" s="665">
        <v>227.59918207758045</v>
      </c>
    </row>
    <row r="230" spans="1:14" ht="14.4" customHeight="1" x14ac:dyDescent="0.3">
      <c r="A230" s="660" t="s">
        <v>576</v>
      </c>
      <c r="B230" s="661" t="s">
        <v>577</v>
      </c>
      <c r="C230" s="662" t="s">
        <v>586</v>
      </c>
      <c r="D230" s="663" t="s">
        <v>2029</v>
      </c>
      <c r="E230" s="662" t="s">
        <v>601</v>
      </c>
      <c r="F230" s="663" t="s">
        <v>2034</v>
      </c>
      <c r="G230" s="662" t="s">
        <v>614</v>
      </c>
      <c r="H230" s="662" t="s">
        <v>1273</v>
      </c>
      <c r="I230" s="662" t="s">
        <v>1274</v>
      </c>
      <c r="J230" s="662" t="s">
        <v>1275</v>
      </c>
      <c r="K230" s="662" t="s">
        <v>1276</v>
      </c>
      <c r="L230" s="664">
        <v>70.990000000000009</v>
      </c>
      <c r="M230" s="664">
        <v>1</v>
      </c>
      <c r="N230" s="665">
        <v>70.990000000000009</v>
      </c>
    </row>
    <row r="231" spans="1:14" ht="14.4" customHeight="1" x14ac:dyDescent="0.3">
      <c r="A231" s="660" t="s">
        <v>576</v>
      </c>
      <c r="B231" s="661" t="s">
        <v>577</v>
      </c>
      <c r="C231" s="662" t="s">
        <v>586</v>
      </c>
      <c r="D231" s="663" t="s">
        <v>2029</v>
      </c>
      <c r="E231" s="662" t="s">
        <v>601</v>
      </c>
      <c r="F231" s="663" t="s">
        <v>2034</v>
      </c>
      <c r="G231" s="662" t="s">
        <v>614</v>
      </c>
      <c r="H231" s="662" t="s">
        <v>1277</v>
      </c>
      <c r="I231" s="662" t="s">
        <v>1278</v>
      </c>
      <c r="J231" s="662" t="s">
        <v>1279</v>
      </c>
      <c r="K231" s="662" t="s">
        <v>1280</v>
      </c>
      <c r="L231" s="664">
        <v>58.170005436708784</v>
      </c>
      <c r="M231" s="664">
        <v>1</v>
      </c>
      <c r="N231" s="665">
        <v>58.170005436708784</v>
      </c>
    </row>
    <row r="232" spans="1:14" ht="14.4" customHeight="1" x14ac:dyDescent="0.3">
      <c r="A232" s="660" t="s">
        <v>576</v>
      </c>
      <c r="B232" s="661" t="s">
        <v>577</v>
      </c>
      <c r="C232" s="662" t="s">
        <v>586</v>
      </c>
      <c r="D232" s="663" t="s">
        <v>2029</v>
      </c>
      <c r="E232" s="662" t="s">
        <v>601</v>
      </c>
      <c r="F232" s="663" t="s">
        <v>2034</v>
      </c>
      <c r="G232" s="662" t="s">
        <v>614</v>
      </c>
      <c r="H232" s="662" t="s">
        <v>1281</v>
      </c>
      <c r="I232" s="662" t="s">
        <v>1282</v>
      </c>
      <c r="J232" s="662" t="s">
        <v>1283</v>
      </c>
      <c r="K232" s="662" t="s">
        <v>1284</v>
      </c>
      <c r="L232" s="664">
        <v>24.303333333333331</v>
      </c>
      <c r="M232" s="664">
        <v>6</v>
      </c>
      <c r="N232" s="665">
        <v>145.82</v>
      </c>
    </row>
    <row r="233" spans="1:14" ht="14.4" customHeight="1" x14ac:dyDescent="0.3">
      <c r="A233" s="660" t="s">
        <v>576</v>
      </c>
      <c r="B233" s="661" t="s">
        <v>577</v>
      </c>
      <c r="C233" s="662" t="s">
        <v>586</v>
      </c>
      <c r="D233" s="663" t="s">
        <v>2029</v>
      </c>
      <c r="E233" s="662" t="s">
        <v>601</v>
      </c>
      <c r="F233" s="663" t="s">
        <v>2034</v>
      </c>
      <c r="G233" s="662" t="s">
        <v>614</v>
      </c>
      <c r="H233" s="662" t="s">
        <v>1285</v>
      </c>
      <c r="I233" s="662" t="s">
        <v>215</v>
      </c>
      <c r="J233" s="662" t="s">
        <v>1286</v>
      </c>
      <c r="K233" s="662" t="s">
        <v>1287</v>
      </c>
      <c r="L233" s="664">
        <v>75.019808032344329</v>
      </c>
      <c r="M233" s="664">
        <v>1</v>
      </c>
      <c r="N233" s="665">
        <v>75.019808032344329</v>
      </c>
    </row>
    <row r="234" spans="1:14" ht="14.4" customHeight="1" x14ac:dyDescent="0.3">
      <c r="A234" s="660" t="s">
        <v>576</v>
      </c>
      <c r="B234" s="661" t="s">
        <v>577</v>
      </c>
      <c r="C234" s="662" t="s">
        <v>586</v>
      </c>
      <c r="D234" s="663" t="s">
        <v>2029</v>
      </c>
      <c r="E234" s="662" t="s">
        <v>601</v>
      </c>
      <c r="F234" s="663" t="s">
        <v>2034</v>
      </c>
      <c r="G234" s="662" t="s">
        <v>614</v>
      </c>
      <c r="H234" s="662" t="s">
        <v>909</v>
      </c>
      <c r="I234" s="662" t="s">
        <v>215</v>
      </c>
      <c r="J234" s="662" t="s">
        <v>910</v>
      </c>
      <c r="K234" s="662"/>
      <c r="L234" s="664">
        <v>116.82947576556057</v>
      </c>
      <c r="M234" s="664">
        <v>2</v>
      </c>
      <c r="N234" s="665">
        <v>233.65895153112115</v>
      </c>
    </row>
    <row r="235" spans="1:14" ht="14.4" customHeight="1" x14ac:dyDescent="0.3">
      <c r="A235" s="660" t="s">
        <v>576</v>
      </c>
      <c r="B235" s="661" t="s">
        <v>577</v>
      </c>
      <c r="C235" s="662" t="s">
        <v>586</v>
      </c>
      <c r="D235" s="663" t="s">
        <v>2029</v>
      </c>
      <c r="E235" s="662" t="s">
        <v>601</v>
      </c>
      <c r="F235" s="663" t="s">
        <v>2034</v>
      </c>
      <c r="G235" s="662" t="s">
        <v>614</v>
      </c>
      <c r="H235" s="662" t="s">
        <v>1288</v>
      </c>
      <c r="I235" s="662" t="s">
        <v>1289</v>
      </c>
      <c r="J235" s="662" t="s">
        <v>1290</v>
      </c>
      <c r="K235" s="662" t="s">
        <v>1291</v>
      </c>
      <c r="L235" s="664">
        <v>96.2</v>
      </c>
      <c r="M235" s="664">
        <v>1</v>
      </c>
      <c r="N235" s="665">
        <v>96.2</v>
      </c>
    </row>
    <row r="236" spans="1:14" ht="14.4" customHeight="1" x14ac:dyDescent="0.3">
      <c r="A236" s="660" t="s">
        <v>576</v>
      </c>
      <c r="B236" s="661" t="s">
        <v>577</v>
      </c>
      <c r="C236" s="662" t="s">
        <v>586</v>
      </c>
      <c r="D236" s="663" t="s">
        <v>2029</v>
      </c>
      <c r="E236" s="662" t="s">
        <v>601</v>
      </c>
      <c r="F236" s="663" t="s">
        <v>2034</v>
      </c>
      <c r="G236" s="662" t="s">
        <v>614</v>
      </c>
      <c r="H236" s="662" t="s">
        <v>1292</v>
      </c>
      <c r="I236" s="662" t="s">
        <v>1293</v>
      </c>
      <c r="J236" s="662" t="s">
        <v>1294</v>
      </c>
      <c r="K236" s="662" t="s">
        <v>1295</v>
      </c>
      <c r="L236" s="664">
        <v>328.37152495272181</v>
      </c>
      <c r="M236" s="664">
        <v>85.9</v>
      </c>
      <c r="N236" s="665">
        <v>28207.113993438805</v>
      </c>
    </row>
    <row r="237" spans="1:14" ht="14.4" customHeight="1" x14ac:dyDescent="0.3">
      <c r="A237" s="660" t="s">
        <v>576</v>
      </c>
      <c r="B237" s="661" t="s">
        <v>577</v>
      </c>
      <c r="C237" s="662" t="s">
        <v>586</v>
      </c>
      <c r="D237" s="663" t="s">
        <v>2029</v>
      </c>
      <c r="E237" s="662" t="s">
        <v>601</v>
      </c>
      <c r="F237" s="663" t="s">
        <v>2034</v>
      </c>
      <c r="G237" s="662" t="s">
        <v>614</v>
      </c>
      <c r="H237" s="662" t="s">
        <v>1296</v>
      </c>
      <c r="I237" s="662" t="s">
        <v>1297</v>
      </c>
      <c r="J237" s="662" t="s">
        <v>1298</v>
      </c>
      <c r="K237" s="662" t="s">
        <v>1299</v>
      </c>
      <c r="L237" s="664">
        <v>33.879878578455532</v>
      </c>
      <c r="M237" s="664">
        <v>1</v>
      </c>
      <c r="N237" s="665">
        <v>33.879878578455532</v>
      </c>
    </row>
    <row r="238" spans="1:14" ht="14.4" customHeight="1" x14ac:dyDescent="0.3">
      <c r="A238" s="660" t="s">
        <v>576</v>
      </c>
      <c r="B238" s="661" t="s">
        <v>577</v>
      </c>
      <c r="C238" s="662" t="s">
        <v>586</v>
      </c>
      <c r="D238" s="663" t="s">
        <v>2029</v>
      </c>
      <c r="E238" s="662" t="s">
        <v>601</v>
      </c>
      <c r="F238" s="663" t="s">
        <v>2034</v>
      </c>
      <c r="G238" s="662" t="s">
        <v>614</v>
      </c>
      <c r="H238" s="662" t="s">
        <v>1300</v>
      </c>
      <c r="I238" s="662" t="s">
        <v>1301</v>
      </c>
      <c r="J238" s="662" t="s">
        <v>1302</v>
      </c>
      <c r="K238" s="662" t="s">
        <v>1303</v>
      </c>
      <c r="L238" s="664">
        <v>56.64</v>
      </c>
      <c r="M238" s="664">
        <v>1</v>
      </c>
      <c r="N238" s="665">
        <v>56.64</v>
      </c>
    </row>
    <row r="239" spans="1:14" ht="14.4" customHeight="1" x14ac:dyDescent="0.3">
      <c r="A239" s="660" t="s">
        <v>576</v>
      </c>
      <c r="B239" s="661" t="s">
        <v>577</v>
      </c>
      <c r="C239" s="662" t="s">
        <v>586</v>
      </c>
      <c r="D239" s="663" t="s">
        <v>2029</v>
      </c>
      <c r="E239" s="662" t="s">
        <v>601</v>
      </c>
      <c r="F239" s="663" t="s">
        <v>2034</v>
      </c>
      <c r="G239" s="662" t="s">
        <v>614</v>
      </c>
      <c r="H239" s="662" t="s">
        <v>1304</v>
      </c>
      <c r="I239" s="662" t="s">
        <v>1305</v>
      </c>
      <c r="J239" s="662" t="s">
        <v>1306</v>
      </c>
      <c r="K239" s="662" t="s">
        <v>1307</v>
      </c>
      <c r="L239" s="664">
        <v>136.16999999999999</v>
      </c>
      <c r="M239" s="664">
        <v>1</v>
      </c>
      <c r="N239" s="665">
        <v>136.16999999999999</v>
      </c>
    </row>
    <row r="240" spans="1:14" ht="14.4" customHeight="1" x14ac:dyDescent="0.3">
      <c r="A240" s="660" t="s">
        <v>576</v>
      </c>
      <c r="B240" s="661" t="s">
        <v>577</v>
      </c>
      <c r="C240" s="662" t="s">
        <v>586</v>
      </c>
      <c r="D240" s="663" t="s">
        <v>2029</v>
      </c>
      <c r="E240" s="662" t="s">
        <v>601</v>
      </c>
      <c r="F240" s="663" t="s">
        <v>2034</v>
      </c>
      <c r="G240" s="662" t="s">
        <v>614</v>
      </c>
      <c r="H240" s="662" t="s">
        <v>1308</v>
      </c>
      <c r="I240" s="662" t="s">
        <v>1309</v>
      </c>
      <c r="J240" s="662" t="s">
        <v>1310</v>
      </c>
      <c r="K240" s="662" t="s">
        <v>1311</v>
      </c>
      <c r="L240" s="664">
        <v>453.00886599086556</v>
      </c>
      <c r="M240" s="664">
        <v>1</v>
      </c>
      <c r="N240" s="665">
        <v>453.00886599086556</v>
      </c>
    </row>
    <row r="241" spans="1:14" ht="14.4" customHeight="1" x14ac:dyDescent="0.3">
      <c r="A241" s="660" t="s">
        <v>576</v>
      </c>
      <c r="B241" s="661" t="s">
        <v>577</v>
      </c>
      <c r="C241" s="662" t="s">
        <v>586</v>
      </c>
      <c r="D241" s="663" t="s">
        <v>2029</v>
      </c>
      <c r="E241" s="662" t="s">
        <v>601</v>
      </c>
      <c r="F241" s="663" t="s">
        <v>2034</v>
      </c>
      <c r="G241" s="662" t="s">
        <v>614</v>
      </c>
      <c r="H241" s="662" t="s">
        <v>1312</v>
      </c>
      <c r="I241" s="662" t="s">
        <v>215</v>
      </c>
      <c r="J241" s="662" t="s">
        <v>1313</v>
      </c>
      <c r="K241" s="662"/>
      <c r="L241" s="664">
        <v>275.76969014382922</v>
      </c>
      <c r="M241" s="664">
        <v>1</v>
      </c>
      <c r="N241" s="665">
        <v>275.76969014382922</v>
      </c>
    </row>
    <row r="242" spans="1:14" ht="14.4" customHeight="1" x14ac:dyDescent="0.3">
      <c r="A242" s="660" t="s">
        <v>576</v>
      </c>
      <c r="B242" s="661" t="s">
        <v>577</v>
      </c>
      <c r="C242" s="662" t="s">
        <v>586</v>
      </c>
      <c r="D242" s="663" t="s">
        <v>2029</v>
      </c>
      <c r="E242" s="662" t="s">
        <v>601</v>
      </c>
      <c r="F242" s="663" t="s">
        <v>2034</v>
      </c>
      <c r="G242" s="662" t="s">
        <v>614</v>
      </c>
      <c r="H242" s="662" t="s">
        <v>1314</v>
      </c>
      <c r="I242" s="662" t="s">
        <v>1314</v>
      </c>
      <c r="J242" s="662" t="s">
        <v>1315</v>
      </c>
      <c r="K242" s="662" t="s">
        <v>1316</v>
      </c>
      <c r="L242" s="664">
        <v>135.16999999999996</v>
      </c>
      <c r="M242" s="664">
        <v>1</v>
      </c>
      <c r="N242" s="665">
        <v>135.16999999999996</v>
      </c>
    </row>
    <row r="243" spans="1:14" ht="14.4" customHeight="1" x14ac:dyDescent="0.3">
      <c r="A243" s="660" t="s">
        <v>576</v>
      </c>
      <c r="B243" s="661" t="s">
        <v>577</v>
      </c>
      <c r="C243" s="662" t="s">
        <v>586</v>
      </c>
      <c r="D243" s="663" t="s">
        <v>2029</v>
      </c>
      <c r="E243" s="662" t="s">
        <v>601</v>
      </c>
      <c r="F243" s="663" t="s">
        <v>2034</v>
      </c>
      <c r="G243" s="662" t="s">
        <v>614</v>
      </c>
      <c r="H243" s="662" t="s">
        <v>1317</v>
      </c>
      <c r="I243" s="662" t="s">
        <v>1317</v>
      </c>
      <c r="J243" s="662" t="s">
        <v>1318</v>
      </c>
      <c r="K243" s="662" t="s">
        <v>1319</v>
      </c>
      <c r="L243" s="664">
        <v>216.1273277022562</v>
      </c>
      <c r="M243" s="664">
        <v>18</v>
      </c>
      <c r="N243" s="665">
        <v>3890.2918986406116</v>
      </c>
    </row>
    <row r="244" spans="1:14" ht="14.4" customHeight="1" x14ac:dyDescent="0.3">
      <c r="A244" s="660" t="s">
        <v>576</v>
      </c>
      <c r="B244" s="661" t="s">
        <v>577</v>
      </c>
      <c r="C244" s="662" t="s">
        <v>586</v>
      </c>
      <c r="D244" s="663" t="s">
        <v>2029</v>
      </c>
      <c r="E244" s="662" t="s">
        <v>601</v>
      </c>
      <c r="F244" s="663" t="s">
        <v>2034</v>
      </c>
      <c r="G244" s="662" t="s">
        <v>614</v>
      </c>
      <c r="H244" s="662" t="s">
        <v>1320</v>
      </c>
      <c r="I244" s="662" t="s">
        <v>1321</v>
      </c>
      <c r="J244" s="662" t="s">
        <v>1322</v>
      </c>
      <c r="K244" s="662" t="s">
        <v>1323</v>
      </c>
      <c r="L244" s="664">
        <v>284.68</v>
      </c>
      <c r="M244" s="664">
        <v>1</v>
      </c>
      <c r="N244" s="665">
        <v>284.68</v>
      </c>
    </row>
    <row r="245" spans="1:14" ht="14.4" customHeight="1" x14ac:dyDescent="0.3">
      <c r="A245" s="660" t="s">
        <v>576</v>
      </c>
      <c r="B245" s="661" t="s">
        <v>577</v>
      </c>
      <c r="C245" s="662" t="s">
        <v>586</v>
      </c>
      <c r="D245" s="663" t="s">
        <v>2029</v>
      </c>
      <c r="E245" s="662" t="s">
        <v>601</v>
      </c>
      <c r="F245" s="663" t="s">
        <v>2034</v>
      </c>
      <c r="G245" s="662" t="s">
        <v>614</v>
      </c>
      <c r="H245" s="662" t="s">
        <v>941</v>
      </c>
      <c r="I245" s="662" t="s">
        <v>941</v>
      </c>
      <c r="J245" s="662" t="s">
        <v>942</v>
      </c>
      <c r="K245" s="662" t="s">
        <v>943</v>
      </c>
      <c r="L245" s="664">
        <v>44</v>
      </c>
      <c r="M245" s="664">
        <v>1</v>
      </c>
      <c r="N245" s="665">
        <v>44</v>
      </c>
    </row>
    <row r="246" spans="1:14" ht="14.4" customHeight="1" x14ac:dyDescent="0.3">
      <c r="A246" s="660" t="s">
        <v>576</v>
      </c>
      <c r="B246" s="661" t="s">
        <v>577</v>
      </c>
      <c r="C246" s="662" t="s">
        <v>586</v>
      </c>
      <c r="D246" s="663" t="s">
        <v>2029</v>
      </c>
      <c r="E246" s="662" t="s">
        <v>601</v>
      </c>
      <c r="F246" s="663" t="s">
        <v>2034</v>
      </c>
      <c r="G246" s="662" t="s">
        <v>614</v>
      </c>
      <c r="H246" s="662" t="s">
        <v>1324</v>
      </c>
      <c r="I246" s="662" t="s">
        <v>1324</v>
      </c>
      <c r="J246" s="662" t="s">
        <v>820</v>
      </c>
      <c r="K246" s="662" t="s">
        <v>1325</v>
      </c>
      <c r="L246" s="664">
        <v>66.720000000000027</v>
      </c>
      <c r="M246" s="664">
        <v>1</v>
      </c>
      <c r="N246" s="665">
        <v>66.720000000000027</v>
      </c>
    </row>
    <row r="247" spans="1:14" ht="14.4" customHeight="1" x14ac:dyDescent="0.3">
      <c r="A247" s="660" t="s">
        <v>576</v>
      </c>
      <c r="B247" s="661" t="s">
        <v>577</v>
      </c>
      <c r="C247" s="662" t="s">
        <v>586</v>
      </c>
      <c r="D247" s="663" t="s">
        <v>2029</v>
      </c>
      <c r="E247" s="662" t="s">
        <v>601</v>
      </c>
      <c r="F247" s="663" t="s">
        <v>2034</v>
      </c>
      <c r="G247" s="662" t="s">
        <v>614</v>
      </c>
      <c r="H247" s="662" t="s">
        <v>1326</v>
      </c>
      <c r="I247" s="662" t="s">
        <v>1326</v>
      </c>
      <c r="J247" s="662" t="s">
        <v>1327</v>
      </c>
      <c r="K247" s="662" t="s">
        <v>692</v>
      </c>
      <c r="L247" s="664">
        <v>56.019772411033316</v>
      </c>
      <c r="M247" s="664">
        <v>1</v>
      </c>
      <c r="N247" s="665">
        <v>56.019772411033316</v>
      </c>
    </row>
    <row r="248" spans="1:14" ht="14.4" customHeight="1" x14ac:dyDescent="0.3">
      <c r="A248" s="660" t="s">
        <v>576</v>
      </c>
      <c r="B248" s="661" t="s">
        <v>577</v>
      </c>
      <c r="C248" s="662" t="s">
        <v>586</v>
      </c>
      <c r="D248" s="663" t="s">
        <v>2029</v>
      </c>
      <c r="E248" s="662" t="s">
        <v>601</v>
      </c>
      <c r="F248" s="663" t="s">
        <v>2034</v>
      </c>
      <c r="G248" s="662" t="s">
        <v>614</v>
      </c>
      <c r="H248" s="662" t="s">
        <v>1328</v>
      </c>
      <c r="I248" s="662" t="s">
        <v>215</v>
      </c>
      <c r="J248" s="662" t="s">
        <v>1329</v>
      </c>
      <c r="K248" s="662"/>
      <c r="L248" s="664">
        <v>137.88999999999999</v>
      </c>
      <c r="M248" s="664">
        <v>1</v>
      </c>
      <c r="N248" s="665">
        <v>137.88999999999999</v>
      </c>
    </row>
    <row r="249" spans="1:14" ht="14.4" customHeight="1" x14ac:dyDescent="0.3">
      <c r="A249" s="660" t="s">
        <v>576</v>
      </c>
      <c r="B249" s="661" t="s">
        <v>577</v>
      </c>
      <c r="C249" s="662" t="s">
        <v>586</v>
      </c>
      <c r="D249" s="663" t="s">
        <v>2029</v>
      </c>
      <c r="E249" s="662" t="s">
        <v>601</v>
      </c>
      <c r="F249" s="663" t="s">
        <v>2034</v>
      </c>
      <c r="G249" s="662" t="s">
        <v>960</v>
      </c>
      <c r="H249" s="662" t="s">
        <v>961</v>
      </c>
      <c r="I249" s="662" t="s">
        <v>962</v>
      </c>
      <c r="J249" s="662" t="s">
        <v>963</v>
      </c>
      <c r="K249" s="662" t="s">
        <v>964</v>
      </c>
      <c r="L249" s="664">
        <v>34.766137526051189</v>
      </c>
      <c r="M249" s="664">
        <v>13</v>
      </c>
      <c r="N249" s="665">
        <v>451.95978783866548</v>
      </c>
    </row>
    <row r="250" spans="1:14" ht="14.4" customHeight="1" x14ac:dyDescent="0.3">
      <c r="A250" s="660" t="s">
        <v>576</v>
      </c>
      <c r="B250" s="661" t="s">
        <v>577</v>
      </c>
      <c r="C250" s="662" t="s">
        <v>586</v>
      </c>
      <c r="D250" s="663" t="s">
        <v>2029</v>
      </c>
      <c r="E250" s="662" t="s">
        <v>601</v>
      </c>
      <c r="F250" s="663" t="s">
        <v>2034</v>
      </c>
      <c r="G250" s="662" t="s">
        <v>960</v>
      </c>
      <c r="H250" s="662" t="s">
        <v>965</v>
      </c>
      <c r="I250" s="662" t="s">
        <v>966</v>
      </c>
      <c r="J250" s="662" t="s">
        <v>967</v>
      </c>
      <c r="K250" s="662" t="s">
        <v>968</v>
      </c>
      <c r="L250" s="664">
        <v>105.08568758368783</v>
      </c>
      <c r="M250" s="664">
        <v>8</v>
      </c>
      <c r="N250" s="665">
        <v>840.68550066950263</v>
      </c>
    </row>
    <row r="251" spans="1:14" ht="14.4" customHeight="1" x14ac:dyDescent="0.3">
      <c r="A251" s="660" t="s">
        <v>576</v>
      </c>
      <c r="B251" s="661" t="s">
        <v>577</v>
      </c>
      <c r="C251" s="662" t="s">
        <v>586</v>
      </c>
      <c r="D251" s="663" t="s">
        <v>2029</v>
      </c>
      <c r="E251" s="662" t="s">
        <v>601</v>
      </c>
      <c r="F251" s="663" t="s">
        <v>2034</v>
      </c>
      <c r="G251" s="662" t="s">
        <v>960</v>
      </c>
      <c r="H251" s="662" t="s">
        <v>1330</v>
      </c>
      <c r="I251" s="662" t="s">
        <v>1331</v>
      </c>
      <c r="J251" s="662" t="s">
        <v>1332</v>
      </c>
      <c r="K251" s="662" t="s">
        <v>1333</v>
      </c>
      <c r="L251" s="664">
        <v>60.430000000000007</v>
      </c>
      <c r="M251" s="664">
        <v>1</v>
      </c>
      <c r="N251" s="665">
        <v>60.430000000000007</v>
      </c>
    </row>
    <row r="252" spans="1:14" ht="14.4" customHeight="1" x14ac:dyDescent="0.3">
      <c r="A252" s="660" t="s">
        <v>576</v>
      </c>
      <c r="B252" s="661" t="s">
        <v>577</v>
      </c>
      <c r="C252" s="662" t="s">
        <v>586</v>
      </c>
      <c r="D252" s="663" t="s">
        <v>2029</v>
      </c>
      <c r="E252" s="662" t="s">
        <v>601</v>
      </c>
      <c r="F252" s="663" t="s">
        <v>2034</v>
      </c>
      <c r="G252" s="662" t="s">
        <v>960</v>
      </c>
      <c r="H252" s="662" t="s">
        <v>1334</v>
      </c>
      <c r="I252" s="662" t="s">
        <v>1335</v>
      </c>
      <c r="J252" s="662" t="s">
        <v>1336</v>
      </c>
      <c r="K252" s="662" t="s">
        <v>806</v>
      </c>
      <c r="L252" s="664">
        <v>48.014999999999986</v>
      </c>
      <c r="M252" s="664">
        <v>4</v>
      </c>
      <c r="N252" s="665">
        <v>192.05999999999995</v>
      </c>
    </row>
    <row r="253" spans="1:14" ht="14.4" customHeight="1" x14ac:dyDescent="0.3">
      <c r="A253" s="660" t="s">
        <v>576</v>
      </c>
      <c r="B253" s="661" t="s">
        <v>577</v>
      </c>
      <c r="C253" s="662" t="s">
        <v>586</v>
      </c>
      <c r="D253" s="663" t="s">
        <v>2029</v>
      </c>
      <c r="E253" s="662" t="s">
        <v>601</v>
      </c>
      <c r="F253" s="663" t="s">
        <v>2034</v>
      </c>
      <c r="G253" s="662" t="s">
        <v>960</v>
      </c>
      <c r="H253" s="662" t="s">
        <v>981</v>
      </c>
      <c r="I253" s="662" t="s">
        <v>982</v>
      </c>
      <c r="J253" s="662" t="s">
        <v>610</v>
      </c>
      <c r="K253" s="662" t="s">
        <v>613</v>
      </c>
      <c r="L253" s="664">
        <v>630.6601578947367</v>
      </c>
      <c r="M253" s="664">
        <v>38</v>
      </c>
      <c r="N253" s="665">
        <v>23965.085999999996</v>
      </c>
    </row>
    <row r="254" spans="1:14" ht="14.4" customHeight="1" x14ac:dyDescent="0.3">
      <c r="A254" s="660" t="s">
        <v>576</v>
      </c>
      <c r="B254" s="661" t="s">
        <v>577</v>
      </c>
      <c r="C254" s="662" t="s">
        <v>586</v>
      </c>
      <c r="D254" s="663" t="s">
        <v>2029</v>
      </c>
      <c r="E254" s="662" t="s">
        <v>601</v>
      </c>
      <c r="F254" s="663" t="s">
        <v>2034</v>
      </c>
      <c r="G254" s="662" t="s">
        <v>960</v>
      </c>
      <c r="H254" s="662" t="s">
        <v>983</v>
      </c>
      <c r="I254" s="662" t="s">
        <v>984</v>
      </c>
      <c r="J254" s="662" t="s">
        <v>610</v>
      </c>
      <c r="K254" s="662" t="s">
        <v>985</v>
      </c>
      <c r="L254" s="664">
        <v>721.2</v>
      </c>
      <c r="M254" s="664">
        <v>2</v>
      </c>
      <c r="N254" s="665">
        <v>1442.4</v>
      </c>
    </row>
    <row r="255" spans="1:14" ht="14.4" customHeight="1" x14ac:dyDescent="0.3">
      <c r="A255" s="660" t="s">
        <v>576</v>
      </c>
      <c r="B255" s="661" t="s">
        <v>577</v>
      </c>
      <c r="C255" s="662" t="s">
        <v>586</v>
      </c>
      <c r="D255" s="663" t="s">
        <v>2029</v>
      </c>
      <c r="E255" s="662" t="s">
        <v>601</v>
      </c>
      <c r="F255" s="663" t="s">
        <v>2034</v>
      </c>
      <c r="G255" s="662" t="s">
        <v>960</v>
      </c>
      <c r="H255" s="662" t="s">
        <v>986</v>
      </c>
      <c r="I255" s="662" t="s">
        <v>987</v>
      </c>
      <c r="J255" s="662" t="s">
        <v>988</v>
      </c>
      <c r="K255" s="662" t="s">
        <v>989</v>
      </c>
      <c r="L255" s="664">
        <v>58.70891233613861</v>
      </c>
      <c r="M255" s="664">
        <v>10</v>
      </c>
      <c r="N255" s="665">
        <v>587.0891233613861</v>
      </c>
    </row>
    <row r="256" spans="1:14" ht="14.4" customHeight="1" x14ac:dyDescent="0.3">
      <c r="A256" s="660" t="s">
        <v>576</v>
      </c>
      <c r="B256" s="661" t="s">
        <v>577</v>
      </c>
      <c r="C256" s="662" t="s">
        <v>586</v>
      </c>
      <c r="D256" s="663" t="s">
        <v>2029</v>
      </c>
      <c r="E256" s="662" t="s">
        <v>601</v>
      </c>
      <c r="F256" s="663" t="s">
        <v>2034</v>
      </c>
      <c r="G256" s="662" t="s">
        <v>960</v>
      </c>
      <c r="H256" s="662" t="s">
        <v>1337</v>
      </c>
      <c r="I256" s="662" t="s">
        <v>1338</v>
      </c>
      <c r="J256" s="662" t="s">
        <v>1339</v>
      </c>
      <c r="K256" s="662" t="s">
        <v>1340</v>
      </c>
      <c r="L256" s="664">
        <v>56.246666666666677</v>
      </c>
      <c r="M256" s="664">
        <v>3</v>
      </c>
      <c r="N256" s="665">
        <v>168.74000000000004</v>
      </c>
    </row>
    <row r="257" spans="1:14" ht="14.4" customHeight="1" x14ac:dyDescent="0.3">
      <c r="A257" s="660" t="s">
        <v>576</v>
      </c>
      <c r="B257" s="661" t="s">
        <v>577</v>
      </c>
      <c r="C257" s="662" t="s">
        <v>586</v>
      </c>
      <c r="D257" s="663" t="s">
        <v>2029</v>
      </c>
      <c r="E257" s="662" t="s">
        <v>601</v>
      </c>
      <c r="F257" s="663" t="s">
        <v>2034</v>
      </c>
      <c r="G257" s="662" t="s">
        <v>960</v>
      </c>
      <c r="H257" s="662" t="s">
        <v>990</v>
      </c>
      <c r="I257" s="662" t="s">
        <v>991</v>
      </c>
      <c r="J257" s="662" t="s">
        <v>992</v>
      </c>
      <c r="K257" s="662" t="s">
        <v>993</v>
      </c>
      <c r="L257" s="664">
        <v>118.85903919769092</v>
      </c>
      <c r="M257" s="664">
        <v>1</v>
      </c>
      <c r="N257" s="665">
        <v>118.85903919769092</v>
      </c>
    </row>
    <row r="258" spans="1:14" ht="14.4" customHeight="1" x14ac:dyDescent="0.3">
      <c r="A258" s="660" t="s">
        <v>576</v>
      </c>
      <c r="B258" s="661" t="s">
        <v>577</v>
      </c>
      <c r="C258" s="662" t="s">
        <v>586</v>
      </c>
      <c r="D258" s="663" t="s">
        <v>2029</v>
      </c>
      <c r="E258" s="662" t="s">
        <v>601</v>
      </c>
      <c r="F258" s="663" t="s">
        <v>2034</v>
      </c>
      <c r="G258" s="662" t="s">
        <v>960</v>
      </c>
      <c r="H258" s="662" t="s">
        <v>994</v>
      </c>
      <c r="I258" s="662" t="s">
        <v>995</v>
      </c>
      <c r="J258" s="662" t="s">
        <v>996</v>
      </c>
      <c r="K258" s="662" t="s">
        <v>997</v>
      </c>
      <c r="L258" s="664">
        <v>48.864711291563438</v>
      </c>
      <c r="M258" s="664">
        <v>2</v>
      </c>
      <c r="N258" s="665">
        <v>97.729422583126876</v>
      </c>
    </row>
    <row r="259" spans="1:14" ht="14.4" customHeight="1" x14ac:dyDescent="0.3">
      <c r="A259" s="660" t="s">
        <v>576</v>
      </c>
      <c r="B259" s="661" t="s">
        <v>577</v>
      </c>
      <c r="C259" s="662" t="s">
        <v>586</v>
      </c>
      <c r="D259" s="663" t="s">
        <v>2029</v>
      </c>
      <c r="E259" s="662" t="s">
        <v>601</v>
      </c>
      <c r="F259" s="663" t="s">
        <v>2034</v>
      </c>
      <c r="G259" s="662" t="s">
        <v>960</v>
      </c>
      <c r="H259" s="662" t="s">
        <v>1341</v>
      </c>
      <c r="I259" s="662" t="s">
        <v>1342</v>
      </c>
      <c r="J259" s="662" t="s">
        <v>1343</v>
      </c>
      <c r="K259" s="662" t="s">
        <v>1344</v>
      </c>
      <c r="L259" s="664">
        <v>79.83</v>
      </c>
      <c r="M259" s="664">
        <v>1</v>
      </c>
      <c r="N259" s="665">
        <v>79.83</v>
      </c>
    </row>
    <row r="260" spans="1:14" ht="14.4" customHeight="1" x14ac:dyDescent="0.3">
      <c r="A260" s="660" t="s">
        <v>576</v>
      </c>
      <c r="B260" s="661" t="s">
        <v>577</v>
      </c>
      <c r="C260" s="662" t="s">
        <v>586</v>
      </c>
      <c r="D260" s="663" t="s">
        <v>2029</v>
      </c>
      <c r="E260" s="662" t="s">
        <v>601</v>
      </c>
      <c r="F260" s="663" t="s">
        <v>2034</v>
      </c>
      <c r="G260" s="662" t="s">
        <v>960</v>
      </c>
      <c r="H260" s="662" t="s">
        <v>1002</v>
      </c>
      <c r="I260" s="662" t="s">
        <v>1003</v>
      </c>
      <c r="J260" s="662" t="s">
        <v>1004</v>
      </c>
      <c r="K260" s="662" t="s">
        <v>1005</v>
      </c>
      <c r="L260" s="664">
        <v>32.929965299446721</v>
      </c>
      <c r="M260" s="664">
        <v>1</v>
      </c>
      <c r="N260" s="665">
        <v>32.929965299446721</v>
      </c>
    </row>
    <row r="261" spans="1:14" ht="14.4" customHeight="1" x14ac:dyDescent="0.3">
      <c r="A261" s="660" t="s">
        <v>576</v>
      </c>
      <c r="B261" s="661" t="s">
        <v>577</v>
      </c>
      <c r="C261" s="662" t="s">
        <v>586</v>
      </c>
      <c r="D261" s="663" t="s">
        <v>2029</v>
      </c>
      <c r="E261" s="662" t="s">
        <v>601</v>
      </c>
      <c r="F261" s="663" t="s">
        <v>2034</v>
      </c>
      <c r="G261" s="662" t="s">
        <v>960</v>
      </c>
      <c r="H261" s="662" t="s">
        <v>1006</v>
      </c>
      <c r="I261" s="662" t="s">
        <v>1007</v>
      </c>
      <c r="J261" s="662" t="s">
        <v>1004</v>
      </c>
      <c r="K261" s="662" t="s">
        <v>1008</v>
      </c>
      <c r="L261" s="664">
        <v>91.410000000000011</v>
      </c>
      <c r="M261" s="664">
        <v>1</v>
      </c>
      <c r="N261" s="665">
        <v>91.410000000000011</v>
      </c>
    </row>
    <row r="262" spans="1:14" ht="14.4" customHeight="1" x14ac:dyDescent="0.3">
      <c r="A262" s="660" t="s">
        <v>576</v>
      </c>
      <c r="B262" s="661" t="s">
        <v>577</v>
      </c>
      <c r="C262" s="662" t="s">
        <v>586</v>
      </c>
      <c r="D262" s="663" t="s">
        <v>2029</v>
      </c>
      <c r="E262" s="662" t="s">
        <v>601</v>
      </c>
      <c r="F262" s="663" t="s">
        <v>2034</v>
      </c>
      <c r="G262" s="662" t="s">
        <v>960</v>
      </c>
      <c r="H262" s="662" t="s">
        <v>1345</v>
      </c>
      <c r="I262" s="662" t="s">
        <v>1346</v>
      </c>
      <c r="J262" s="662" t="s">
        <v>1014</v>
      </c>
      <c r="K262" s="662" t="s">
        <v>1347</v>
      </c>
      <c r="L262" s="664">
        <v>57.809460556906998</v>
      </c>
      <c r="M262" s="664">
        <v>3</v>
      </c>
      <c r="N262" s="665">
        <v>173.428381670721</v>
      </c>
    </row>
    <row r="263" spans="1:14" ht="14.4" customHeight="1" x14ac:dyDescent="0.3">
      <c r="A263" s="660" t="s">
        <v>576</v>
      </c>
      <c r="B263" s="661" t="s">
        <v>577</v>
      </c>
      <c r="C263" s="662" t="s">
        <v>586</v>
      </c>
      <c r="D263" s="663" t="s">
        <v>2029</v>
      </c>
      <c r="E263" s="662" t="s">
        <v>601</v>
      </c>
      <c r="F263" s="663" t="s">
        <v>2034</v>
      </c>
      <c r="G263" s="662" t="s">
        <v>960</v>
      </c>
      <c r="H263" s="662" t="s">
        <v>1012</v>
      </c>
      <c r="I263" s="662" t="s">
        <v>1013</v>
      </c>
      <c r="J263" s="662" t="s">
        <v>1014</v>
      </c>
      <c r="K263" s="662" t="s">
        <v>893</v>
      </c>
      <c r="L263" s="664">
        <v>71.230000000000032</v>
      </c>
      <c r="M263" s="664">
        <v>1</v>
      </c>
      <c r="N263" s="665">
        <v>71.230000000000032</v>
      </c>
    </row>
    <row r="264" spans="1:14" ht="14.4" customHeight="1" x14ac:dyDescent="0.3">
      <c r="A264" s="660" t="s">
        <v>576</v>
      </c>
      <c r="B264" s="661" t="s">
        <v>577</v>
      </c>
      <c r="C264" s="662" t="s">
        <v>586</v>
      </c>
      <c r="D264" s="663" t="s">
        <v>2029</v>
      </c>
      <c r="E264" s="662" t="s">
        <v>601</v>
      </c>
      <c r="F264" s="663" t="s">
        <v>2034</v>
      </c>
      <c r="G264" s="662" t="s">
        <v>960</v>
      </c>
      <c r="H264" s="662" t="s">
        <v>1348</v>
      </c>
      <c r="I264" s="662" t="s">
        <v>1349</v>
      </c>
      <c r="J264" s="662" t="s">
        <v>1350</v>
      </c>
      <c r="K264" s="662" t="s">
        <v>1351</v>
      </c>
      <c r="L264" s="664">
        <v>45.19</v>
      </c>
      <c r="M264" s="664">
        <v>1</v>
      </c>
      <c r="N264" s="665">
        <v>45.19</v>
      </c>
    </row>
    <row r="265" spans="1:14" ht="14.4" customHeight="1" x14ac:dyDescent="0.3">
      <c r="A265" s="660" t="s">
        <v>576</v>
      </c>
      <c r="B265" s="661" t="s">
        <v>577</v>
      </c>
      <c r="C265" s="662" t="s">
        <v>586</v>
      </c>
      <c r="D265" s="663" t="s">
        <v>2029</v>
      </c>
      <c r="E265" s="662" t="s">
        <v>601</v>
      </c>
      <c r="F265" s="663" t="s">
        <v>2034</v>
      </c>
      <c r="G265" s="662" t="s">
        <v>960</v>
      </c>
      <c r="H265" s="662" t="s">
        <v>1015</v>
      </c>
      <c r="I265" s="662" t="s">
        <v>1016</v>
      </c>
      <c r="J265" s="662" t="s">
        <v>1017</v>
      </c>
      <c r="K265" s="662" t="s">
        <v>1018</v>
      </c>
      <c r="L265" s="664">
        <v>91.120042063053972</v>
      </c>
      <c r="M265" s="664">
        <v>2</v>
      </c>
      <c r="N265" s="665">
        <v>182.24008412610794</v>
      </c>
    </row>
    <row r="266" spans="1:14" ht="14.4" customHeight="1" x14ac:dyDescent="0.3">
      <c r="A266" s="660" t="s">
        <v>576</v>
      </c>
      <c r="B266" s="661" t="s">
        <v>577</v>
      </c>
      <c r="C266" s="662" t="s">
        <v>586</v>
      </c>
      <c r="D266" s="663" t="s">
        <v>2029</v>
      </c>
      <c r="E266" s="662" t="s">
        <v>601</v>
      </c>
      <c r="F266" s="663" t="s">
        <v>2034</v>
      </c>
      <c r="G266" s="662" t="s">
        <v>960</v>
      </c>
      <c r="H266" s="662" t="s">
        <v>1352</v>
      </c>
      <c r="I266" s="662" t="s">
        <v>1353</v>
      </c>
      <c r="J266" s="662" t="s">
        <v>1354</v>
      </c>
      <c r="K266" s="662" t="s">
        <v>1355</v>
      </c>
      <c r="L266" s="664">
        <v>63.810107646743035</v>
      </c>
      <c r="M266" s="664">
        <v>1</v>
      </c>
      <c r="N266" s="665">
        <v>63.810107646743035</v>
      </c>
    </row>
    <row r="267" spans="1:14" ht="14.4" customHeight="1" x14ac:dyDescent="0.3">
      <c r="A267" s="660" t="s">
        <v>576</v>
      </c>
      <c r="B267" s="661" t="s">
        <v>577</v>
      </c>
      <c r="C267" s="662" t="s">
        <v>586</v>
      </c>
      <c r="D267" s="663" t="s">
        <v>2029</v>
      </c>
      <c r="E267" s="662" t="s">
        <v>601</v>
      </c>
      <c r="F267" s="663" t="s">
        <v>2034</v>
      </c>
      <c r="G267" s="662" t="s">
        <v>960</v>
      </c>
      <c r="H267" s="662" t="s">
        <v>1019</v>
      </c>
      <c r="I267" s="662" t="s">
        <v>1020</v>
      </c>
      <c r="J267" s="662" t="s">
        <v>1021</v>
      </c>
      <c r="K267" s="662" t="s">
        <v>1022</v>
      </c>
      <c r="L267" s="664">
        <v>41.290022116083222</v>
      </c>
      <c r="M267" s="664">
        <v>4</v>
      </c>
      <c r="N267" s="665">
        <v>165.16008846433289</v>
      </c>
    </row>
    <row r="268" spans="1:14" ht="14.4" customHeight="1" x14ac:dyDescent="0.3">
      <c r="A268" s="660" t="s">
        <v>576</v>
      </c>
      <c r="B268" s="661" t="s">
        <v>577</v>
      </c>
      <c r="C268" s="662" t="s">
        <v>586</v>
      </c>
      <c r="D268" s="663" t="s">
        <v>2029</v>
      </c>
      <c r="E268" s="662" t="s">
        <v>601</v>
      </c>
      <c r="F268" s="663" t="s">
        <v>2034</v>
      </c>
      <c r="G268" s="662" t="s">
        <v>960</v>
      </c>
      <c r="H268" s="662" t="s">
        <v>1356</v>
      </c>
      <c r="I268" s="662" t="s">
        <v>1357</v>
      </c>
      <c r="J268" s="662" t="s">
        <v>1025</v>
      </c>
      <c r="K268" s="662" t="s">
        <v>1358</v>
      </c>
      <c r="L268" s="664">
        <v>222.20999999999989</v>
      </c>
      <c r="M268" s="664">
        <v>1</v>
      </c>
      <c r="N268" s="665">
        <v>222.20999999999989</v>
      </c>
    </row>
    <row r="269" spans="1:14" ht="14.4" customHeight="1" x14ac:dyDescent="0.3">
      <c r="A269" s="660" t="s">
        <v>576</v>
      </c>
      <c r="B269" s="661" t="s">
        <v>577</v>
      </c>
      <c r="C269" s="662" t="s">
        <v>586</v>
      </c>
      <c r="D269" s="663" t="s">
        <v>2029</v>
      </c>
      <c r="E269" s="662" t="s">
        <v>601</v>
      </c>
      <c r="F269" s="663" t="s">
        <v>2034</v>
      </c>
      <c r="G269" s="662" t="s">
        <v>960</v>
      </c>
      <c r="H269" s="662" t="s">
        <v>1359</v>
      </c>
      <c r="I269" s="662" t="s">
        <v>1360</v>
      </c>
      <c r="J269" s="662" t="s">
        <v>1361</v>
      </c>
      <c r="K269" s="662" t="s">
        <v>1291</v>
      </c>
      <c r="L269" s="664">
        <v>94.42000000000003</v>
      </c>
      <c r="M269" s="664">
        <v>1</v>
      </c>
      <c r="N269" s="665">
        <v>94.42000000000003</v>
      </c>
    </row>
    <row r="270" spans="1:14" ht="14.4" customHeight="1" x14ac:dyDescent="0.3">
      <c r="A270" s="660" t="s">
        <v>576</v>
      </c>
      <c r="B270" s="661" t="s">
        <v>577</v>
      </c>
      <c r="C270" s="662" t="s">
        <v>586</v>
      </c>
      <c r="D270" s="663" t="s">
        <v>2029</v>
      </c>
      <c r="E270" s="662" t="s">
        <v>601</v>
      </c>
      <c r="F270" s="663" t="s">
        <v>2034</v>
      </c>
      <c r="G270" s="662" t="s">
        <v>960</v>
      </c>
      <c r="H270" s="662" t="s">
        <v>1362</v>
      </c>
      <c r="I270" s="662" t="s">
        <v>1363</v>
      </c>
      <c r="J270" s="662" t="s">
        <v>1364</v>
      </c>
      <c r="K270" s="662" t="s">
        <v>1365</v>
      </c>
      <c r="L270" s="664">
        <v>98.949999999999946</v>
      </c>
      <c r="M270" s="664">
        <v>1</v>
      </c>
      <c r="N270" s="665">
        <v>98.949999999999946</v>
      </c>
    </row>
    <row r="271" spans="1:14" ht="14.4" customHeight="1" x14ac:dyDescent="0.3">
      <c r="A271" s="660" t="s">
        <v>576</v>
      </c>
      <c r="B271" s="661" t="s">
        <v>577</v>
      </c>
      <c r="C271" s="662" t="s">
        <v>586</v>
      </c>
      <c r="D271" s="663" t="s">
        <v>2029</v>
      </c>
      <c r="E271" s="662" t="s">
        <v>601</v>
      </c>
      <c r="F271" s="663" t="s">
        <v>2034</v>
      </c>
      <c r="G271" s="662" t="s">
        <v>960</v>
      </c>
      <c r="H271" s="662" t="s">
        <v>1366</v>
      </c>
      <c r="I271" s="662" t="s">
        <v>1367</v>
      </c>
      <c r="J271" s="662" t="s">
        <v>1368</v>
      </c>
      <c r="K271" s="662" t="s">
        <v>806</v>
      </c>
      <c r="L271" s="664">
        <v>189.81732455837653</v>
      </c>
      <c r="M271" s="664">
        <v>2</v>
      </c>
      <c r="N271" s="665">
        <v>379.63464911675305</v>
      </c>
    </row>
    <row r="272" spans="1:14" ht="14.4" customHeight="1" x14ac:dyDescent="0.3">
      <c r="A272" s="660" t="s">
        <v>576</v>
      </c>
      <c r="B272" s="661" t="s">
        <v>577</v>
      </c>
      <c r="C272" s="662" t="s">
        <v>586</v>
      </c>
      <c r="D272" s="663" t="s">
        <v>2029</v>
      </c>
      <c r="E272" s="662" t="s">
        <v>601</v>
      </c>
      <c r="F272" s="663" t="s">
        <v>2034</v>
      </c>
      <c r="G272" s="662" t="s">
        <v>960</v>
      </c>
      <c r="H272" s="662" t="s">
        <v>1369</v>
      </c>
      <c r="I272" s="662" t="s">
        <v>1369</v>
      </c>
      <c r="J272" s="662" t="s">
        <v>1370</v>
      </c>
      <c r="K272" s="662" t="s">
        <v>1371</v>
      </c>
      <c r="L272" s="664">
        <v>82.599999999999952</v>
      </c>
      <c r="M272" s="664">
        <v>1</v>
      </c>
      <c r="N272" s="665">
        <v>82.599999999999952</v>
      </c>
    </row>
    <row r="273" spans="1:14" ht="14.4" customHeight="1" x14ac:dyDescent="0.3">
      <c r="A273" s="660" t="s">
        <v>576</v>
      </c>
      <c r="B273" s="661" t="s">
        <v>577</v>
      </c>
      <c r="C273" s="662" t="s">
        <v>586</v>
      </c>
      <c r="D273" s="663" t="s">
        <v>2029</v>
      </c>
      <c r="E273" s="662" t="s">
        <v>601</v>
      </c>
      <c r="F273" s="663" t="s">
        <v>2034</v>
      </c>
      <c r="G273" s="662" t="s">
        <v>960</v>
      </c>
      <c r="H273" s="662" t="s">
        <v>1043</v>
      </c>
      <c r="I273" s="662" t="s">
        <v>1044</v>
      </c>
      <c r="J273" s="662" t="s">
        <v>1045</v>
      </c>
      <c r="K273" s="662" t="s">
        <v>1046</v>
      </c>
      <c r="L273" s="664">
        <v>64.48000059867887</v>
      </c>
      <c r="M273" s="664">
        <v>2</v>
      </c>
      <c r="N273" s="665">
        <v>128.96000119735774</v>
      </c>
    </row>
    <row r="274" spans="1:14" ht="14.4" customHeight="1" x14ac:dyDescent="0.3">
      <c r="A274" s="660" t="s">
        <v>576</v>
      </c>
      <c r="B274" s="661" t="s">
        <v>577</v>
      </c>
      <c r="C274" s="662" t="s">
        <v>586</v>
      </c>
      <c r="D274" s="663" t="s">
        <v>2029</v>
      </c>
      <c r="E274" s="662" t="s">
        <v>601</v>
      </c>
      <c r="F274" s="663" t="s">
        <v>2034</v>
      </c>
      <c r="G274" s="662" t="s">
        <v>960</v>
      </c>
      <c r="H274" s="662" t="s">
        <v>1372</v>
      </c>
      <c r="I274" s="662" t="s">
        <v>1372</v>
      </c>
      <c r="J274" s="662" t="s">
        <v>1373</v>
      </c>
      <c r="K274" s="662" t="s">
        <v>685</v>
      </c>
      <c r="L274" s="664">
        <v>72.629818187052308</v>
      </c>
      <c r="M274" s="664">
        <v>1</v>
      </c>
      <c r="N274" s="665">
        <v>72.629818187052308</v>
      </c>
    </row>
    <row r="275" spans="1:14" ht="14.4" customHeight="1" x14ac:dyDescent="0.3">
      <c r="A275" s="660" t="s">
        <v>576</v>
      </c>
      <c r="B275" s="661" t="s">
        <v>577</v>
      </c>
      <c r="C275" s="662" t="s">
        <v>586</v>
      </c>
      <c r="D275" s="663" t="s">
        <v>2029</v>
      </c>
      <c r="E275" s="662" t="s">
        <v>601</v>
      </c>
      <c r="F275" s="663" t="s">
        <v>2034</v>
      </c>
      <c r="G275" s="662" t="s">
        <v>960</v>
      </c>
      <c r="H275" s="662" t="s">
        <v>1058</v>
      </c>
      <c r="I275" s="662" t="s">
        <v>1059</v>
      </c>
      <c r="J275" s="662" t="s">
        <v>610</v>
      </c>
      <c r="K275" s="662" t="s">
        <v>611</v>
      </c>
      <c r="L275" s="664">
        <v>301.47000000000003</v>
      </c>
      <c r="M275" s="664">
        <v>4</v>
      </c>
      <c r="N275" s="665">
        <v>1205.8800000000001</v>
      </c>
    </row>
    <row r="276" spans="1:14" ht="14.4" customHeight="1" x14ac:dyDescent="0.3">
      <c r="A276" s="660" t="s">
        <v>576</v>
      </c>
      <c r="B276" s="661" t="s">
        <v>577</v>
      </c>
      <c r="C276" s="662" t="s">
        <v>586</v>
      </c>
      <c r="D276" s="663" t="s">
        <v>2029</v>
      </c>
      <c r="E276" s="662" t="s">
        <v>601</v>
      </c>
      <c r="F276" s="663" t="s">
        <v>2034</v>
      </c>
      <c r="G276" s="662" t="s">
        <v>960</v>
      </c>
      <c r="H276" s="662" t="s">
        <v>1060</v>
      </c>
      <c r="I276" s="662" t="s">
        <v>1061</v>
      </c>
      <c r="J276" s="662" t="s">
        <v>610</v>
      </c>
      <c r="K276" s="662" t="s">
        <v>1062</v>
      </c>
      <c r="L276" s="664">
        <v>408.94985582333862</v>
      </c>
      <c r="M276" s="664">
        <v>114</v>
      </c>
      <c r="N276" s="665">
        <v>46620.283563860605</v>
      </c>
    </row>
    <row r="277" spans="1:14" ht="14.4" customHeight="1" x14ac:dyDescent="0.3">
      <c r="A277" s="660" t="s">
        <v>576</v>
      </c>
      <c r="B277" s="661" t="s">
        <v>577</v>
      </c>
      <c r="C277" s="662" t="s">
        <v>586</v>
      </c>
      <c r="D277" s="663" t="s">
        <v>2029</v>
      </c>
      <c r="E277" s="662" t="s">
        <v>601</v>
      </c>
      <c r="F277" s="663" t="s">
        <v>2034</v>
      </c>
      <c r="G277" s="662" t="s">
        <v>960</v>
      </c>
      <c r="H277" s="662" t="s">
        <v>1374</v>
      </c>
      <c r="I277" s="662" t="s">
        <v>1375</v>
      </c>
      <c r="J277" s="662" t="s">
        <v>1376</v>
      </c>
      <c r="K277" s="662" t="s">
        <v>1377</v>
      </c>
      <c r="L277" s="664">
        <v>74.840000000000018</v>
      </c>
      <c r="M277" s="664">
        <v>1</v>
      </c>
      <c r="N277" s="665">
        <v>74.840000000000018</v>
      </c>
    </row>
    <row r="278" spans="1:14" ht="14.4" customHeight="1" x14ac:dyDescent="0.3">
      <c r="A278" s="660" t="s">
        <v>576</v>
      </c>
      <c r="B278" s="661" t="s">
        <v>577</v>
      </c>
      <c r="C278" s="662" t="s">
        <v>586</v>
      </c>
      <c r="D278" s="663" t="s">
        <v>2029</v>
      </c>
      <c r="E278" s="662" t="s">
        <v>601</v>
      </c>
      <c r="F278" s="663" t="s">
        <v>2034</v>
      </c>
      <c r="G278" s="662" t="s">
        <v>960</v>
      </c>
      <c r="H278" s="662" t="s">
        <v>1378</v>
      </c>
      <c r="I278" s="662" t="s">
        <v>1379</v>
      </c>
      <c r="J278" s="662" t="s">
        <v>1380</v>
      </c>
      <c r="K278" s="662" t="s">
        <v>1381</v>
      </c>
      <c r="L278" s="664">
        <v>96.739999999999966</v>
      </c>
      <c r="M278" s="664">
        <v>1</v>
      </c>
      <c r="N278" s="665">
        <v>96.739999999999966</v>
      </c>
    </row>
    <row r="279" spans="1:14" ht="14.4" customHeight="1" x14ac:dyDescent="0.3">
      <c r="A279" s="660" t="s">
        <v>576</v>
      </c>
      <c r="B279" s="661" t="s">
        <v>577</v>
      </c>
      <c r="C279" s="662" t="s">
        <v>586</v>
      </c>
      <c r="D279" s="663" t="s">
        <v>2029</v>
      </c>
      <c r="E279" s="662" t="s">
        <v>601</v>
      </c>
      <c r="F279" s="663" t="s">
        <v>2034</v>
      </c>
      <c r="G279" s="662" t="s">
        <v>960</v>
      </c>
      <c r="H279" s="662" t="s">
        <v>1382</v>
      </c>
      <c r="I279" s="662" t="s">
        <v>1383</v>
      </c>
      <c r="J279" s="662" t="s">
        <v>1384</v>
      </c>
      <c r="K279" s="662" t="s">
        <v>1291</v>
      </c>
      <c r="L279" s="664">
        <v>145.83000000000001</v>
      </c>
      <c r="M279" s="664">
        <v>1</v>
      </c>
      <c r="N279" s="665">
        <v>145.83000000000001</v>
      </c>
    </row>
    <row r="280" spans="1:14" ht="14.4" customHeight="1" x14ac:dyDescent="0.3">
      <c r="A280" s="660" t="s">
        <v>576</v>
      </c>
      <c r="B280" s="661" t="s">
        <v>577</v>
      </c>
      <c r="C280" s="662" t="s">
        <v>586</v>
      </c>
      <c r="D280" s="663" t="s">
        <v>2029</v>
      </c>
      <c r="E280" s="662" t="s">
        <v>601</v>
      </c>
      <c r="F280" s="663" t="s">
        <v>2034</v>
      </c>
      <c r="G280" s="662" t="s">
        <v>960</v>
      </c>
      <c r="H280" s="662" t="s">
        <v>1385</v>
      </c>
      <c r="I280" s="662" t="s">
        <v>1386</v>
      </c>
      <c r="J280" s="662" t="s">
        <v>1387</v>
      </c>
      <c r="K280" s="662" t="s">
        <v>1388</v>
      </c>
      <c r="L280" s="664">
        <v>37.48992941726987</v>
      </c>
      <c r="M280" s="664">
        <v>7</v>
      </c>
      <c r="N280" s="665">
        <v>262.42950592088908</v>
      </c>
    </row>
    <row r="281" spans="1:14" ht="14.4" customHeight="1" x14ac:dyDescent="0.3">
      <c r="A281" s="660" t="s">
        <v>576</v>
      </c>
      <c r="B281" s="661" t="s">
        <v>577</v>
      </c>
      <c r="C281" s="662" t="s">
        <v>586</v>
      </c>
      <c r="D281" s="663" t="s">
        <v>2029</v>
      </c>
      <c r="E281" s="662" t="s">
        <v>601</v>
      </c>
      <c r="F281" s="663" t="s">
        <v>2034</v>
      </c>
      <c r="G281" s="662" t="s">
        <v>960</v>
      </c>
      <c r="H281" s="662" t="s">
        <v>1389</v>
      </c>
      <c r="I281" s="662" t="s">
        <v>1389</v>
      </c>
      <c r="J281" s="662" t="s">
        <v>1390</v>
      </c>
      <c r="K281" s="662" t="s">
        <v>1391</v>
      </c>
      <c r="L281" s="664">
        <v>220.95</v>
      </c>
      <c r="M281" s="664">
        <v>1</v>
      </c>
      <c r="N281" s="665">
        <v>220.95</v>
      </c>
    </row>
    <row r="282" spans="1:14" ht="14.4" customHeight="1" x14ac:dyDescent="0.3">
      <c r="A282" s="660" t="s">
        <v>576</v>
      </c>
      <c r="B282" s="661" t="s">
        <v>577</v>
      </c>
      <c r="C282" s="662" t="s">
        <v>586</v>
      </c>
      <c r="D282" s="663" t="s">
        <v>2029</v>
      </c>
      <c r="E282" s="662" t="s">
        <v>601</v>
      </c>
      <c r="F282" s="663" t="s">
        <v>2034</v>
      </c>
      <c r="G282" s="662" t="s">
        <v>960</v>
      </c>
      <c r="H282" s="662" t="s">
        <v>1392</v>
      </c>
      <c r="I282" s="662" t="s">
        <v>1392</v>
      </c>
      <c r="J282" s="662" t="s">
        <v>1393</v>
      </c>
      <c r="K282" s="662" t="s">
        <v>1394</v>
      </c>
      <c r="L282" s="664">
        <v>292.96000000000004</v>
      </c>
      <c r="M282" s="664">
        <v>2</v>
      </c>
      <c r="N282" s="665">
        <v>585.92000000000007</v>
      </c>
    </row>
    <row r="283" spans="1:14" ht="14.4" customHeight="1" x14ac:dyDescent="0.3">
      <c r="A283" s="660" t="s">
        <v>576</v>
      </c>
      <c r="B283" s="661" t="s">
        <v>577</v>
      </c>
      <c r="C283" s="662" t="s">
        <v>586</v>
      </c>
      <c r="D283" s="663" t="s">
        <v>2029</v>
      </c>
      <c r="E283" s="662" t="s">
        <v>601</v>
      </c>
      <c r="F283" s="663" t="s">
        <v>2034</v>
      </c>
      <c r="G283" s="662" t="s">
        <v>960</v>
      </c>
      <c r="H283" s="662" t="s">
        <v>1395</v>
      </c>
      <c r="I283" s="662" t="s">
        <v>1396</v>
      </c>
      <c r="J283" s="662" t="s">
        <v>1397</v>
      </c>
      <c r="K283" s="662" t="s">
        <v>1398</v>
      </c>
      <c r="L283" s="664">
        <v>426.95</v>
      </c>
      <c r="M283" s="664">
        <v>1</v>
      </c>
      <c r="N283" s="665">
        <v>426.95</v>
      </c>
    </row>
    <row r="284" spans="1:14" ht="14.4" customHeight="1" x14ac:dyDescent="0.3">
      <c r="A284" s="660" t="s">
        <v>576</v>
      </c>
      <c r="B284" s="661" t="s">
        <v>577</v>
      </c>
      <c r="C284" s="662" t="s">
        <v>586</v>
      </c>
      <c r="D284" s="663" t="s">
        <v>2029</v>
      </c>
      <c r="E284" s="662" t="s">
        <v>601</v>
      </c>
      <c r="F284" s="663" t="s">
        <v>2034</v>
      </c>
      <c r="G284" s="662" t="s">
        <v>960</v>
      </c>
      <c r="H284" s="662" t="s">
        <v>1399</v>
      </c>
      <c r="I284" s="662" t="s">
        <v>1400</v>
      </c>
      <c r="J284" s="662" t="s">
        <v>1401</v>
      </c>
      <c r="K284" s="662" t="s">
        <v>775</v>
      </c>
      <c r="L284" s="664">
        <v>88.250000000000028</v>
      </c>
      <c r="M284" s="664">
        <v>1</v>
      </c>
      <c r="N284" s="665">
        <v>88.250000000000028</v>
      </c>
    </row>
    <row r="285" spans="1:14" ht="14.4" customHeight="1" x14ac:dyDescent="0.3">
      <c r="A285" s="660" t="s">
        <v>576</v>
      </c>
      <c r="B285" s="661" t="s">
        <v>577</v>
      </c>
      <c r="C285" s="662" t="s">
        <v>586</v>
      </c>
      <c r="D285" s="663" t="s">
        <v>2029</v>
      </c>
      <c r="E285" s="662" t="s">
        <v>601</v>
      </c>
      <c r="F285" s="663" t="s">
        <v>2034</v>
      </c>
      <c r="G285" s="662" t="s">
        <v>960</v>
      </c>
      <c r="H285" s="662" t="s">
        <v>1076</v>
      </c>
      <c r="I285" s="662" t="s">
        <v>1076</v>
      </c>
      <c r="J285" s="662" t="s">
        <v>610</v>
      </c>
      <c r="K285" s="662" t="s">
        <v>1062</v>
      </c>
      <c r="L285" s="664">
        <v>408.94942951763556</v>
      </c>
      <c r="M285" s="664">
        <v>48</v>
      </c>
      <c r="N285" s="665">
        <v>19629.572616846508</v>
      </c>
    </row>
    <row r="286" spans="1:14" ht="14.4" customHeight="1" x14ac:dyDescent="0.3">
      <c r="A286" s="660" t="s">
        <v>576</v>
      </c>
      <c r="B286" s="661" t="s">
        <v>577</v>
      </c>
      <c r="C286" s="662" t="s">
        <v>586</v>
      </c>
      <c r="D286" s="663" t="s">
        <v>2029</v>
      </c>
      <c r="E286" s="662" t="s">
        <v>1077</v>
      </c>
      <c r="F286" s="663" t="s">
        <v>2035</v>
      </c>
      <c r="G286" s="662"/>
      <c r="H286" s="662" t="s">
        <v>1078</v>
      </c>
      <c r="I286" s="662" t="s">
        <v>1079</v>
      </c>
      <c r="J286" s="662" t="s">
        <v>1080</v>
      </c>
      <c r="K286" s="662" t="s">
        <v>1081</v>
      </c>
      <c r="L286" s="664">
        <v>84.888491172322148</v>
      </c>
      <c r="M286" s="664">
        <v>26</v>
      </c>
      <c r="N286" s="665">
        <v>2207.100770480376</v>
      </c>
    </row>
    <row r="287" spans="1:14" ht="14.4" customHeight="1" x14ac:dyDescent="0.3">
      <c r="A287" s="660" t="s">
        <v>576</v>
      </c>
      <c r="B287" s="661" t="s">
        <v>577</v>
      </c>
      <c r="C287" s="662" t="s">
        <v>586</v>
      </c>
      <c r="D287" s="663" t="s">
        <v>2029</v>
      </c>
      <c r="E287" s="662" t="s">
        <v>1077</v>
      </c>
      <c r="F287" s="663" t="s">
        <v>2035</v>
      </c>
      <c r="G287" s="662"/>
      <c r="H287" s="662" t="s">
        <v>1086</v>
      </c>
      <c r="I287" s="662" t="s">
        <v>1086</v>
      </c>
      <c r="J287" s="662" t="s">
        <v>1087</v>
      </c>
      <c r="K287" s="662" t="s">
        <v>1088</v>
      </c>
      <c r="L287" s="664">
        <v>194.68999999999994</v>
      </c>
      <c r="M287" s="664">
        <v>20.800000000000029</v>
      </c>
      <c r="N287" s="665">
        <v>4049.5520000000047</v>
      </c>
    </row>
    <row r="288" spans="1:14" ht="14.4" customHeight="1" x14ac:dyDescent="0.3">
      <c r="A288" s="660" t="s">
        <v>576</v>
      </c>
      <c r="B288" s="661" t="s">
        <v>577</v>
      </c>
      <c r="C288" s="662" t="s">
        <v>586</v>
      </c>
      <c r="D288" s="663" t="s">
        <v>2029</v>
      </c>
      <c r="E288" s="662" t="s">
        <v>1077</v>
      </c>
      <c r="F288" s="663" t="s">
        <v>2035</v>
      </c>
      <c r="G288" s="662" t="s">
        <v>614</v>
      </c>
      <c r="H288" s="662" t="s">
        <v>1096</v>
      </c>
      <c r="I288" s="662" t="s">
        <v>1097</v>
      </c>
      <c r="J288" s="662" t="s">
        <v>1098</v>
      </c>
      <c r="K288" s="662" t="s">
        <v>1099</v>
      </c>
      <c r="L288" s="664">
        <v>31.96</v>
      </c>
      <c r="M288" s="664">
        <v>1</v>
      </c>
      <c r="N288" s="665">
        <v>31.96</v>
      </c>
    </row>
    <row r="289" spans="1:14" ht="14.4" customHeight="1" x14ac:dyDescent="0.3">
      <c r="A289" s="660" t="s">
        <v>576</v>
      </c>
      <c r="B289" s="661" t="s">
        <v>577</v>
      </c>
      <c r="C289" s="662" t="s">
        <v>586</v>
      </c>
      <c r="D289" s="663" t="s">
        <v>2029</v>
      </c>
      <c r="E289" s="662" t="s">
        <v>1077</v>
      </c>
      <c r="F289" s="663" t="s">
        <v>2035</v>
      </c>
      <c r="G289" s="662" t="s">
        <v>614</v>
      </c>
      <c r="H289" s="662" t="s">
        <v>1100</v>
      </c>
      <c r="I289" s="662" t="s">
        <v>1101</v>
      </c>
      <c r="J289" s="662" t="s">
        <v>1102</v>
      </c>
      <c r="K289" s="662" t="s">
        <v>1103</v>
      </c>
      <c r="L289" s="664">
        <v>128.11024040055514</v>
      </c>
      <c r="M289" s="664">
        <v>37</v>
      </c>
      <c r="N289" s="665">
        <v>4740.07889482054</v>
      </c>
    </row>
    <row r="290" spans="1:14" ht="14.4" customHeight="1" x14ac:dyDescent="0.3">
      <c r="A290" s="660" t="s">
        <v>576</v>
      </c>
      <c r="B290" s="661" t="s">
        <v>577</v>
      </c>
      <c r="C290" s="662" t="s">
        <v>586</v>
      </c>
      <c r="D290" s="663" t="s">
        <v>2029</v>
      </c>
      <c r="E290" s="662" t="s">
        <v>1077</v>
      </c>
      <c r="F290" s="663" t="s">
        <v>2035</v>
      </c>
      <c r="G290" s="662" t="s">
        <v>614</v>
      </c>
      <c r="H290" s="662" t="s">
        <v>1104</v>
      </c>
      <c r="I290" s="662" t="s">
        <v>1105</v>
      </c>
      <c r="J290" s="662" t="s">
        <v>1106</v>
      </c>
      <c r="K290" s="662" t="s">
        <v>1107</v>
      </c>
      <c r="L290" s="664">
        <v>104.42000000000003</v>
      </c>
      <c r="M290" s="664">
        <v>1</v>
      </c>
      <c r="N290" s="665">
        <v>104.42000000000003</v>
      </c>
    </row>
    <row r="291" spans="1:14" ht="14.4" customHeight="1" x14ac:dyDescent="0.3">
      <c r="A291" s="660" t="s">
        <v>576</v>
      </c>
      <c r="B291" s="661" t="s">
        <v>577</v>
      </c>
      <c r="C291" s="662" t="s">
        <v>586</v>
      </c>
      <c r="D291" s="663" t="s">
        <v>2029</v>
      </c>
      <c r="E291" s="662" t="s">
        <v>1077</v>
      </c>
      <c r="F291" s="663" t="s">
        <v>2035</v>
      </c>
      <c r="G291" s="662" t="s">
        <v>614</v>
      </c>
      <c r="H291" s="662" t="s">
        <v>1402</v>
      </c>
      <c r="I291" s="662" t="s">
        <v>1403</v>
      </c>
      <c r="J291" s="662" t="s">
        <v>1404</v>
      </c>
      <c r="K291" s="662" t="s">
        <v>1405</v>
      </c>
      <c r="L291" s="664">
        <v>235.76919372769785</v>
      </c>
      <c r="M291" s="664">
        <v>1</v>
      </c>
      <c r="N291" s="665">
        <v>235.76919372769785</v>
      </c>
    </row>
    <row r="292" spans="1:14" ht="14.4" customHeight="1" x14ac:dyDescent="0.3">
      <c r="A292" s="660" t="s">
        <v>576</v>
      </c>
      <c r="B292" s="661" t="s">
        <v>577</v>
      </c>
      <c r="C292" s="662" t="s">
        <v>586</v>
      </c>
      <c r="D292" s="663" t="s">
        <v>2029</v>
      </c>
      <c r="E292" s="662" t="s">
        <v>1077</v>
      </c>
      <c r="F292" s="663" t="s">
        <v>2035</v>
      </c>
      <c r="G292" s="662" t="s">
        <v>960</v>
      </c>
      <c r="H292" s="662" t="s">
        <v>1129</v>
      </c>
      <c r="I292" s="662" t="s">
        <v>1130</v>
      </c>
      <c r="J292" s="662" t="s">
        <v>1131</v>
      </c>
      <c r="K292" s="662" t="s">
        <v>1132</v>
      </c>
      <c r="L292" s="664">
        <v>143.90402374196088</v>
      </c>
      <c r="M292" s="664">
        <v>108.5999999999993</v>
      </c>
      <c r="N292" s="665">
        <v>15627.97697837685</v>
      </c>
    </row>
    <row r="293" spans="1:14" ht="14.4" customHeight="1" x14ac:dyDescent="0.3">
      <c r="A293" s="660" t="s">
        <v>576</v>
      </c>
      <c r="B293" s="661" t="s">
        <v>577</v>
      </c>
      <c r="C293" s="662" t="s">
        <v>586</v>
      </c>
      <c r="D293" s="663" t="s">
        <v>2029</v>
      </c>
      <c r="E293" s="662" t="s">
        <v>1077</v>
      </c>
      <c r="F293" s="663" t="s">
        <v>2035</v>
      </c>
      <c r="G293" s="662" t="s">
        <v>960</v>
      </c>
      <c r="H293" s="662" t="s">
        <v>1406</v>
      </c>
      <c r="I293" s="662" t="s">
        <v>1407</v>
      </c>
      <c r="J293" s="662" t="s">
        <v>1408</v>
      </c>
      <c r="K293" s="662" t="s">
        <v>1409</v>
      </c>
      <c r="L293" s="664">
        <v>230.67</v>
      </c>
      <c r="M293" s="664">
        <v>1</v>
      </c>
      <c r="N293" s="665">
        <v>230.67</v>
      </c>
    </row>
    <row r="294" spans="1:14" ht="14.4" customHeight="1" x14ac:dyDescent="0.3">
      <c r="A294" s="660" t="s">
        <v>576</v>
      </c>
      <c r="B294" s="661" t="s">
        <v>577</v>
      </c>
      <c r="C294" s="662" t="s">
        <v>586</v>
      </c>
      <c r="D294" s="663" t="s">
        <v>2029</v>
      </c>
      <c r="E294" s="662" t="s">
        <v>1077</v>
      </c>
      <c r="F294" s="663" t="s">
        <v>2035</v>
      </c>
      <c r="G294" s="662" t="s">
        <v>960</v>
      </c>
      <c r="H294" s="662" t="s">
        <v>1133</v>
      </c>
      <c r="I294" s="662" t="s">
        <v>1134</v>
      </c>
      <c r="J294" s="662" t="s">
        <v>1135</v>
      </c>
      <c r="K294" s="662" t="s">
        <v>1136</v>
      </c>
      <c r="L294" s="664">
        <v>76.509318702579293</v>
      </c>
      <c r="M294" s="664">
        <v>21.4</v>
      </c>
      <c r="N294" s="665">
        <v>1637.2994202351967</v>
      </c>
    </row>
    <row r="295" spans="1:14" ht="14.4" customHeight="1" x14ac:dyDescent="0.3">
      <c r="A295" s="660" t="s">
        <v>576</v>
      </c>
      <c r="B295" s="661" t="s">
        <v>577</v>
      </c>
      <c r="C295" s="662" t="s">
        <v>586</v>
      </c>
      <c r="D295" s="663" t="s">
        <v>2029</v>
      </c>
      <c r="E295" s="662" t="s">
        <v>1077</v>
      </c>
      <c r="F295" s="663" t="s">
        <v>2035</v>
      </c>
      <c r="G295" s="662" t="s">
        <v>960</v>
      </c>
      <c r="H295" s="662" t="s">
        <v>1137</v>
      </c>
      <c r="I295" s="662" t="s">
        <v>1137</v>
      </c>
      <c r="J295" s="662" t="s">
        <v>1138</v>
      </c>
      <c r="K295" s="662" t="s">
        <v>1139</v>
      </c>
      <c r="L295" s="664">
        <v>462</v>
      </c>
      <c r="M295" s="664">
        <v>0.6</v>
      </c>
      <c r="N295" s="665">
        <v>277.2</v>
      </c>
    </row>
    <row r="296" spans="1:14" ht="14.4" customHeight="1" x14ac:dyDescent="0.3">
      <c r="A296" s="660" t="s">
        <v>576</v>
      </c>
      <c r="B296" s="661" t="s">
        <v>577</v>
      </c>
      <c r="C296" s="662" t="s">
        <v>586</v>
      </c>
      <c r="D296" s="663" t="s">
        <v>2029</v>
      </c>
      <c r="E296" s="662" t="s">
        <v>1077</v>
      </c>
      <c r="F296" s="663" t="s">
        <v>2035</v>
      </c>
      <c r="G296" s="662" t="s">
        <v>960</v>
      </c>
      <c r="H296" s="662" t="s">
        <v>1140</v>
      </c>
      <c r="I296" s="662" t="s">
        <v>1140</v>
      </c>
      <c r="J296" s="662" t="s">
        <v>1141</v>
      </c>
      <c r="K296" s="662" t="s">
        <v>1142</v>
      </c>
      <c r="L296" s="664">
        <v>156.75</v>
      </c>
      <c r="M296" s="664">
        <v>0.1</v>
      </c>
      <c r="N296" s="665">
        <v>15.675000000000001</v>
      </c>
    </row>
    <row r="297" spans="1:14" ht="14.4" customHeight="1" x14ac:dyDescent="0.3">
      <c r="A297" s="660" t="s">
        <v>576</v>
      </c>
      <c r="B297" s="661" t="s">
        <v>577</v>
      </c>
      <c r="C297" s="662" t="s">
        <v>586</v>
      </c>
      <c r="D297" s="663" t="s">
        <v>2029</v>
      </c>
      <c r="E297" s="662" t="s">
        <v>1077</v>
      </c>
      <c r="F297" s="663" t="s">
        <v>2035</v>
      </c>
      <c r="G297" s="662" t="s">
        <v>960</v>
      </c>
      <c r="H297" s="662" t="s">
        <v>1146</v>
      </c>
      <c r="I297" s="662" t="s">
        <v>1146</v>
      </c>
      <c r="J297" s="662" t="s">
        <v>1147</v>
      </c>
      <c r="K297" s="662" t="s">
        <v>1148</v>
      </c>
      <c r="L297" s="664">
        <v>238.08940035450908</v>
      </c>
      <c r="M297" s="664">
        <v>5.3999999999999986</v>
      </c>
      <c r="N297" s="665">
        <v>1285.6827619143487</v>
      </c>
    </row>
    <row r="298" spans="1:14" ht="14.4" customHeight="1" x14ac:dyDescent="0.3">
      <c r="A298" s="660" t="s">
        <v>576</v>
      </c>
      <c r="B298" s="661" t="s">
        <v>577</v>
      </c>
      <c r="C298" s="662" t="s">
        <v>586</v>
      </c>
      <c r="D298" s="663" t="s">
        <v>2029</v>
      </c>
      <c r="E298" s="662" t="s">
        <v>1077</v>
      </c>
      <c r="F298" s="663" t="s">
        <v>2035</v>
      </c>
      <c r="G298" s="662" t="s">
        <v>960</v>
      </c>
      <c r="H298" s="662" t="s">
        <v>1149</v>
      </c>
      <c r="I298" s="662" t="s">
        <v>1150</v>
      </c>
      <c r="J298" s="662" t="s">
        <v>1151</v>
      </c>
      <c r="K298" s="662" t="s">
        <v>1152</v>
      </c>
      <c r="L298" s="664">
        <v>598.91800338943335</v>
      </c>
      <c r="M298" s="664">
        <v>12.700000000000006</v>
      </c>
      <c r="N298" s="665">
        <v>7606.2586430458077</v>
      </c>
    </row>
    <row r="299" spans="1:14" ht="14.4" customHeight="1" x14ac:dyDescent="0.3">
      <c r="A299" s="660" t="s">
        <v>576</v>
      </c>
      <c r="B299" s="661" t="s">
        <v>577</v>
      </c>
      <c r="C299" s="662" t="s">
        <v>586</v>
      </c>
      <c r="D299" s="663" t="s">
        <v>2029</v>
      </c>
      <c r="E299" s="662" t="s">
        <v>1077</v>
      </c>
      <c r="F299" s="663" t="s">
        <v>2035</v>
      </c>
      <c r="G299" s="662" t="s">
        <v>960</v>
      </c>
      <c r="H299" s="662" t="s">
        <v>1153</v>
      </c>
      <c r="I299" s="662" t="s">
        <v>1154</v>
      </c>
      <c r="J299" s="662" t="s">
        <v>1155</v>
      </c>
      <c r="K299" s="662"/>
      <c r="L299" s="664">
        <v>324.58525852221618</v>
      </c>
      <c r="M299" s="664">
        <v>4.1999999999999993</v>
      </c>
      <c r="N299" s="665">
        <v>1363.2580857933078</v>
      </c>
    </row>
    <row r="300" spans="1:14" ht="14.4" customHeight="1" x14ac:dyDescent="0.3">
      <c r="A300" s="660" t="s">
        <v>576</v>
      </c>
      <c r="B300" s="661" t="s">
        <v>577</v>
      </c>
      <c r="C300" s="662" t="s">
        <v>586</v>
      </c>
      <c r="D300" s="663" t="s">
        <v>2029</v>
      </c>
      <c r="E300" s="662" t="s">
        <v>1161</v>
      </c>
      <c r="F300" s="663" t="s">
        <v>2037</v>
      </c>
      <c r="G300" s="662"/>
      <c r="H300" s="662"/>
      <c r="I300" s="662" t="s">
        <v>1410</v>
      </c>
      <c r="J300" s="662" t="s">
        <v>1411</v>
      </c>
      <c r="K300" s="662"/>
      <c r="L300" s="664">
        <v>6198.52</v>
      </c>
      <c r="M300" s="664">
        <v>3</v>
      </c>
      <c r="N300" s="665">
        <v>18595.560000000001</v>
      </c>
    </row>
    <row r="301" spans="1:14" ht="14.4" customHeight="1" x14ac:dyDescent="0.3">
      <c r="A301" s="660" t="s">
        <v>576</v>
      </c>
      <c r="B301" s="661" t="s">
        <v>577</v>
      </c>
      <c r="C301" s="662" t="s">
        <v>589</v>
      </c>
      <c r="D301" s="663" t="s">
        <v>2030</v>
      </c>
      <c r="E301" s="662" t="s">
        <v>601</v>
      </c>
      <c r="F301" s="663" t="s">
        <v>2034</v>
      </c>
      <c r="G301" s="662"/>
      <c r="H301" s="662" t="s">
        <v>1412</v>
      </c>
      <c r="I301" s="662" t="s">
        <v>1412</v>
      </c>
      <c r="J301" s="662" t="s">
        <v>1413</v>
      </c>
      <c r="K301" s="662" t="s">
        <v>1414</v>
      </c>
      <c r="L301" s="664">
        <v>47.610021121655578</v>
      </c>
      <c r="M301" s="664">
        <v>1</v>
      </c>
      <c r="N301" s="665">
        <v>47.610021121655578</v>
      </c>
    </row>
    <row r="302" spans="1:14" ht="14.4" customHeight="1" x14ac:dyDescent="0.3">
      <c r="A302" s="660" t="s">
        <v>576</v>
      </c>
      <c r="B302" s="661" t="s">
        <v>577</v>
      </c>
      <c r="C302" s="662" t="s">
        <v>589</v>
      </c>
      <c r="D302" s="663" t="s">
        <v>2030</v>
      </c>
      <c r="E302" s="662" t="s">
        <v>601</v>
      </c>
      <c r="F302" s="663" t="s">
        <v>2034</v>
      </c>
      <c r="G302" s="662"/>
      <c r="H302" s="662" t="s">
        <v>612</v>
      </c>
      <c r="I302" s="662" t="s">
        <v>612</v>
      </c>
      <c r="J302" s="662" t="s">
        <v>610</v>
      </c>
      <c r="K302" s="662" t="s">
        <v>613</v>
      </c>
      <c r="L302" s="664">
        <v>630.66</v>
      </c>
      <c r="M302" s="664">
        <v>6</v>
      </c>
      <c r="N302" s="665">
        <v>3783.96</v>
      </c>
    </row>
    <row r="303" spans="1:14" ht="14.4" customHeight="1" x14ac:dyDescent="0.3">
      <c r="A303" s="660" t="s">
        <v>576</v>
      </c>
      <c r="B303" s="661" t="s">
        <v>577</v>
      </c>
      <c r="C303" s="662" t="s">
        <v>589</v>
      </c>
      <c r="D303" s="663" t="s">
        <v>2030</v>
      </c>
      <c r="E303" s="662" t="s">
        <v>601</v>
      </c>
      <c r="F303" s="663" t="s">
        <v>2034</v>
      </c>
      <c r="G303" s="662" t="s">
        <v>614</v>
      </c>
      <c r="H303" s="662" t="s">
        <v>1164</v>
      </c>
      <c r="I303" s="662" t="s">
        <v>1164</v>
      </c>
      <c r="J303" s="662" t="s">
        <v>1165</v>
      </c>
      <c r="K303" s="662" t="s">
        <v>1166</v>
      </c>
      <c r="L303" s="664">
        <v>171.60000000000002</v>
      </c>
      <c r="M303" s="664">
        <v>110</v>
      </c>
      <c r="N303" s="665">
        <v>18876.000000000004</v>
      </c>
    </row>
    <row r="304" spans="1:14" ht="14.4" customHeight="1" x14ac:dyDescent="0.3">
      <c r="A304" s="660" t="s">
        <v>576</v>
      </c>
      <c r="B304" s="661" t="s">
        <v>577</v>
      </c>
      <c r="C304" s="662" t="s">
        <v>589</v>
      </c>
      <c r="D304" s="663" t="s">
        <v>2030</v>
      </c>
      <c r="E304" s="662" t="s">
        <v>601</v>
      </c>
      <c r="F304" s="663" t="s">
        <v>2034</v>
      </c>
      <c r="G304" s="662" t="s">
        <v>614</v>
      </c>
      <c r="H304" s="662" t="s">
        <v>1167</v>
      </c>
      <c r="I304" s="662" t="s">
        <v>1167</v>
      </c>
      <c r="J304" s="662" t="s">
        <v>1168</v>
      </c>
      <c r="K304" s="662" t="s">
        <v>1169</v>
      </c>
      <c r="L304" s="664">
        <v>173.69</v>
      </c>
      <c r="M304" s="664">
        <v>2</v>
      </c>
      <c r="N304" s="665">
        <v>347.38</v>
      </c>
    </row>
    <row r="305" spans="1:14" ht="14.4" customHeight="1" x14ac:dyDescent="0.3">
      <c r="A305" s="660" t="s">
        <v>576</v>
      </c>
      <c r="B305" s="661" t="s">
        <v>577</v>
      </c>
      <c r="C305" s="662" t="s">
        <v>589</v>
      </c>
      <c r="D305" s="663" t="s">
        <v>2030</v>
      </c>
      <c r="E305" s="662" t="s">
        <v>601</v>
      </c>
      <c r="F305" s="663" t="s">
        <v>2034</v>
      </c>
      <c r="G305" s="662" t="s">
        <v>614</v>
      </c>
      <c r="H305" s="662" t="s">
        <v>1170</v>
      </c>
      <c r="I305" s="662" t="s">
        <v>1170</v>
      </c>
      <c r="J305" s="662" t="s">
        <v>1165</v>
      </c>
      <c r="K305" s="662" t="s">
        <v>1171</v>
      </c>
      <c r="L305" s="664">
        <v>92.95</v>
      </c>
      <c r="M305" s="664">
        <v>6</v>
      </c>
      <c r="N305" s="665">
        <v>557.70000000000005</v>
      </c>
    </row>
    <row r="306" spans="1:14" ht="14.4" customHeight="1" x14ac:dyDescent="0.3">
      <c r="A306" s="660" t="s">
        <v>576</v>
      </c>
      <c r="B306" s="661" t="s">
        <v>577</v>
      </c>
      <c r="C306" s="662" t="s">
        <v>589</v>
      </c>
      <c r="D306" s="663" t="s">
        <v>2030</v>
      </c>
      <c r="E306" s="662" t="s">
        <v>601</v>
      </c>
      <c r="F306" s="663" t="s">
        <v>2034</v>
      </c>
      <c r="G306" s="662" t="s">
        <v>614</v>
      </c>
      <c r="H306" s="662" t="s">
        <v>1415</v>
      </c>
      <c r="I306" s="662" t="s">
        <v>1415</v>
      </c>
      <c r="J306" s="662" t="s">
        <v>1165</v>
      </c>
      <c r="K306" s="662" t="s">
        <v>1416</v>
      </c>
      <c r="L306" s="664">
        <v>93.5</v>
      </c>
      <c r="M306" s="664">
        <v>7</v>
      </c>
      <c r="N306" s="665">
        <v>654.5</v>
      </c>
    </row>
    <row r="307" spans="1:14" ht="14.4" customHeight="1" x14ac:dyDescent="0.3">
      <c r="A307" s="660" t="s">
        <v>576</v>
      </c>
      <c r="B307" s="661" t="s">
        <v>577</v>
      </c>
      <c r="C307" s="662" t="s">
        <v>589</v>
      </c>
      <c r="D307" s="663" t="s">
        <v>2030</v>
      </c>
      <c r="E307" s="662" t="s">
        <v>601</v>
      </c>
      <c r="F307" s="663" t="s">
        <v>2034</v>
      </c>
      <c r="G307" s="662" t="s">
        <v>614</v>
      </c>
      <c r="H307" s="662" t="s">
        <v>1417</v>
      </c>
      <c r="I307" s="662" t="s">
        <v>1418</v>
      </c>
      <c r="J307" s="662" t="s">
        <v>1419</v>
      </c>
      <c r="K307" s="662" t="s">
        <v>650</v>
      </c>
      <c r="L307" s="664">
        <v>38.38999163165245</v>
      </c>
      <c r="M307" s="664">
        <v>3</v>
      </c>
      <c r="N307" s="665">
        <v>115.16997489495735</v>
      </c>
    </row>
    <row r="308" spans="1:14" ht="14.4" customHeight="1" x14ac:dyDescent="0.3">
      <c r="A308" s="660" t="s">
        <v>576</v>
      </c>
      <c r="B308" s="661" t="s">
        <v>577</v>
      </c>
      <c r="C308" s="662" t="s">
        <v>589</v>
      </c>
      <c r="D308" s="663" t="s">
        <v>2030</v>
      </c>
      <c r="E308" s="662" t="s">
        <v>601</v>
      </c>
      <c r="F308" s="663" t="s">
        <v>2034</v>
      </c>
      <c r="G308" s="662" t="s">
        <v>614</v>
      </c>
      <c r="H308" s="662" t="s">
        <v>623</v>
      </c>
      <c r="I308" s="662" t="s">
        <v>624</v>
      </c>
      <c r="J308" s="662" t="s">
        <v>625</v>
      </c>
      <c r="K308" s="662" t="s">
        <v>626</v>
      </c>
      <c r="L308" s="664">
        <v>96.839641640886498</v>
      </c>
      <c r="M308" s="664">
        <v>4</v>
      </c>
      <c r="N308" s="665">
        <v>387.35856656354599</v>
      </c>
    </row>
    <row r="309" spans="1:14" ht="14.4" customHeight="1" x14ac:dyDescent="0.3">
      <c r="A309" s="660" t="s">
        <v>576</v>
      </c>
      <c r="B309" s="661" t="s">
        <v>577</v>
      </c>
      <c r="C309" s="662" t="s">
        <v>589</v>
      </c>
      <c r="D309" s="663" t="s">
        <v>2030</v>
      </c>
      <c r="E309" s="662" t="s">
        <v>601</v>
      </c>
      <c r="F309" s="663" t="s">
        <v>2034</v>
      </c>
      <c r="G309" s="662" t="s">
        <v>614</v>
      </c>
      <c r="H309" s="662" t="s">
        <v>631</v>
      </c>
      <c r="I309" s="662" t="s">
        <v>632</v>
      </c>
      <c r="J309" s="662" t="s">
        <v>633</v>
      </c>
      <c r="K309" s="662" t="s">
        <v>634</v>
      </c>
      <c r="L309" s="664">
        <v>64.539724464816175</v>
      </c>
      <c r="M309" s="664">
        <v>4</v>
      </c>
      <c r="N309" s="665">
        <v>258.1588978592647</v>
      </c>
    </row>
    <row r="310" spans="1:14" ht="14.4" customHeight="1" x14ac:dyDescent="0.3">
      <c r="A310" s="660" t="s">
        <v>576</v>
      </c>
      <c r="B310" s="661" t="s">
        <v>577</v>
      </c>
      <c r="C310" s="662" t="s">
        <v>589</v>
      </c>
      <c r="D310" s="663" t="s">
        <v>2030</v>
      </c>
      <c r="E310" s="662" t="s">
        <v>601</v>
      </c>
      <c r="F310" s="663" t="s">
        <v>2034</v>
      </c>
      <c r="G310" s="662" t="s">
        <v>614</v>
      </c>
      <c r="H310" s="662" t="s">
        <v>1420</v>
      </c>
      <c r="I310" s="662" t="s">
        <v>1421</v>
      </c>
      <c r="J310" s="662" t="s">
        <v>1422</v>
      </c>
      <c r="K310" s="662" t="s">
        <v>1423</v>
      </c>
      <c r="L310" s="664">
        <v>66.03</v>
      </c>
      <c r="M310" s="664">
        <v>1</v>
      </c>
      <c r="N310" s="665">
        <v>66.03</v>
      </c>
    </row>
    <row r="311" spans="1:14" ht="14.4" customHeight="1" x14ac:dyDescent="0.3">
      <c r="A311" s="660" t="s">
        <v>576</v>
      </c>
      <c r="B311" s="661" t="s">
        <v>577</v>
      </c>
      <c r="C311" s="662" t="s">
        <v>589</v>
      </c>
      <c r="D311" s="663" t="s">
        <v>2030</v>
      </c>
      <c r="E311" s="662" t="s">
        <v>601</v>
      </c>
      <c r="F311" s="663" t="s">
        <v>2034</v>
      </c>
      <c r="G311" s="662" t="s">
        <v>614</v>
      </c>
      <c r="H311" s="662" t="s">
        <v>1424</v>
      </c>
      <c r="I311" s="662" t="s">
        <v>1425</v>
      </c>
      <c r="J311" s="662" t="s">
        <v>1426</v>
      </c>
      <c r="K311" s="662" t="s">
        <v>1427</v>
      </c>
      <c r="L311" s="664">
        <v>27.749999045417201</v>
      </c>
      <c r="M311" s="664">
        <v>2</v>
      </c>
      <c r="N311" s="665">
        <v>55.499998090834403</v>
      </c>
    </row>
    <row r="312" spans="1:14" ht="14.4" customHeight="1" x14ac:dyDescent="0.3">
      <c r="A312" s="660" t="s">
        <v>576</v>
      </c>
      <c r="B312" s="661" t="s">
        <v>577</v>
      </c>
      <c r="C312" s="662" t="s">
        <v>589</v>
      </c>
      <c r="D312" s="663" t="s">
        <v>2030</v>
      </c>
      <c r="E312" s="662" t="s">
        <v>601</v>
      </c>
      <c r="F312" s="663" t="s">
        <v>2034</v>
      </c>
      <c r="G312" s="662" t="s">
        <v>614</v>
      </c>
      <c r="H312" s="662" t="s">
        <v>1428</v>
      </c>
      <c r="I312" s="662" t="s">
        <v>1429</v>
      </c>
      <c r="J312" s="662" t="s">
        <v>637</v>
      </c>
      <c r="K312" s="662" t="s">
        <v>618</v>
      </c>
      <c r="L312" s="664">
        <v>40.223333333333329</v>
      </c>
      <c r="M312" s="664">
        <v>3</v>
      </c>
      <c r="N312" s="665">
        <v>120.66999999999999</v>
      </c>
    </row>
    <row r="313" spans="1:14" ht="14.4" customHeight="1" x14ac:dyDescent="0.3">
      <c r="A313" s="660" t="s">
        <v>576</v>
      </c>
      <c r="B313" s="661" t="s">
        <v>577</v>
      </c>
      <c r="C313" s="662" t="s">
        <v>589</v>
      </c>
      <c r="D313" s="663" t="s">
        <v>2030</v>
      </c>
      <c r="E313" s="662" t="s">
        <v>601</v>
      </c>
      <c r="F313" s="663" t="s">
        <v>2034</v>
      </c>
      <c r="G313" s="662" t="s">
        <v>614</v>
      </c>
      <c r="H313" s="662" t="s">
        <v>635</v>
      </c>
      <c r="I313" s="662" t="s">
        <v>636</v>
      </c>
      <c r="J313" s="662" t="s">
        <v>637</v>
      </c>
      <c r="K313" s="662" t="s">
        <v>638</v>
      </c>
      <c r="L313" s="664">
        <v>77.684860927891592</v>
      </c>
      <c r="M313" s="664">
        <v>2</v>
      </c>
      <c r="N313" s="665">
        <v>155.36972185578318</v>
      </c>
    </row>
    <row r="314" spans="1:14" ht="14.4" customHeight="1" x14ac:dyDescent="0.3">
      <c r="A314" s="660" t="s">
        <v>576</v>
      </c>
      <c r="B314" s="661" t="s">
        <v>577</v>
      </c>
      <c r="C314" s="662" t="s">
        <v>589</v>
      </c>
      <c r="D314" s="663" t="s">
        <v>2030</v>
      </c>
      <c r="E314" s="662" t="s">
        <v>601</v>
      </c>
      <c r="F314" s="663" t="s">
        <v>2034</v>
      </c>
      <c r="G314" s="662" t="s">
        <v>614</v>
      </c>
      <c r="H314" s="662" t="s">
        <v>651</v>
      </c>
      <c r="I314" s="662" t="s">
        <v>652</v>
      </c>
      <c r="J314" s="662" t="s">
        <v>653</v>
      </c>
      <c r="K314" s="662" t="s">
        <v>654</v>
      </c>
      <c r="L314" s="664">
        <v>66.211729320244601</v>
      </c>
      <c r="M314" s="664">
        <v>9</v>
      </c>
      <c r="N314" s="665">
        <v>595.90556388220136</v>
      </c>
    </row>
    <row r="315" spans="1:14" ht="14.4" customHeight="1" x14ac:dyDescent="0.3">
      <c r="A315" s="660" t="s">
        <v>576</v>
      </c>
      <c r="B315" s="661" t="s">
        <v>577</v>
      </c>
      <c r="C315" s="662" t="s">
        <v>589</v>
      </c>
      <c r="D315" s="663" t="s">
        <v>2030</v>
      </c>
      <c r="E315" s="662" t="s">
        <v>601</v>
      </c>
      <c r="F315" s="663" t="s">
        <v>2034</v>
      </c>
      <c r="G315" s="662" t="s">
        <v>614</v>
      </c>
      <c r="H315" s="662" t="s">
        <v>655</v>
      </c>
      <c r="I315" s="662" t="s">
        <v>656</v>
      </c>
      <c r="J315" s="662" t="s">
        <v>657</v>
      </c>
      <c r="K315" s="662" t="s">
        <v>658</v>
      </c>
      <c r="L315" s="664">
        <v>58.319875122576754</v>
      </c>
      <c r="M315" s="664">
        <v>4</v>
      </c>
      <c r="N315" s="665">
        <v>233.27950049030702</v>
      </c>
    </row>
    <row r="316" spans="1:14" ht="14.4" customHeight="1" x14ac:dyDescent="0.3">
      <c r="A316" s="660" t="s">
        <v>576</v>
      </c>
      <c r="B316" s="661" t="s">
        <v>577</v>
      </c>
      <c r="C316" s="662" t="s">
        <v>589</v>
      </c>
      <c r="D316" s="663" t="s">
        <v>2030</v>
      </c>
      <c r="E316" s="662" t="s">
        <v>601</v>
      </c>
      <c r="F316" s="663" t="s">
        <v>2034</v>
      </c>
      <c r="G316" s="662" t="s">
        <v>614</v>
      </c>
      <c r="H316" s="662" t="s">
        <v>1180</v>
      </c>
      <c r="I316" s="662" t="s">
        <v>1181</v>
      </c>
      <c r="J316" s="662" t="s">
        <v>1182</v>
      </c>
      <c r="K316" s="662" t="s">
        <v>1183</v>
      </c>
      <c r="L316" s="664">
        <v>41.349935631169537</v>
      </c>
      <c r="M316" s="664">
        <v>1</v>
      </c>
      <c r="N316" s="665">
        <v>41.349935631169537</v>
      </c>
    </row>
    <row r="317" spans="1:14" ht="14.4" customHeight="1" x14ac:dyDescent="0.3">
      <c r="A317" s="660" t="s">
        <v>576</v>
      </c>
      <c r="B317" s="661" t="s">
        <v>577</v>
      </c>
      <c r="C317" s="662" t="s">
        <v>589</v>
      </c>
      <c r="D317" s="663" t="s">
        <v>2030</v>
      </c>
      <c r="E317" s="662" t="s">
        <v>601</v>
      </c>
      <c r="F317" s="663" t="s">
        <v>2034</v>
      </c>
      <c r="G317" s="662" t="s">
        <v>614</v>
      </c>
      <c r="H317" s="662" t="s">
        <v>667</v>
      </c>
      <c r="I317" s="662" t="s">
        <v>668</v>
      </c>
      <c r="J317" s="662" t="s">
        <v>669</v>
      </c>
      <c r="K317" s="662" t="s">
        <v>670</v>
      </c>
      <c r="L317" s="664">
        <v>283.97194860291643</v>
      </c>
      <c r="M317" s="664">
        <v>4</v>
      </c>
      <c r="N317" s="665">
        <v>1135.8877944116657</v>
      </c>
    </row>
    <row r="318" spans="1:14" ht="14.4" customHeight="1" x14ac:dyDescent="0.3">
      <c r="A318" s="660" t="s">
        <v>576</v>
      </c>
      <c r="B318" s="661" t="s">
        <v>577</v>
      </c>
      <c r="C318" s="662" t="s">
        <v>589</v>
      </c>
      <c r="D318" s="663" t="s">
        <v>2030</v>
      </c>
      <c r="E318" s="662" t="s">
        <v>601</v>
      </c>
      <c r="F318" s="663" t="s">
        <v>2034</v>
      </c>
      <c r="G318" s="662" t="s">
        <v>614</v>
      </c>
      <c r="H318" s="662" t="s">
        <v>671</v>
      </c>
      <c r="I318" s="662" t="s">
        <v>672</v>
      </c>
      <c r="J318" s="662" t="s">
        <v>673</v>
      </c>
      <c r="K318" s="662" t="s">
        <v>674</v>
      </c>
      <c r="L318" s="664">
        <v>41.280000000000015</v>
      </c>
      <c r="M318" s="664">
        <v>2</v>
      </c>
      <c r="N318" s="665">
        <v>82.560000000000031</v>
      </c>
    </row>
    <row r="319" spans="1:14" ht="14.4" customHeight="1" x14ac:dyDescent="0.3">
      <c r="A319" s="660" t="s">
        <v>576</v>
      </c>
      <c r="B319" s="661" t="s">
        <v>577</v>
      </c>
      <c r="C319" s="662" t="s">
        <v>589</v>
      </c>
      <c r="D319" s="663" t="s">
        <v>2030</v>
      </c>
      <c r="E319" s="662" t="s">
        <v>601</v>
      </c>
      <c r="F319" s="663" t="s">
        <v>2034</v>
      </c>
      <c r="G319" s="662" t="s">
        <v>614</v>
      </c>
      <c r="H319" s="662" t="s">
        <v>675</v>
      </c>
      <c r="I319" s="662" t="s">
        <v>676</v>
      </c>
      <c r="J319" s="662" t="s">
        <v>677</v>
      </c>
      <c r="K319" s="662" t="s">
        <v>678</v>
      </c>
      <c r="L319" s="664">
        <v>93.08</v>
      </c>
      <c r="M319" s="664">
        <v>1</v>
      </c>
      <c r="N319" s="665">
        <v>93.08</v>
      </c>
    </row>
    <row r="320" spans="1:14" ht="14.4" customHeight="1" x14ac:dyDescent="0.3">
      <c r="A320" s="660" t="s">
        <v>576</v>
      </c>
      <c r="B320" s="661" t="s">
        <v>577</v>
      </c>
      <c r="C320" s="662" t="s">
        <v>589</v>
      </c>
      <c r="D320" s="663" t="s">
        <v>2030</v>
      </c>
      <c r="E320" s="662" t="s">
        <v>601</v>
      </c>
      <c r="F320" s="663" t="s">
        <v>2034</v>
      </c>
      <c r="G320" s="662" t="s">
        <v>614</v>
      </c>
      <c r="H320" s="662" t="s">
        <v>679</v>
      </c>
      <c r="I320" s="662" t="s">
        <v>679</v>
      </c>
      <c r="J320" s="662" t="s">
        <v>680</v>
      </c>
      <c r="K320" s="662" t="s">
        <v>681</v>
      </c>
      <c r="L320" s="664">
        <v>36.529921448718667</v>
      </c>
      <c r="M320" s="664">
        <v>15</v>
      </c>
      <c r="N320" s="665">
        <v>547.94882173077997</v>
      </c>
    </row>
    <row r="321" spans="1:14" ht="14.4" customHeight="1" x14ac:dyDescent="0.3">
      <c r="A321" s="660" t="s">
        <v>576</v>
      </c>
      <c r="B321" s="661" t="s">
        <v>577</v>
      </c>
      <c r="C321" s="662" t="s">
        <v>589</v>
      </c>
      <c r="D321" s="663" t="s">
        <v>2030</v>
      </c>
      <c r="E321" s="662" t="s">
        <v>601</v>
      </c>
      <c r="F321" s="663" t="s">
        <v>2034</v>
      </c>
      <c r="G321" s="662" t="s">
        <v>614</v>
      </c>
      <c r="H321" s="662" t="s">
        <v>682</v>
      </c>
      <c r="I321" s="662" t="s">
        <v>683</v>
      </c>
      <c r="J321" s="662" t="s">
        <v>684</v>
      </c>
      <c r="K321" s="662" t="s">
        <v>685</v>
      </c>
      <c r="L321" s="664">
        <v>70.249503099144604</v>
      </c>
      <c r="M321" s="664">
        <v>1</v>
      </c>
      <c r="N321" s="665">
        <v>70.249503099144604</v>
      </c>
    </row>
    <row r="322" spans="1:14" ht="14.4" customHeight="1" x14ac:dyDescent="0.3">
      <c r="A322" s="660" t="s">
        <v>576</v>
      </c>
      <c r="B322" s="661" t="s">
        <v>577</v>
      </c>
      <c r="C322" s="662" t="s">
        <v>589</v>
      </c>
      <c r="D322" s="663" t="s">
        <v>2030</v>
      </c>
      <c r="E322" s="662" t="s">
        <v>601</v>
      </c>
      <c r="F322" s="663" t="s">
        <v>2034</v>
      </c>
      <c r="G322" s="662" t="s">
        <v>614</v>
      </c>
      <c r="H322" s="662" t="s">
        <v>686</v>
      </c>
      <c r="I322" s="662" t="s">
        <v>687</v>
      </c>
      <c r="J322" s="662" t="s">
        <v>684</v>
      </c>
      <c r="K322" s="662" t="s">
        <v>688</v>
      </c>
      <c r="L322" s="664">
        <v>139.05276993766583</v>
      </c>
      <c r="M322" s="664">
        <v>3</v>
      </c>
      <c r="N322" s="665">
        <v>417.15830981299746</v>
      </c>
    </row>
    <row r="323" spans="1:14" ht="14.4" customHeight="1" x14ac:dyDescent="0.3">
      <c r="A323" s="660" t="s">
        <v>576</v>
      </c>
      <c r="B323" s="661" t="s">
        <v>577</v>
      </c>
      <c r="C323" s="662" t="s">
        <v>589</v>
      </c>
      <c r="D323" s="663" t="s">
        <v>2030</v>
      </c>
      <c r="E323" s="662" t="s">
        <v>601</v>
      </c>
      <c r="F323" s="663" t="s">
        <v>2034</v>
      </c>
      <c r="G323" s="662" t="s">
        <v>614</v>
      </c>
      <c r="H323" s="662" t="s">
        <v>1430</v>
      </c>
      <c r="I323" s="662" t="s">
        <v>1431</v>
      </c>
      <c r="J323" s="662" t="s">
        <v>649</v>
      </c>
      <c r="K323" s="662" t="s">
        <v>1432</v>
      </c>
      <c r="L323" s="664">
        <v>158.01999999999998</v>
      </c>
      <c r="M323" s="664">
        <v>1</v>
      </c>
      <c r="N323" s="665">
        <v>158.01999999999998</v>
      </c>
    </row>
    <row r="324" spans="1:14" ht="14.4" customHeight="1" x14ac:dyDescent="0.3">
      <c r="A324" s="660" t="s">
        <v>576</v>
      </c>
      <c r="B324" s="661" t="s">
        <v>577</v>
      </c>
      <c r="C324" s="662" t="s">
        <v>589</v>
      </c>
      <c r="D324" s="663" t="s">
        <v>2030</v>
      </c>
      <c r="E324" s="662" t="s">
        <v>601</v>
      </c>
      <c r="F324" s="663" t="s">
        <v>2034</v>
      </c>
      <c r="G324" s="662" t="s">
        <v>614</v>
      </c>
      <c r="H324" s="662" t="s">
        <v>1184</v>
      </c>
      <c r="I324" s="662" t="s">
        <v>1185</v>
      </c>
      <c r="J324" s="662" t="s">
        <v>1186</v>
      </c>
      <c r="K324" s="662" t="s">
        <v>1187</v>
      </c>
      <c r="L324" s="664">
        <v>73.930000000000021</v>
      </c>
      <c r="M324" s="664">
        <v>1</v>
      </c>
      <c r="N324" s="665">
        <v>73.930000000000021</v>
      </c>
    </row>
    <row r="325" spans="1:14" ht="14.4" customHeight="1" x14ac:dyDescent="0.3">
      <c r="A325" s="660" t="s">
        <v>576</v>
      </c>
      <c r="B325" s="661" t="s">
        <v>577</v>
      </c>
      <c r="C325" s="662" t="s">
        <v>589</v>
      </c>
      <c r="D325" s="663" t="s">
        <v>2030</v>
      </c>
      <c r="E325" s="662" t="s">
        <v>601</v>
      </c>
      <c r="F325" s="663" t="s">
        <v>2034</v>
      </c>
      <c r="G325" s="662" t="s">
        <v>614</v>
      </c>
      <c r="H325" s="662" t="s">
        <v>1188</v>
      </c>
      <c r="I325" s="662" t="s">
        <v>1189</v>
      </c>
      <c r="J325" s="662" t="s">
        <v>1190</v>
      </c>
      <c r="K325" s="662" t="s">
        <v>1191</v>
      </c>
      <c r="L325" s="664">
        <v>324.85000000000002</v>
      </c>
      <c r="M325" s="664">
        <v>1</v>
      </c>
      <c r="N325" s="665">
        <v>324.85000000000002</v>
      </c>
    </row>
    <row r="326" spans="1:14" ht="14.4" customHeight="1" x14ac:dyDescent="0.3">
      <c r="A326" s="660" t="s">
        <v>576</v>
      </c>
      <c r="B326" s="661" t="s">
        <v>577</v>
      </c>
      <c r="C326" s="662" t="s">
        <v>589</v>
      </c>
      <c r="D326" s="663" t="s">
        <v>2030</v>
      </c>
      <c r="E326" s="662" t="s">
        <v>601</v>
      </c>
      <c r="F326" s="663" t="s">
        <v>2034</v>
      </c>
      <c r="G326" s="662" t="s">
        <v>614</v>
      </c>
      <c r="H326" s="662" t="s">
        <v>1433</v>
      </c>
      <c r="I326" s="662" t="s">
        <v>1434</v>
      </c>
      <c r="J326" s="662" t="s">
        <v>1435</v>
      </c>
      <c r="K326" s="662" t="s">
        <v>1436</v>
      </c>
      <c r="L326" s="664">
        <v>83.439999999999984</v>
      </c>
      <c r="M326" s="664">
        <v>1</v>
      </c>
      <c r="N326" s="665">
        <v>83.439999999999984</v>
      </c>
    </row>
    <row r="327" spans="1:14" ht="14.4" customHeight="1" x14ac:dyDescent="0.3">
      <c r="A327" s="660" t="s">
        <v>576</v>
      </c>
      <c r="B327" s="661" t="s">
        <v>577</v>
      </c>
      <c r="C327" s="662" t="s">
        <v>589</v>
      </c>
      <c r="D327" s="663" t="s">
        <v>2030</v>
      </c>
      <c r="E327" s="662" t="s">
        <v>601</v>
      </c>
      <c r="F327" s="663" t="s">
        <v>2034</v>
      </c>
      <c r="G327" s="662" t="s">
        <v>614</v>
      </c>
      <c r="H327" s="662" t="s">
        <v>713</v>
      </c>
      <c r="I327" s="662" t="s">
        <v>714</v>
      </c>
      <c r="J327" s="662" t="s">
        <v>715</v>
      </c>
      <c r="K327" s="662" t="s">
        <v>716</v>
      </c>
      <c r="L327" s="664">
        <v>25.685652173913041</v>
      </c>
      <c r="M327" s="664">
        <v>23</v>
      </c>
      <c r="N327" s="665">
        <v>590.77</v>
      </c>
    </row>
    <row r="328" spans="1:14" ht="14.4" customHeight="1" x14ac:dyDescent="0.3">
      <c r="A328" s="660" t="s">
        <v>576</v>
      </c>
      <c r="B328" s="661" t="s">
        <v>577</v>
      </c>
      <c r="C328" s="662" t="s">
        <v>589</v>
      </c>
      <c r="D328" s="663" t="s">
        <v>2030</v>
      </c>
      <c r="E328" s="662" t="s">
        <v>601</v>
      </c>
      <c r="F328" s="663" t="s">
        <v>2034</v>
      </c>
      <c r="G328" s="662" t="s">
        <v>614</v>
      </c>
      <c r="H328" s="662" t="s">
        <v>1437</v>
      </c>
      <c r="I328" s="662" t="s">
        <v>1438</v>
      </c>
      <c r="J328" s="662" t="s">
        <v>1439</v>
      </c>
      <c r="K328" s="662" t="s">
        <v>1440</v>
      </c>
      <c r="L328" s="664">
        <v>75.010000000000005</v>
      </c>
      <c r="M328" s="664">
        <v>2</v>
      </c>
      <c r="N328" s="665">
        <v>150.02000000000001</v>
      </c>
    </row>
    <row r="329" spans="1:14" ht="14.4" customHeight="1" x14ac:dyDescent="0.3">
      <c r="A329" s="660" t="s">
        <v>576</v>
      </c>
      <c r="B329" s="661" t="s">
        <v>577</v>
      </c>
      <c r="C329" s="662" t="s">
        <v>589</v>
      </c>
      <c r="D329" s="663" t="s">
        <v>2030</v>
      </c>
      <c r="E329" s="662" t="s">
        <v>601</v>
      </c>
      <c r="F329" s="663" t="s">
        <v>2034</v>
      </c>
      <c r="G329" s="662" t="s">
        <v>614</v>
      </c>
      <c r="H329" s="662" t="s">
        <v>1441</v>
      </c>
      <c r="I329" s="662" t="s">
        <v>1441</v>
      </c>
      <c r="J329" s="662" t="s">
        <v>1442</v>
      </c>
      <c r="K329" s="662" t="s">
        <v>1057</v>
      </c>
      <c r="L329" s="664">
        <v>98.758989332079096</v>
      </c>
      <c r="M329" s="664">
        <v>1</v>
      </c>
      <c r="N329" s="665">
        <v>98.758989332079096</v>
      </c>
    </row>
    <row r="330" spans="1:14" ht="14.4" customHeight="1" x14ac:dyDescent="0.3">
      <c r="A330" s="660" t="s">
        <v>576</v>
      </c>
      <c r="B330" s="661" t="s">
        <v>577</v>
      </c>
      <c r="C330" s="662" t="s">
        <v>589</v>
      </c>
      <c r="D330" s="663" t="s">
        <v>2030</v>
      </c>
      <c r="E330" s="662" t="s">
        <v>601</v>
      </c>
      <c r="F330" s="663" t="s">
        <v>2034</v>
      </c>
      <c r="G330" s="662" t="s">
        <v>614</v>
      </c>
      <c r="H330" s="662" t="s">
        <v>1443</v>
      </c>
      <c r="I330" s="662" t="s">
        <v>1444</v>
      </c>
      <c r="J330" s="662" t="s">
        <v>1445</v>
      </c>
      <c r="K330" s="662" t="s">
        <v>1446</v>
      </c>
      <c r="L330" s="664">
        <v>160.41</v>
      </c>
      <c r="M330" s="664">
        <v>1</v>
      </c>
      <c r="N330" s="665">
        <v>160.41</v>
      </c>
    </row>
    <row r="331" spans="1:14" ht="14.4" customHeight="1" x14ac:dyDescent="0.3">
      <c r="A331" s="660" t="s">
        <v>576</v>
      </c>
      <c r="B331" s="661" t="s">
        <v>577</v>
      </c>
      <c r="C331" s="662" t="s">
        <v>589</v>
      </c>
      <c r="D331" s="663" t="s">
        <v>2030</v>
      </c>
      <c r="E331" s="662" t="s">
        <v>601</v>
      </c>
      <c r="F331" s="663" t="s">
        <v>2034</v>
      </c>
      <c r="G331" s="662" t="s">
        <v>614</v>
      </c>
      <c r="H331" s="662" t="s">
        <v>1447</v>
      </c>
      <c r="I331" s="662" t="s">
        <v>1448</v>
      </c>
      <c r="J331" s="662" t="s">
        <v>1449</v>
      </c>
      <c r="K331" s="662" t="s">
        <v>1450</v>
      </c>
      <c r="L331" s="664">
        <v>124.2</v>
      </c>
      <c r="M331" s="664">
        <v>1</v>
      </c>
      <c r="N331" s="665">
        <v>124.2</v>
      </c>
    </row>
    <row r="332" spans="1:14" ht="14.4" customHeight="1" x14ac:dyDescent="0.3">
      <c r="A332" s="660" t="s">
        <v>576</v>
      </c>
      <c r="B332" s="661" t="s">
        <v>577</v>
      </c>
      <c r="C332" s="662" t="s">
        <v>589</v>
      </c>
      <c r="D332" s="663" t="s">
        <v>2030</v>
      </c>
      <c r="E332" s="662" t="s">
        <v>601</v>
      </c>
      <c r="F332" s="663" t="s">
        <v>2034</v>
      </c>
      <c r="G332" s="662" t="s">
        <v>614</v>
      </c>
      <c r="H332" s="662" t="s">
        <v>1451</v>
      </c>
      <c r="I332" s="662" t="s">
        <v>1452</v>
      </c>
      <c r="J332" s="662" t="s">
        <v>1453</v>
      </c>
      <c r="K332" s="662" t="s">
        <v>1454</v>
      </c>
      <c r="L332" s="664">
        <v>131.04</v>
      </c>
      <c r="M332" s="664">
        <v>1</v>
      </c>
      <c r="N332" s="665">
        <v>131.04</v>
      </c>
    </row>
    <row r="333" spans="1:14" ht="14.4" customHeight="1" x14ac:dyDescent="0.3">
      <c r="A333" s="660" t="s">
        <v>576</v>
      </c>
      <c r="B333" s="661" t="s">
        <v>577</v>
      </c>
      <c r="C333" s="662" t="s">
        <v>589</v>
      </c>
      <c r="D333" s="663" t="s">
        <v>2030</v>
      </c>
      <c r="E333" s="662" t="s">
        <v>601</v>
      </c>
      <c r="F333" s="663" t="s">
        <v>2034</v>
      </c>
      <c r="G333" s="662" t="s">
        <v>614</v>
      </c>
      <c r="H333" s="662" t="s">
        <v>733</v>
      </c>
      <c r="I333" s="662" t="s">
        <v>734</v>
      </c>
      <c r="J333" s="662" t="s">
        <v>735</v>
      </c>
      <c r="K333" s="662" t="s">
        <v>736</v>
      </c>
      <c r="L333" s="664">
        <v>129.44</v>
      </c>
      <c r="M333" s="664">
        <v>2</v>
      </c>
      <c r="N333" s="665">
        <v>258.88</v>
      </c>
    </row>
    <row r="334" spans="1:14" ht="14.4" customHeight="1" x14ac:dyDescent="0.3">
      <c r="A334" s="660" t="s">
        <v>576</v>
      </c>
      <c r="B334" s="661" t="s">
        <v>577</v>
      </c>
      <c r="C334" s="662" t="s">
        <v>589</v>
      </c>
      <c r="D334" s="663" t="s">
        <v>2030</v>
      </c>
      <c r="E334" s="662" t="s">
        <v>601</v>
      </c>
      <c r="F334" s="663" t="s">
        <v>2034</v>
      </c>
      <c r="G334" s="662" t="s">
        <v>614</v>
      </c>
      <c r="H334" s="662" t="s">
        <v>740</v>
      </c>
      <c r="I334" s="662" t="s">
        <v>741</v>
      </c>
      <c r="J334" s="662" t="s">
        <v>742</v>
      </c>
      <c r="K334" s="662" t="s">
        <v>743</v>
      </c>
      <c r="L334" s="664">
        <v>69.636109153232908</v>
      </c>
      <c r="M334" s="664">
        <v>3</v>
      </c>
      <c r="N334" s="665">
        <v>208.90832745969874</v>
      </c>
    </row>
    <row r="335" spans="1:14" ht="14.4" customHeight="1" x14ac:dyDescent="0.3">
      <c r="A335" s="660" t="s">
        <v>576</v>
      </c>
      <c r="B335" s="661" t="s">
        <v>577</v>
      </c>
      <c r="C335" s="662" t="s">
        <v>589</v>
      </c>
      <c r="D335" s="663" t="s">
        <v>2030</v>
      </c>
      <c r="E335" s="662" t="s">
        <v>601</v>
      </c>
      <c r="F335" s="663" t="s">
        <v>2034</v>
      </c>
      <c r="G335" s="662" t="s">
        <v>614</v>
      </c>
      <c r="H335" s="662" t="s">
        <v>744</v>
      </c>
      <c r="I335" s="662" t="s">
        <v>744</v>
      </c>
      <c r="J335" s="662" t="s">
        <v>745</v>
      </c>
      <c r="K335" s="662" t="s">
        <v>746</v>
      </c>
      <c r="L335" s="664">
        <v>106.55469343127461</v>
      </c>
      <c r="M335" s="664">
        <v>2</v>
      </c>
      <c r="N335" s="665">
        <v>213.10938686254923</v>
      </c>
    </row>
    <row r="336" spans="1:14" ht="14.4" customHeight="1" x14ac:dyDescent="0.3">
      <c r="A336" s="660" t="s">
        <v>576</v>
      </c>
      <c r="B336" s="661" t="s">
        <v>577</v>
      </c>
      <c r="C336" s="662" t="s">
        <v>589</v>
      </c>
      <c r="D336" s="663" t="s">
        <v>2030</v>
      </c>
      <c r="E336" s="662" t="s">
        <v>601</v>
      </c>
      <c r="F336" s="663" t="s">
        <v>2034</v>
      </c>
      <c r="G336" s="662" t="s">
        <v>614</v>
      </c>
      <c r="H336" s="662" t="s">
        <v>1455</v>
      </c>
      <c r="I336" s="662" t="s">
        <v>1456</v>
      </c>
      <c r="J336" s="662" t="s">
        <v>1204</v>
      </c>
      <c r="K336" s="662" t="s">
        <v>1457</v>
      </c>
      <c r="L336" s="664">
        <v>40.464876614961952</v>
      </c>
      <c r="M336" s="664">
        <v>2</v>
      </c>
      <c r="N336" s="665">
        <v>80.929753229923904</v>
      </c>
    </row>
    <row r="337" spans="1:14" ht="14.4" customHeight="1" x14ac:dyDescent="0.3">
      <c r="A337" s="660" t="s">
        <v>576</v>
      </c>
      <c r="B337" s="661" t="s">
        <v>577</v>
      </c>
      <c r="C337" s="662" t="s">
        <v>589</v>
      </c>
      <c r="D337" s="663" t="s">
        <v>2030</v>
      </c>
      <c r="E337" s="662" t="s">
        <v>601</v>
      </c>
      <c r="F337" s="663" t="s">
        <v>2034</v>
      </c>
      <c r="G337" s="662" t="s">
        <v>614</v>
      </c>
      <c r="H337" s="662" t="s">
        <v>1202</v>
      </c>
      <c r="I337" s="662" t="s">
        <v>1203</v>
      </c>
      <c r="J337" s="662" t="s">
        <v>1204</v>
      </c>
      <c r="K337" s="662" t="s">
        <v>1205</v>
      </c>
      <c r="L337" s="664">
        <v>279.7500448145376</v>
      </c>
      <c r="M337" s="664">
        <v>2</v>
      </c>
      <c r="N337" s="665">
        <v>559.50008962907521</v>
      </c>
    </row>
    <row r="338" spans="1:14" ht="14.4" customHeight="1" x14ac:dyDescent="0.3">
      <c r="A338" s="660" t="s">
        <v>576</v>
      </c>
      <c r="B338" s="661" t="s">
        <v>577</v>
      </c>
      <c r="C338" s="662" t="s">
        <v>589</v>
      </c>
      <c r="D338" s="663" t="s">
        <v>2030</v>
      </c>
      <c r="E338" s="662" t="s">
        <v>601</v>
      </c>
      <c r="F338" s="663" t="s">
        <v>2034</v>
      </c>
      <c r="G338" s="662" t="s">
        <v>614</v>
      </c>
      <c r="H338" s="662" t="s">
        <v>1210</v>
      </c>
      <c r="I338" s="662" t="s">
        <v>1211</v>
      </c>
      <c r="J338" s="662" t="s">
        <v>1212</v>
      </c>
      <c r="K338" s="662" t="s">
        <v>1213</v>
      </c>
      <c r="L338" s="664">
        <v>37.57</v>
      </c>
      <c r="M338" s="664">
        <v>2</v>
      </c>
      <c r="N338" s="665">
        <v>75.14</v>
      </c>
    </row>
    <row r="339" spans="1:14" ht="14.4" customHeight="1" x14ac:dyDescent="0.3">
      <c r="A339" s="660" t="s">
        <v>576</v>
      </c>
      <c r="B339" s="661" t="s">
        <v>577</v>
      </c>
      <c r="C339" s="662" t="s">
        <v>589</v>
      </c>
      <c r="D339" s="663" t="s">
        <v>2030</v>
      </c>
      <c r="E339" s="662" t="s">
        <v>601</v>
      </c>
      <c r="F339" s="663" t="s">
        <v>2034</v>
      </c>
      <c r="G339" s="662" t="s">
        <v>614</v>
      </c>
      <c r="H339" s="662" t="s">
        <v>758</v>
      </c>
      <c r="I339" s="662" t="s">
        <v>759</v>
      </c>
      <c r="J339" s="662" t="s">
        <v>760</v>
      </c>
      <c r="K339" s="662" t="s">
        <v>761</v>
      </c>
      <c r="L339" s="664">
        <v>47.669865244286456</v>
      </c>
      <c r="M339" s="664">
        <v>4</v>
      </c>
      <c r="N339" s="665">
        <v>190.67946097714582</v>
      </c>
    </row>
    <row r="340" spans="1:14" ht="14.4" customHeight="1" x14ac:dyDescent="0.3">
      <c r="A340" s="660" t="s">
        <v>576</v>
      </c>
      <c r="B340" s="661" t="s">
        <v>577</v>
      </c>
      <c r="C340" s="662" t="s">
        <v>589</v>
      </c>
      <c r="D340" s="663" t="s">
        <v>2030</v>
      </c>
      <c r="E340" s="662" t="s">
        <v>601</v>
      </c>
      <c r="F340" s="663" t="s">
        <v>2034</v>
      </c>
      <c r="G340" s="662" t="s">
        <v>614</v>
      </c>
      <c r="H340" s="662" t="s">
        <v>768</v>
      </c>
      <c r="I340" s="662" t="s">
        <v>215</v>
      </c>
      <c r="J340" s="662" t="s">
        <v>769</v>
      </c>
      <c r="K340" s="662"/>
      <c r="L340" s="664">
        <v>137.86666666666667</v>
      </c>
      <c r="M340" s="664">
        <v>3</v>
      </c>
      <c r="N340" s="665">
        <v>413.6</v>
      </c>
    </row>
    <row r="341" spans="1:14" ht="14.4" customHeight="1" x14ac:dyDescent="0.3">
      <c r="A341" s="660" t="s">
        <v>576</v>
      </c>
      <c r="B341" s="661" t="s">
        <v>577</v>
      </c>
      <c r="C341" s="662" t="s">
        <v>589</v>
      </c>
      <c r="D341" s="663" t="s">
        <v>2030</v>
      </c>
      <c r="E341" s="662" t="s">
        <v>601</v>
      </c>
      <c r="F341" s="663" t="s">
        <v>2034</v>
      </c>
      <c r="G341" s="662" t="s">
        <v>614</v>
      </c>
      <c r="H341" s="662" t="s">
        <v>1458</v>
      </c>
      <c r="I341" s="662" t="s">
        <v>1459</v>
      </c>
      <c r="J341" s="662" t="s">
        <v>1460</v>
      </c>
      <c r="K341" s="662" t="s">
        <v>1461</v>
      </c>
      <c r="L341" s="664">
        <v>68.536941695927737</v>
      </c>
      <c r="M341" s="664">
        <v>3</v>
      </c>
      <c r="N341" s="665">
        <v>205.61082508778321</v>
      </c>
    </row>
    <row r="342" spans="1:14" ht="14.4" customHeight="1" x14ac:dyDescent="0.3">
      <c r="A342" s="660" t="s">
        <v>576</v>
      </c>
      <c r="B342" s="661" t="s">
        <v>577</v>
      </c>
      <c r="C342" s="662" t="s">
        <v>589</v>
      </c>
      <c r="D342" s="663" t="s">
        <v>2030</v>
      </c>
      <c r="E342" s="662" t="s">
        <v>601</v>
      </c>
      <c r="F342" s="663" t="s">
        <v>2034</v>
      </c>
      <c r="G342" s="662" t="s">
        <v>614</v>
      </c>
      <c r="H342" s="662" t="s">
        <v>772</v>
      </c>
      <c r="I342" s="662" t="s">
        <v>773</v>
      </c>
      <c r="J342" s="662" t="s">
        <v>774</v>
      </c>
      <c r="K342" s="662" t="s">
        <v>775</v>
      </c>
      <c r="L342" s="664">
        <v>62.689486495984255</v>
      </c>
      <c r="M342" s="664">
        <v>1</v>
      </c>
      <c r="N342" s="665">
        <v>62.689486495984255</v>
      </c>
    </row>
    <row r="343" spans="1:14" ht="14.4" customHeight="1" x14ac:dyDescent="0.3">
      <c r="A343" s="660" t="s">
        <v>576</v>
      </c>
      <c r="B343" s="661" t="s">
        <v>577</v>
      </c>
      <c r="C343" s="662" t="s">
        <v>589</v>
      </c>
      <c r="D343" s="663" t="s">
        <v>2030</v>
      </c>
      <c r="E343" s="662" t="s">
        <v>601</v>
      </c>
      <c r="F343" s="663" t="s">
        <v>2034</v>
      </c>
      <c r="G343" s="662" t="s">
        <v>614</v>
      </c>
      <c r="H343" s="662" t="s">
        <v>776</v>
      </c>
      <c r="I343" s="662" t="s">
        <v>777</v>
      </c>
      <c r="J343" s="662" t="s">
        <v>778</v>
      </c>
      <c r="K343" s="662" t="s">
        <v>779</v>
      </c>
      <c r="L343" s="664">
        <v>31.539910602622417</v>
      </c>
      <c r="M343" s="664">
        <v>3</v>
      </c>
      <c r="N343" s="665">
        <v>94.619731807867254</v>
      </c>
    </row>
    <row r="344" spans="1:14" ht="14.4" customHeight="1" x14ac:dyDescent="0.3">
      <c r="A344" s="660" t="s">
        <v>576</v>
      </c>
      <c r="B344" s="661" t="s">
        <v>577</v>
      </c>
      <c r="C344" s="662" t="s">
        <v>589</v>
      </c>
      <c r="D344" s="663" t="s">
        <v>2030</v>
      </c>
      <c r="E344" s="662" t="s">
        <v>601</v>
      </c>
      <c r="F344" s="663" t="s">
        <v>2034</v>
      </c>
      <c r="G344" s="662" t="s">
        <v>614</v>
      </c>
      <c r="H344" s="662" t="s">
        <v>1462</v>
      </c>
      <c r="I344" s="662" t="s">
        <v>1463</v>
      </c>
      <c r="J344" s="662" t="s">
        <v>1464</v>
      </c>
      <c r="K344" s="662" t="s">
        <v>1465</v>
      </c>
      <c r="L344" s="664">
        <v>761.05700000000013</v>
      </c>
      <c r="M344" s="664">
        <v>3</v>
      </c>
      <c r="N344" s="665">
        <v>2283.1710000000003</v>
      </c>
    </row>
    <row r="345" spans="1:14" ht="14.4" customHeight="1" x14ac:dyDescent="0.3">
      <c r="A345" s="660" t="s">
        <v>576</v>
      </c>
      <c r="B345" s="661" t="s">
        <v>577</v>
      </c>
      <c r="C345" s="662" t="s">
        <v>589</v>
      </c>
      <c r="D345" s="663" t="s">
        <v>2030</v>
      </c>
      <c r="E345" s="662" t="s">
        <v>601</v>
      </c>
      <c r="F345" s="663" t="s">
        <v>2034</v>
      </c>
      <c r="G345" s="662" t="s">
        <v>614</v>
      </c>
      <c r="H345" s="662" t="s">
        <v>788</v>
      </c>
      <c r="I345" s="662" t="s">
        <v>789</v>
      </c>
      <c r="J345" s="662" t="s">
        <v>753</v>
      </c>
      <c r="K345" s="662" t="s">
        <v>790</v>
      </c>
      <c r="L345" s="664">
        <v>175.89499999999998</v>
      </c>
      <c r="M345" s="664">
        <v>4</v>
      </c>
      <c r="N345" s="665">
        <v>703.57999999999993</v>
      </c>
    </row>
    <row r="346" spans="1:14" ht="14.4" customHeight="1" x14ac:dyDescent="0.3">
      <c r="A346" s="660" t="s">
        <v>576</v>
      </c>
      <c r="B346" s="661" t="s">
        <v>577</v>
      </c>
      <c r="C346" s="662" t="s">
        <v>589</v>
      </c>
      <c r="D346" s="663" t="s">
        <v>2030</v>
      </c>
      <c r="E346" s="662" t="s">
        <v>601</v>
      </c>
      <c r="F346" s="663" t="s">
        <v>2034</v>
      </c>
      <c r="G346" s="662" t="s">
        <v>614</v>
      </c>
      <c r="H346" s="662" t="s">
        <v>791</v>
      </c>
      <c r="I346" s="662" t="s">
        <v>792</v>
      </c>
      <c r="J346" s="662" t="s">
        <v>793</v>
      </c>
      <c r="K346" s="662" t="s">
        <v>794</v>
      </c>
      <c r="L346" s="664">
        <v>34.670000000000009</v>
      </c>
      <c r="M346" s="664">
        <v>1</v>
      </c>
      <c r="N346" s="665">
        <v>34.670000000000009</v>
      </c>
    </row>
    <row r="347" spans="1:14" ht="14.4" customHeight="1" x14ac:dyDescent="0.3">
      <c r="A347" s="660" t="s">
        <v>576</v>
      </c>
      <c r="B347" s="661" t="s">
        <v>577</v>
      </c>
      <c r="C347" s="662" t="s">
        <v>589</v>
      </c>
      <c r="D347" s="663" t="s">
        <v>2030</v>
      </c>
      <c r="E347" s="662" t="s">
        <v>601</v>
      </c>
      <c r="F347" s="663" t="s">
        <v>2034</v>
      </c>
      <c r="G347" s="662" t="s">
        <v>614</v>
      </c>
      <c r="H347" s="662" t="s">
        <v>795</v>
      </c>
      <c r="I347" s="662" t="s">
        <v>796</v>
      </c>
      <c r="J347" s="662" t="s">
        <v>797</v>
      </c>
      <c r="K347" s="662" t="s">
        <v>798</v>
      </c>
      <c r="L347" s="664">
        <v>61.73</v>
      </c>
      <c r="M347" s="664">
        <v>1</v>
      </c>
      <c r="N347" s="665">
        <v>61.73</v>
      </c>
    </row>
    <row r="348" spans="1:14" ht="14.4" customHeight="1" x14ac:dyDescent="0.3">
      <c r="A348" s="660" t="s">
        <v>576</v>
      </c>
      <c r="B348" s="661" t="s">
        <v>577</v>
      </c>
      <c r="C348" s="662" t="s">
        <v>589</v>
      </c>
      <c r="D348" s="663" t="s">
        <v>2030</v>
      </c>
      <c r="E348" s="662" t="s">
        <v>601</v>
      </c>
      <c r="F348" s="663" t="s">
        <v>2034</v>
      </c>
      <c r="G348" s="662" t="s">
        <v>614</v>
      </c>
      <c r="H348" s="662" t="s">
        <v>1466</v>
      </c>
      <c r="I348" s="662" t="s">
        <v>1467</v>
      </c>
      <c r="J348" s="662" t="s">
        <v>1468</v>
      </c>
      <c r="K348" s="662" t="s">
        <v>1469</v>
      </c>
      <c r="L348" s="664">
        <v>208.69024873874113</v>
      </c>
      <c r="M348" s="664">
        <v>2</v>
      </c>
      <c r="N348" s="665">
        <v>417.38049747748227</v>
      </c>
    </row>
    <row r="349" spans="1:14" ht="14.4" customHeight="1" x14ac:dyDescent="0.3">
      <c r="A349" s="660" t="s">
        <v>576</v>
      </c>
      <c r="B349" s="661" t="s">
        <v>577</v>
      </c>
      <c r="C349" s="662" t="s">
        <v>589</v>
      </c>
      <c r="D349" s="663" t="s">
        <v>2030</v>
      </c>
      <c r="E349" s="662" t="s">
        <v>601</v>
      </c>
      <c r="F349" s="663" t="s">
        <v>2034</v>
      </c>
      <c r="G349" s="662" t="s">
        <v>614</v>
      </c>
      <c r="H349" s="662" t="s">
        <v>812</v>
      </c>
      <c r="I349" s="662" t="s">
        <v>215</v>
      </c>
      <c r="J349" s="662" t="s">
        <v>813</v>
      </c>
      <c r="K349" s="662"/>
      <c r="L349" s="664">
        <v>162.11850833854848</v>
      </c>
      <c r="M349" s="664">
        <v>2</v>
      </c>
      <c r="N349" s="665">
        <v>324.23701667709696</v>
      </c>
    </row>
    <row r="350" spans="1:14" ht="14.4" customHeight="1" x14ac:dyDescent="0.3">
      <c r="A350" s="660" t="s">
        <v>576</v>
      </c>
      <c r="B350" s="661" t="s">
        <v>577</v>
      </c>
      <c r="C350" s="662" t="s">
        <v>589</v>
      </c>
      <c r="D350" s="663" t="s">
        <v>2030</v>
      </c>
      <c r="E350" s="662" t="s">
        <v>601</v>
      </c>
      <c r="F350" s="663" t="s">
        <v>2034</v>
      </c>
      <c r="G350" s="662" t="s">
        <v>614</v>
      </c>
      <c r="H350" s="662" t="s">
        <v>814</v>
      </c>
      <c r="I350" s="662" t="s">
        <v>815</v>
      </c>
      <c r="J350" s="662" t="s">
        <v>816</v>
      </c>
      <c r="K350" s="662" t="s">
        <v>817</v>
      </c>
      <c r="L350" s="664">
        <v>42.170000000000009</v>
      </c>
      <c r="M350" s="664">
        <v>2</v>
      </c>
      <c r="N350" s="665">
        <v>84.340000000000018</v>
      </c>
    </row>
    <row r="351" spans="1:14" ht="14.4" customHeight="1" x14ac:dyDescent="0.3">
      <c r="A351" s="660" t="s">
        <v>576</v>
      </c>
      <c r="B351" s="661" t="s">
        <v>577</v>
      </c>
      <c r="C351" s="662" t="s">
        <v>589</v>
      </c>
      <c r="D351" s="663" t="s">
        <v>2030</v>
      </c>
      <c r="E351" s="662" t="s">
        <v>601</v>
      </c>
      <c r="F351" s="663" t="s">
        <v>2034</v>
      </c>
      <c r="G351" s="662" t="s">
        <v>614</v>
      </c>
      <c r="H351" s="662" t="s">
        <v>818</v>
      </c>
      <c r="I351" s="662" t="s">
        <v>819</v>
      </c>
      <c r="J351" s="662" t="s">
        <v>820</v>
      </c>
      <c r="K351" s="662" t="s">
        <v>821</v>
      </c>
      <c r="L351" s="664">
        <v>106.3033333333333</v>
      </c>
      <c r="M351" s="664">
        <v>3</v>
      </c>
      <c r="N351" s="665">
        <v>318.90999999999991</v>
      </c>
    </row>
    <row r="352" spans="1:14" ht="14.4" customHeight="1" x14ac:dyDescent="0.3">
      <c r="A352" s="660" t="s">
        <v>576</v>
      </c>
      <c r="B352" s="661" t="s">
        <v>577</v>
      </c>
      <c r="C352" s="662" t="s">
        <v>589</v>
      </c>
      <c r="D352" s="663" t="s">
        <v>2030</v>
      </c>
      <c r="E352" s="662" t="s">
        <v>601</v>
      </c>
      <c r="F352" s="663" t="s">
        <v>2034</v>
      </c>
      <c r="G352" s="662" t="s">
        <v>614</v>
      </c>
      <c r="H352" s="662" t="s">
        <v>1470</v>
      </c>
      <c r="I352" s="662" t="s">
        <v>1471</v>
      </c>
      <c r="J352" s="662" t="s">
        <v>1472</v>
      </c>
      <c r="K352" s="662" t="s">
        <v>1473</v>
      </c>
      <c r="L352" s="664">
        <v>62.609999999999992</v>
      </c>
      <c r="M352" s="664">
        <v>3</v>
      </c>
      <c r="N352" s="665">
        <v>187.82999999999998</v>
      </c>
    </row>
    <row r="353" spans="1:14" ht="14.4" customHeight="1" x14ac:dyDescent="0.3">
      <c r="A353" s="660" t="s">
        <v>576</v>
      </c>
      <c r="B353" s="661" t="s">
        <v>577</v>
      </c>
      <c r="C353" s="662" t="s">
        <v>589</v>
      </c>
      <c r="D353" s="663" t="s">
        <v>2030</v>
      </c>
      <c r="E353" s="662" t="s">
        <v>601</v>
      </c>
      <c r="F353" s="663" t="s">
        <v>2034</v>
      </c>
      <c r="G353" s="662" t="s">
        <v>614</v>
      </c>
      <c r="H353" s="662" t="s">
        <v>1474</v>
      </c>
      <c r="I353" s="662" t="s">
        <v>1475</v>
      </c>
      <c r="J353" s="662" t="s">
        <v>1476</v>
      </c>
      <c r="K353" s="662" t="s">
        <v>1477</v>
      </c>
      <c r="L353" s="664">
        <v>137.89745026198747</v>
      </c>
      <c r="M353" s="664">
        <v>1</v>
      </c>
      <c r="N353" s="665">
        <v>137.89745026198747</v>
      </c>
    </row>
    <row r="354" spans="1:14" ht="14.4" customHeight="1" x14ac:dyDescent="0.3">
      <c r="A354" s="660" t="s">
        <v>576</v>
      </c>
      <c r="B354" s="661" t="s">
        <v>577</v>
      </c>
      <c r="C354" s="662" t="s">
        <v>589</v>
      </c>
      <c r="D354" s="663" t="s">
        <v>2030</v>
      </c>
      <c r="E354" s="662" t="s">
        <v>601</v>
      </c>
      <c r="F354" s="663" t="s">
        <v>2034</v>
      </c>
      <c r="G354" s="662" t="s">
        <v>614</v>
      </c>
      <c r="H354" s="662" t="s">
        <v>834</v>
      </c>
      <c r="I354" s="662" t="s">
        <v>835</v>
      </c>
      <c r="J354" s="662" t="s">
        <v>715</v>
      </c>
      <c r="K354" s="662" t="s">
        <v>836</v>
      </c>
      <c r="L354" s="664">
        <v>57.820304155536697</v>
      </c>
      <c r="M354" s="664">
        <v>58</v>
      </c>
      <c r="N354" s="665">
        <v>3353.5776410211283</v>
      </c>
    </row>
    <row r="355" spans="1:14" ht="14.4" customHeight="1" x14ac:dyDescent="0.3">
      <c r="A355" s="660" t="s">
        <v>576</v>
      </c>
      <c r="B355" s="661" t="s">
        <v>577</v>
      </c>
      <c r="C355" s="662" t="s">
        <v>589</v>
      </c>
      <c r="D355" s="663" t="s">
        <v>2030</v>
      </c>
      <c r="E355" s="662" t="s">
        <v>601</v>
      </c>
      <c r="F355" s="663" t="s">
        <v>2034</v>
      </c>
      <c r="G355" s="662" t="s">
        <v>614</v>
      </c>
      <c r="H355" s="662" t="s">
        <v>1478</v>
      </c>
      <c r="I355" s="662" t="s">
        <v>1478</v>
      </c>
      <c r="J355" s="662" t="s">
        <v>1479</v>
      </c>
      <c r="K355" s="662" t="s">
        <v>1480</v>
      </c>
      <c r="L355" s="664">
        <v>241.37</v>
      </c>
      <c r="M355" s="664">
        <v>1</v>
      </c>
      <c r="N355" s="665">
        <v>241.37</v>
      </c>
    </row>
    <row r="356" spans="1:14" ht="14.4" customHeight="1" x14ac:dyDescent="0.3">
      <c r="A356" s="660" t="s">
        <v>576</v>
      </c>
      <c r="B356" s="661" t="s">
        <v>577</v>
      </c>
      <c r="C356" s="662" t="s">
        <v>589</v>
      </c>
      <c r="D356" s="663" t="s">
        <v>2030</v>
      </c>
      <c r="E356" s="662" t="s">
        <v>601</v>
      </c>
      <c r="F356" s="663" t="s">
        <v>2034</v>
      </c>
      <c r="G356" s="662" t="s">
        <v>614</v>
      </c>
      <c r="H356" s="662" t="s">
        <v>1481</v>
      </c>
      <c r="I356" s="662" t="s">
        <v>1482</v>
      </c>
      <c r="J356" s="662" t="s">
        <v>1483</v>
      </c>
      <c r="K356" s="662" t="s">
        <v>1484</v>
      </c>
      <c r="L356" s="664">
        <v>98.69</v>
      </c>
      <c r="M356" s="664">
        <v>1</v>
      </c>
      <c r="N356" s="665">
        <v>98.69</v>
      </c>
    </row>
    <row r="357" spans="1:14" ht="14.4" customHeight="1" x14ac:dyDescent="0.3">
      <c r="A357" s="660" t="s">
        <v>576</v>
      </c>
      <c r="B357" s="661" t="s">
        <v>577</v>
      </c>
      <c r="C357" s="662" t="s">
        <v>589</v>
      </c>
      <c r="D357" s="663" t="s">
        <v>2030</v>
      </c>
      <c r="E357" s="662" t="s">
        <v>601</v>
      </c>
      <c r="F357" s="663" t="s">
        <v>2034</v>
      </c>
      <c r="G357" s="662" t="s">
        <v>614</v>
      </c>
      <c r="H357" s="662" t="s">
        <v>1485</v>
      </c>
      <c r="I357" s="662" t="s">
        <v>1486</v>
      </c>
      <c r="J357" s="662" t="s">
        <v>1487</v>
      </c>
      <c r="K357" s="662" t="s">
        <v>1488</v>
      </c>
      <c r="L357" s="664">
        <v>25.980000000000008</v>
      </c>
      <c r="M357" s="664">
        <v>1</v>
      </c>
      <c r="N357" s="665">
        <v>25.980000000000008</v>
      </c>
    </row>
    <row r="358" spans="1:14" ht="14.4" customHeight="1" x14ac:dyDescent="0.3">
      <c r="A358" s="660" t="s">
        <v>576</v>
      </c>
      <c r="B358" s="661" t="s">
        <v>577</v>
      </c>
      <c r="C358" s="662" t="s">
        <v>589</v>
      </c>
      <c r="D358" s="663" t="s">
        <v>2030</v>
      </c>
      <c r="E358" s="662" t="s">
        <v>601</v>
      </c>
      <c r="F358" s="663" t="s">
        <v>2034</v>
      </c>
      <c r="G358" s="662" t="s">
        <v>614</v>
      </c>
      <c r="H358" s="662" t="s">
        <v>1489</v>
      </c>
      <c r="I358" s="662" t="s">
        <v>1490</v>
      </c>
      <c r="J358" s="662" t="s">
        <v>1491</v>
      </c>
      <c r="K358" s="662" t="s">
        <v>1492</v>
      </c>
      <c r="L358" s="664">
        <v>68.949724064358122</v>
      </c>
      <c r="M358" s="664">
        <v>2</v>
      </c>
      <c r="N358" s="665">
        <v>137.89944812871624</v>
      </c>
    </row>
    <row r="359" spans="1:14" ht="14.4" customHeight="1" x14ac:dyDescent="0.3">
      <c r="A359" s="660" t="s">
        <v>576</v>
      </c>
      <c r="B359" s="661" t="s">
        <v>577</v>
      </c>
      <c r="C359" s="662" t="s">
        <v>589</v>
      </c>
      <c r="D359" s="663" t="s">
        <v>2030</v>
      </c>
      <c r="E359" s="662" t="s">
        <v>601</v>
      </c>
      <c r="F359" s="663" t="s">
        <v>2034</v>
      </c>
      <c r="G359" s="662" t="s">
        <v>614</v>
      </c>
      <c r="H359" s="662" t="s">
        <v>849</v>
      </c>
      <c r="I359" s="662" t="s">
        <v>215</v>
      </c>
      <c r="J359" s="662" t="s">
        <v>850</v>
      </c>
      <c r="K359" s="662"/>
      <c r="L359" s="664">
        <v>161.35117858867102</v>
      </c>
      <c r="M359" s="664">
        <v>8</v>
      </c>
      <c r="N359" s="665">
        <v>1290.8094287093681</v>
      </c>
    </row>
    <row r="360" spans="1:14" ht="14.4" customHeight="1" x14ac:dyDescent="0.3">
      <c r="A360" s="660" t="s">
        <v>576</v>
      </c>
      <c r="B360" s="661" t="s">
        <v>577</v>
      </c>
      <c r="C360" s="662" t="s">
        <v>589</v>
      </c>
      <c r="D360" s="663" t="s">
        <v>2030</v>
      </c>
      <c r="E360" s="662" t="s">
        <v>601</v>
      </c>
      <c r="F360" s="663" t="s">
        <v>2034</v>
      </c>
      <c r="G360" s="662" t="s">
        <v>614</v>
      </c>
      <c r="H360" s="662" t="s">
        <v>851</v>
      </c>
      <c r="I360" s="662" t="s">
        <v>852</v>
      </c>
      <c r="J360" s="662" t="s">
        <v>853</v>
      </c>
      <c r="K360" s="662" t="s">
        <v>854</v>
      </c>
      <c r="L360" s="664">
        <v>116.36000000000001</v>
      </c>
      <c r="M360" s="664">
        <v>1</v>
      </c>
      <c r="N360" s="665">
        <v>116.36000000000001</v>
      </c>
    </row>
    <row r="361" spans="1:14" ht="14.4" customHeight="1" x14ac:dyDescent="0.3">
      <c r="A361" s="660" t="s">
        <v>576</v>
      </c>
      <c r="B361" s="661" t="s">
        <v>577</v>
      </c>
      <c r="C361" s="662" t="s">
        <v>589</v>
      </c>
      <c r="D361" s="663" t="s">
        <v>2030</v>
      </c>
      <c r="E361" s="662" t="s">
        <v>601</v>
      </c>
      <c r="F361" s="663" t="s">
        <v>2034</v>
      </c>
      <c r="G361" s="662" t="s">
        <v>614</v>
      </c>
      <c r="H361" s="662" t="s">
        <v>863</v>
      </c>
      <c r="I361" s="662" t="s">
        <v>864</v>
      </c>
      <c r="J361" s="662" t="s">
        <v>865</v>
      </c>
      <c r="K361" s="662" t="s">
        <v>866</v>
      </c>
      <c r="L361" s="664">
        <v>56.545000000000009</v>
      </c>
      <c r="M361" s="664">
        <v>2</v>
      </c>
      <c r="N361" s="665">
        <v>113.09000000000002</v>
      </c>
    </row>
    <row r="362" spans="1:14" ht="14.4" customHeight="1" x14ac:dyDescent="0.3">
      <c r="A362" s="660" t="s">
        <v>576</v>
      </c>
      <c r="B362" s="661" t="s">
        <v>577</v>
      </c>
      <c r="C362" s="662" t="s">
        <v>589</v>
      </c>
      <c r="D362" s="663" t="s">
        <v>2030</v>
      </c>
      <c r="E362" s="662" t="s">
        <v>601</v>
      </c>
      <c r="F362" s="663" t="s">
        <v>2034</v>
      </c>
      <c r="G362" s="662" t="s">
        <v>614</v>
      </c>
      <c r="H362" s="662" t="s">
        <v>1493</v>
      </c>
      <c r="I362" s="662" t="s">
        <v>215</v>
      </c>
      <c r="J362" s="662" t="s">
        <v>1494</v>
      </c>
      <c r="K362" s="662"/>
      <c r="L362" s="664">
        <v>303.5353374838773</v>
      </c>
      <c r="M362" s="664">
        <v>1</v>
      </c>
      <c r="N362" s="665">
        <v>303.5353374838773</v>
      </c>
    </row>
    <row r="363" spans="1:14" ht="14.4" customHeight="1" x14ac:dyDescent="0.3">
      <c r="A363" s="660" t="s">
        <v>576</v>
      </c>
      <c r="B363" s="661" t="s">
        <v>577</v>
      </c>
      <c r="C363" s="662" t="s">
        <v>589</v>
      </c>
      <c r="D363" s="663" t="s">
        <v>2030</v>
      </c>
      <c r="E363" s="662" t="s">
        <v>601</v>
      </c>
      <c r="F363" s="663" t="s">
        <v>2034</v>
      </c>
      <c r="G363" s="662" t="s">
        <v>614</v>
      </c>
      <c r="H363" s="662" t="s">
        <v>867</v>
      </c>
      <c r="I363" s="662" t="s">
        <v>868</v>
      </c>
      <c r="J363" s="662" t="s">
        <v>629</v>
      </c>
      <c r="K363" s="662" t="s">
        <v>869</v>
      </c>
      <c r="L363" s="664">
        <v>69.850147657706913</v>
      </c>
      <c r="M363" s="664">
        <v>1</v>
      </c>
      <c r="N363" s="665">
        <v>69.850147657706913</v>
      </c>
    </row>
    <row r="364" spans="1:14" ht="14.4" customHeight="1" x14ac:dyDescent="0.3">
      <c r="A364" s="660" t="s">
        <v>576</v>
      </c>
      <c r="B364" s="661" t="s">
        <v>577</v>
      </c>
      <c r="C364" s="662" t="s">
        <v>589</v>
      </c>
      <c r="D364" s="663" t="s">
        <v>2030</v>
      </c>
      <c r="E364" s="662" t="s">
        <v>601</v>
      </c>
      <c r="F364" s="663" t="s">
        <v>2034</v>
      </c>
      <c r="G364" s="662" t="s">
        <v>614</v>
      </c>
      <c r="H364" s="662" t="s">
        <v>1495</v>
      </c>
      <c r="I364" s="662" t="s">
        <v>1495</v>
      </c>
      <c r="J364" s="662" t="s">
        <v>1496</v>
      </c>
      <c r="K364" s="662" t="s">
        <v>1497</v>
      </c>
      <c r="L364" s="664">
        <v>255.34999999999994</v>
      </c>
      <c r="M364" s="664">
        <v>1</v>
      </c>
      <c r="N364" s="665">
        <v>255.34999999999994</v>
      </c>
    </row>
    <row r="365" spans="1:14" ht="14.4" customHeight="1" x14ac:dyDescent="0.3">
      <c r="A365" s="660" t="s">
        <v>576</v>
      </c>
      <c r="B365" s="661" t="s">
        <v>577</v>
      </c>
      <c r="C365" s="662" t="s">
        <v>589</v>
      </c>
      <c r="D365" s="663" t="s">
        <v>2030</v>
      </c>
      <c r="E365" s="662" t="s">
        <v>601</v>
      </c>
      <c r="F365" s="663" t="s">
        <v>2034</v>
      </c>
      <c r="G365" s="662" t="s">
        <v>614</v>
      </c>
      <c r="H365" s="662" t="s">
        <v>874</v>
      </c>
      <c r="I365" s="662" t="s">
        <v>875</v>
      </c>
      <c r="J365" s="662" t="s">
        <v>876</v>
      </c>
      <c r="K365" s="662" t="s">
        <v>877</v>
      </c>
      <c r="L365" s="664">
        <v>123.05963813887391</v>
      </c>
      <c r="M365" s="664">
        <v>1</v>
      </c>
      <c r="N365" s="665">
        <v>123.05963813887391</v>
      </c>
    </row>
    <row r="366" spans="1:14" ht="14.4" customHeight="1" x14ac:dyDescent="0.3">
      <c r="A366" s="660" t="s">
        <v>576</v>
      </c>
      <c r="B366" s="661" t="s">
        <v>577</v>
      </c>
      <c r="C366" s="662" t="s">
        <v>589</v>
      </c>
      <c r="D366" s="663" t="s">
        <v>2030</v>
      </c>
      <c r="E366" s="662" t="s">
        <v>601</v>
      </c>
      <c r="F366" s="663" t="s">
        <v>2034</v>
      </c>
      <c r="G366" s="662" t="s">
        <v>614</v>
      </c>
      <c r="H366" s="662" t="s">
        <v>1498</v>
      </c>
      <c r="I366" s="662" t="s">
        <v>1498</v>
      </c>
      <c r="J366" s="662" t="s">
        <v>1499</v>
      </c>
      <c r="K366" s="662" t="s">
        <v>1500</v>
      </c>
      <c r="L366" s="664">
        <v>167.75219498751213</v>
      </c>
      <c r="M366" s="664">
        <v>1</v>
      </c>
      <c r="N366" s="665">
        <v>167.75219498751213</v>
      </c>
    </row>
    <row r="367" spans="1:14" ht="14.4" customHeight="1" x14ac:dyDescent="0.3">
      <c r="A367" s="660" t="s">
        <v>576</v>
      </c>
      <c r="B367" s="661" t="s">
        <v>577</v>
      </c>
      <c r="C367" s="662" t="s">
        <v>589</v>
      </c>
      <c r="D367" s="663" t="s">
        <v>2030</v>
      </c>
      <c r="E367" s="662" t="s">
        <v>601</v>
      </c>
      <c r="F367" s="663" t="s">
        <v>2034</v>
      </c>
      <c r="G367" s="662" t="s">
        <v>614</v>
      </c>
      <c r="H367" s="662" t="s">
        <v>878</v>
      </c>
      <c r="I367" s="662" t="s">
        <v>879</v>
      </c>
      <c r="J367" s="662" t="s">
        <v>880</v>
      </c>
      <c r="K367" s="662" t="s">
        <v>881</v>
      </c>
      <c r="L367" s="664">
        <v>53.46</v>
      </c>
      <c r="M367" s="664">
        <v>7</v>
      </c>
      <c r="N367" s="665">
        <v>374.22</v>
      </c>
    </row>
    <row r="368" spans="1:14" ht="14.4" customHeight="1" x14ac:dyDescent="0.3">
      <c r="A368" s="660" t="s">
        <v>576</v>
      </c>
      <c r="B368" s="661" t="s">
        <v>577</v>
      </c>
      <c r="C368" s="662" t="s">
        <v>589</v>
      </c>
      <c r="D368" s="663" t="s">
        <v>2030</v>
      </c>
      <c r="E368" s="662" t="s">
        <v>601</v>
      </c>
      <c r="F368" s="663" t="s">
        <v>2034</v>
      </c>
      <c r="G368" s="662" t="s">
        <v>614</v>
      </c>
      <c r="H368" s="662" t="s">
        <v>884</v>
      </c>
      <c r="I368" s="662" t="s">
        <v>215</v>
      </c>
      <c r="J368" s="662" t="s">
        <v>885</v>
      </c>
      <c r="K368" s="662"/>
      <c r="L368" s="664">
        <v>147.49999743124226</v>
      </c>
      <c r="M368" s="664">
        <v>2</v>
      </c>
      <c r="N368" s="665">
        <v>294.99999486248453</v>
      </c>
    </row>
    <row r="369" spans="1:14" ht="14.4" customHeight="1" x14ac:dyDescent="0.3">
      <c r="A369" s="660" t="s">
        <v>576</v>
      </c>
      <c r="B369" s="661" t="s">
        <v>577</v>
      </c>
      <c r="C369" s="662" t="s">
        <v>589</v>
      </c>
      <c r="D369" s="663" t="s">
        <v>2030</v>
      </c>
      <c r="E369" s="662" t="s">
        <v>601</v>
      </c>
      <c r="F369" s="663" t="s">
        <v>2034</v>
      </c>
      <c r="G369" s="662" t="s">
        <v>614</v>
      </c>
      <c r="H369" s="662" t="s">
        <v>1501</v>
      </c>
      <c r="I369" s="662" t="s">
        <v>215</v>
      </c>
      <c r="J369" s="662" t="s">
        <v>1502</v>
      </c>
      <c r="K369" s="662"/>
      <c r="L369" s="664">
        <v>75.499999999999986</v>
      </c>
      <c r="M369" s="664">
        <v>1</v>
      </c>
      <c r="N369" s="665">
        <v>75.499999999999986</v>
      </c>
    </row>
    <row r="370" spans="1:14" ht="14.4" customHeight="1" x14ac:dyDescent="0.3">
      <c r="A370" s="660" t="s">
        <v>576</v>
      </c>
      <c r="B370" s="661" t="s">
        <v>577</v>
      </c>
      <c r="C370" s="662" t="s">
        <v>589</v>
      </c>
      <c r="D370" s="663" t="s">
        <v>2030</v>
      </c>
      <c r="E370" s="662" t="s">
        <v>601</v>
      </c>
      <c r="F370" s="663" t="s">
        <v>2034</v>
      </c>
      <c r="G370" s="662" t="s">
        <v>614</v>
      </c>
      <c r="H370" s="662" t="s">
        <v>1257</v>
      </c>
      <c r="I370" s="662" t="s">
        <v>1258</v>
      </c>
      <c r="J370" s="662" t="s">
        <v>1259</v>
      </c>
      <c r="K370" s="662" t="s">
        <v>1260</v>
      </c>
      <c r="L370" s="664">
        <v>112.61830405769804</v>
      </c>
      <c r="M370" s="664">
        <v>6</v>
      </c>
      <c r="N370" s="665">
        <v>675.70982434618827</v>
      </c>
    </row>
    <row r="371" spans="1:14" ht="14.4" customHeight="1" x14ac:dyDescent="0.3">
      <c r="A371" s="660" t="s">
        <v>576</v>
      </c>
      <c r="B371" s="661" t="s">
        <v>577</v>
      </c>
      <c r="C371" s="662" t="s">
        <v>589</v>
      </c>
      <c r="D371" s="663" t="s">
        <v>2030</v>
      </c>
      <c r="E371" s="662" t="s">
        <v>601</v>
      </c>
      <c r="F371" s="663" t="s">
        <v>2034</v>
      </c>
      <c r="G371" s="662" t="s">
        <v>614</v>
      </c>
      <c r="H371" s="662" t="s">
        <v>886</v>
      </c>
      <c r="I371" s="662" t="s">
        <v>887</v>
      </c>
      <c r="J371" s="662" t="s">
        <v>888</v>
      </c>
      <c r="K371" s="662" t="s">
        <v>889</v>
      </c>
      <c r="L371" s="664">
        <v>111.64000000000007</v>
      </c>
      <c r="M371" s="664">
        <v>1</v>
      </c>
      <c r="N371" s="665">
        <v>111.64000000000007</v>
      </c>
    </row>
    <row r="372" spans="1:14" ht="14.4" customHeight="1" x14ac:dyDescent="0.3">
      <c r="A372" s="660" t="s">
        <v>576</v>
      </c>
      <c r="B372" s="661" t="s">
        <v>577</v>
      </c>
      <c r="C372" s="662" t="s">
        <v>589</v>
      </c>
      <c r="D372" s="663" t="s">
        <v>2030</v>
      </c>
      <c r="E372" s="662" t="s">
        <v>601</v>
      </c>
      <c r="F372" s="663" t="s">
        <v>2034</v>
      </c>
      <c r="G372" s="662" t="s">
        <v>614</v>
      </c>
      <c r="H372" s="662" t="s">
        <v>1503</v>
      </c>
      <c r="I372" s="662" t="s">
        <v>1504</v>
      </c>
      <c r="J372" s="662" t="s">
        <v>1505</v>
      </c>
      <c r="K372" s="662" t="s">
        <v>1506</v>
      </c>
      <c r="L372" s="664">
        <v>37.819612966172862</v>
      </c>
      <c r="M372" s="664">
        <v>1</v>
      </c>
      <c r="N372" s="665">
        <v>37.819612966172862</v>
      </c>
    </row>
    <row r="373" spans="1:14" ht="14.4" customHeight="1" x14ac:dyDescent="0.3">
      <c r="A373" s="660" t="s">
        <v>576</v>
      </c>
      <c r="B373" s="661" t="s">
        <v>577</v>
      </c>
      <c r="C373" s="662" t="s">
        <v>589</v>
      </c>
      <c r="D373" s="663" t="s">
        <v>2030</v>
      </c>
      <c r="E373" s="662" t="s">
        <v>601</v>
      </c>
      <c r="F373" s="663" t="s">
        <v>2034</v>
      </c>
      <c r="G373" s="662" t="s">
        <v>614</v>
      </c>
      <c r="H373" s="662" t="s">
        <v>905</v>
      </c>
      <c r="I373" s="662" t="s">
        <v>906</v>
      </c>
      <c r="J373" s="662" t="s">
        <v>907</v>
      </c>
      <c r="K373" s="662" t="s">
        <v>908</v>
      </c>
      <c r="L373" s="664">
        <v>106.72969925278829</v>
      </c>
      <c r="M373" s="664">
        <v>2</v>
      </c>
      <c r="N373" s="665">
        <v>213.45939850557659</v>
      </c>
    </row>
    <row r="374" spans="1:14" ht="14.4" customHeight="1" x14ac:dyDescent="0.3">
      <c r="A374" s="660" t="s">
        <v>576</v>
      </c>
      <c r="B374" s="661" t="s">
        <v>577</v>
      </c>
      <c r="C374" s="662" t="s">
        <v>589</v>
      </c>
      <c r="D374" s="663" t="s">
        <v>2030</v>
      </c>
      <c r="E374" s="662" t="s">
        <v>601</v>
      </c>
      <c r="F374" s="663" t="s">
        <v>2034</v>
      </c>
      <c r="G374" s="662" t="s">
        <v>614</v>
      </c>
      <c r="H374" s="662" t="s">
        <v>1507</v>
      </c>
      <c r="I374" s="662" t="s">
        <v>1508</v>
      </c>
      <c r="J374" s="662" t="s">
        <v>1509</v>
      </c>
      <c r="K374" s="662" t="s">
        <v>1510</v>
      </c>
      <c r="L374" s="664">
        <v>116.44</v>
      </c>
      <c r="M374" s="664">
        <v>1</v>
      </c>
      <c r="N374" s="665">
        <v>116.44</v>
      </c>
    </row>
    <row r="375" spans="1:14" ht="14.4" customHeight="1" x14ac:dyDescent="0.3">
      <c r="A375" s="660" t="s">
        <v>576</v>
      </c>
      <c r="B375" s="661" t="s">
        <v>577</v>
      </c>
      <c r="C375" s="662" t="s">
        <v>589</v>
      </c>
      <c r="D375" s="663" t="s">
        <v>2030</v>
      </c>
      <c r="E375" s="662" t="s">
        <v>601</v>
      </c>
      <c r="F375" s="663" t="s">
        <v>2034</v>
      </c>
      <c r="G375" s="662" t="s">
        <v>614</v>
      </c>
      <c r="H375" s="662" t="s">
        <v>1511</v>
      </c>
      <c r="I375" s="662" t="s">
        <v>1512</v>
      </c>
      <c r="J375" s="662" t="s">
        <v>899</v>
      </c>
      <c r="K375" s="662" t="s">
        <v>1513</v>
      </c>
      <c r="L375" s="664">
        <v>608.51</v>
      </c>
      <c r="M375" s="664">
        <v>1</v>
      </c>
      <c r="N375" s="665">
        <v>608.51</v>
      </c>
    </row>
    <row r="376" spans="1:14" ht="14.4" customHeight="1" x14ac:dyDescent="0.3">
      <c r="A376" s="660" t="s">
        <v>576</v>
      </c>
      <c r="B376" s="661" t="s">
        <v>577</v>
      </c>
      <c r="C376" s="662" t="s">
        <v>589</v>
      </c>
      <c r="D376" s="663" t="s">
        <v>2030</v>
      </c>
      <c r="E376" s="662" t="s">
        <v>601</v>
      </c>
      <c r="F376" s="663" t="s">
        <v>2034</v>
      </c>
      <c r="G376" s="662" t="s">
        <v>614</v>
      </c>
      <c r="H376" s="662" t="s">
        <v>909</v>
      </c>
      <c r="I376" s="662" t="s">
        <v>215</v>
      </c>
      <c r="J376" s="662" t="s">
        <v>910</v>
      </c>
      <c r="K376" s="662"/>
      <c r="L376" s="664">
        <v>127.99965051037374</v>
      </c>
      <c r="M376" s="664">
        <v>3</v>
      </c>
      <c r="N376" s="665">
        <v>383.99895153112124</v>
      </c>
    </row>
    <row r="377" spans="1:14" ht="14.4" customHeight="1" x14ac:dyDescent="0.3">
      <c r="A377" s="660" t="s">
        <v>576</v>
      </c>
      <c r="B377" s="661" t="s">
        <v>577</v>
      </c>
      <c r="C377" s="662" t="s">
        <v>589</v>
      </c>
      <c r="D377" s="663" t="s">
        <v>2030</v>
      </c>
      <c r="E377" s="662" t="s">
        <v>601</v>
      </c>
      <c r="F377" s="663" t="s">
        <v>2034</v>
      </c>
      <c r="G377" s="662" t="s">
        <v>614</v>
      </c>
      <c r="H377" s="662" t="s">
        <v>1292</v>
      </c>
      <c r="I377" s="662" t="s">
        <v>1293</v>
      </c>
      <c r="J377" s="662" t="s">
        <v>1294</v>
      </c>
      <c r="K377" s="662" t="s">
        <v>1295</v>
      </c>
      <c r="L377" s="664">
        <v>325.15986253349814</v>
      </c>
      <c r="M377" s="664">
        <v>11</v>
      </c>
      <c r="N377" s="665">
        <v>3576.7584878684793</v>
      </c>
    </row>
    <row r="378" spans="1:14" ht="14.4" customHeight="1" x14ac:dyDescent="0.3">
      <c r="A378" s="660" t="s">
        <v>576</v>
      </c>
      <c r="B378" s="661" t="s">
        <v>577</v>
      </c>
      <c r="C378" s="662" t="s">
        <v>589</v>
      </c>
      <c r="D378" s="663" t="s">
        <v>2030</v>
      </c>
      <c r="E378" s="662" t="s">
        <v>601</v>
      </c>
      <c r="F378" s="663" t="s">
        <v>2034</v>
      </c>
      <c r="G378" s="662" t="s">
        <v>614</v>
      </c>
      <c r="H378" s="662" t="s">
        <v>1312</v>
      </c>
      <c r="I378" s="662" t="s">
        <v>215</v>
      </c>
      <c r="J378" s="662" t="s">
        <v>1313</v>
      </c>
      <c r="K378" s="662"/>
      <c r="L378" s="664">
        <v>275.76999999999992</v>
      </c>
      <c r="M378" s="664">
        <v>1</v>
      </c>
      <c r="N378" s="665">
        <v>275.76999999999992</v>
      </c>
    </row>
    <row r="379" spans="1:14" ht="14.4" customHeight="1" x14ac:dyDescent="0.3">
      <c r="A379" s="660" t="s">
        <v>576</v>
      </c>
      <c r="B379" s="661" t="s">
        <v>577</v>
      </c>
      <c r="C379" s="662" t="s">
        <v>589</v>
      </c>
      <c r="D379" s="663" t="s">
        <v>2030</v>
      </c>
      <c r="E379" s="662" t="s">
        <v>601</v>
      </c>
      <c r="F379" s="663" t="s">
        <v>2034</v>
      </c>
      <c r="G379" s="662" t="s">
        <v>614</v>
      </c>
      <c r="H379" s="662" t="s">
        <v>1514</v>
      </c>
      <c r="I379" s="662" t="s">
        <v>1515</v>
      </c>
      <c r="J379" s="662" t="s">
        <v>1516</v>
      </c>
      <c r="K379" s="662"/>
      <c r="L379" s="664">
        <v>98.130576115695419</v>
      </c>
      <c r="M379" s="664">
        <v>1</v>
      </c>
      <c r="N379" s="665">
        <v>98.130576115695419</v>
      </c>
    </row>
    <row r="380" spans="1:14" ht="14.4" customHeight="1" x14ac:dyDescent="0.3">
      <c r="A380" s="660" t="s">
        <v>576</v>
      </c>
      <c r="B380" s="661" t="s">
        <v>577</v>
      </c>
      <c r="C380" s="662" t="s">
        <v>589</v>
      </c>
      <c r="D380" s="663" t="s">
        <v>2030</v>
      </c>
      <c r="E380" s="662" t="s">
        <v>601</v>
      </c>
      <c r="F380" s="663" t="s">
        <v>2034</v>
      </c>
      <c r="G380" s="662" t="s">
        <v>614</v>
      </c>
      <c r="H380" s="662" t="s">
        <v>1517</v>
      </c>
      <c r="I380" s="662" t="s">
        <v>1518</v>
      </c>
      <c r="J380" s="662" t="s">
        <v>1519</v>
      </c>
      <c r="K380" s="662" t="s">
        <v>1520</v>
      </c>
      <c r="L380" s="664">
        <v>24.01</v>
      </c>
      <c r="M380" s="664">
        <v>1</v>
      </c>
      <c r="N380" s="665">
        <v>24.01</v>
      </c>
    </row>
    <row r="381" spans="1:14" ht="14.4" customHeight="1" x14ac:dyDescent="0.3">
      <c r="A381" s="660" t="s">
        <v>576</v>
      </c>
      <c r="B381" s="661" t="s">
        <v>577</v>
      </c>
      <c r="C381" s="662" t="s">
        <v>589</v>
      </c>
      <c r="D381" s="663" t="s">
        <v>2030</v>
      </c>
      <c r="E381" s="662" t="s">
        <v>601</v>
      </c>
      <c r="F381" s="663" t="s">
        <v>2034</v>
      </c>
      <c r="G381" s="662" t="s">
        <v>614</v>
      </c>
      <c r="H381" s="662" t="s">
        <v>1521</v>
      </c>
      <c r="I381" s="662" t="s">
        <v>1522</v>
      </c>
      <c r="J381" s="662" t="s">
        <v>1208</v>
      </c>
      <c r="K381" s="662" t="s">
        <v>1523</v>
      </c>
      <c r="L381" s="664">
        <v>64.849999999999994</v>
      </c>
      <c r="M381" s="664">
        <v>2</v>
      </c>
      <c r="N381" s="665">
        <v>129.69999999999999</v>
      </c>
    </row>
    <row r="382" spans="1:14" ht="14.4" customHeight="1" x14ac:dyDescent="0.3">
      <c r="A382" s="660" t="s">
        <v>576</v>
      </c>
      <c r="B382" s="661" t="s">
        <v>577</v>
      </c>
      <c r="C382" s="662" t="s">
        <v>589</v>
      </c>
      <c r="D382" s="663" t="s">
        <v>2030</v>
      </c>
      <c r="E382" s="662" t="s">
        <v>601</v>
      </c>
      <c r="F382" s="663" t="s">
        <v>2034</v>
      </c>
      <c r="G382" s="662" t="s">
        <v>614</v>
      </c>
      <c r="H382" s="662" t="s">
        <v>1524</v>
      </c>
      <c r="I382" s="662" t="s">
        <v>1525</v>
      </c>
      <c r="J382" s="662" t="s">
        <v>1526</v>
      </c>
      <c r="K382" s="662" t="s">
        <v>1527</v>
      </c>
      <c r="L382" s="664">
        <v>290.0874963439519</v>
      </c>
      <c r="M382" s="664">
        <v>4</v>
      </c>
      <c r="N382" s="665">
        <v>1160.3499853758076</v>
      </c>
    </row>
    <row r="383" spans="1:14" ht="14.4" customHeight="1" x14ac:dyDescent="0.3">
      <c r="A383" s="660" t="s">
        <v>576</v>
      </c>
      <c r="B383" s="661" t="s">
        <v>577</v>
      </c>
      <c r="C383" s="662" t="s">
        <v>589</v>
      </c>
      <c r="D383" s="663" t="s">
        <v>2030</v>
      </c>
      <c r="E383" s="662" t="s">
        <v>601</v>
      </c>
      <c r="F383" s="663" t="s">
        <v>2034</v>
      </c>
      <c r="G383" s="662" t="s">
        <v>614</v>
      </c>
      <c r="H383" s="662" t="s">
        <v>1528</v>
      </c>
      <c r="I383" s="662" t="s">
        <v>1528</v>
      </c>
      <c r="J383" s="662" t="s">
        <v>1529</v>
      </c>
      <c r="K383" s="662" t="s">
        <v>1530</v>
      </c>
      <c r="L383" s="664">
        <v>846.99999999999989</v>
      </c>
      <c r="M383" s="664">
        <v>2</v>
      </c>
      <c r="N383" s="665">
        <v>1693.9999999999998</v>
      </c>
    </row>
    <row r="384" spans="1:14" ht="14.4" customHeight="1" x14ac:dyDescent="0.3">
      <c r="A384" s="660" t="s">
        <v>576</v>
      </c>
      <c r="B384" s="661" t="s">
        <v>577</v>
      </c>
      <c r="C384" s="662" t="s">
        <v>589</v>
      </c>
      <c r="D384" s="663" t="s">
        <v>2030</v>
      </c>
      <c r="E384" s="662" t="s">
        <v>601</v>
      </c>
      <c r="F384" s="663" t="s">
        <v>2034</v>
      </c>
      <c r="G384" s="662" t="s">
        <v>614</v>
      </c>
      <c r="H384" s="662" t="s">
        <v>1531</v>
      </c>
      <c r="I384" s="662" t="s">
        <v>1532</v>
      </c>
      <c r="J384" s="662" t="s">
        <v>1533</v>
      </c>
      <c r="K384" s="662" t="s">
        <v>1534</v>
      </c>
      <c r="L384" s="664">
        <v>61.24</v>
      </c>
      <c r="M384" s="664">
        <v>1</v>
      </c>
      <c r="N384" s="665">
        <v>61.24</v>
      </c>
    </row>
    <row r="385" spans="1:14" ht="14.4" customHeight="1" x14ac:dyDescent="0.3">
      <c r="A385" s="660" t="s">
        <v>576</v>
      </c>
      <c r="B385" s="661" t="s">
        <v>577</v>
      </c>
      <c r="C385" s="662" t="s">
        <v>589</v>
      </c>
      <c r="D385" s="663" t="s">
        <v>2030</v>
      </c>
      <c r="E385" s="662" t="s">
        <v>601</v>
      </c>
      <c r="F385" s="663" t="s">
        <v>2034</v>
      </c>
      <c r="G385" s="662" t="s">
        <v>614</v>
      </c>
      <c r="H385" s="662" t="s">
        <v>1535</v>
      </c>
      <c r="I385" s="662" t="s">
        <v>1536</v>
      </c>
      <c r="J385" s="662" t="s">
        <v>1537</v>
      </c>
      <c r="K385" s="662" t="s">
        <v>1538</v>
      </c>
      <c r="L385" s="664">
        <v>161.03000000000003</v>
      </c>
      <c r="M385" s="664">
        <v>1</v>
      </c>
      <c r="N385" s="665">
        <v>161.03000000000003</v>
      </c>
    </row>
    <row r="386" spans="1:14" ht="14.4" customHeight="1" x14ac:dyDescent="0.3">
      <c r="A386" s="660" t="s">
        <v>576</v>
      </c>
      <c r="B386" s="661" t="s">
        <v>577</v>
      </c>
      <c r="C386" s="662" t="s">
        <v>589</v>
      </c>
      <c r="D386" s="663" t="s">
        <v>2030</v>
      </c>
      <c r="E386" s="662" t="s">
        <v>601</v>
      </c>
      <c r="F386" s="663" t="s">
        <v>2034</v>
      </c>
      <c r="G386" s="662" t="s">
        <v>614</v>
      </c>
      <c r="H386" s="662" t="s">
        <v>936</v>
      </c>
      <c r="I386" s="662" t="s">
        <v>936</v>
      </c>
      <c r="J386" s="662" t="s">
        <v>937</v>
      </c>
      <c r="K386" s="662" t="s">
        <v>938</v>
      </c>
      <c r="L386" s="664">
        <v>455.4</v>
      </c>
      <c r="M386" s="664">
        <v>1</v>
      </c>
      <c r="N386" s="665">
        <v>455.4</v>
      </c>
    </row>
    <row r="387" spans="1:14" ht="14.4" customHeight="1" x14ac:dyDescent="0.3">
      <c r="A387" s="660" t="s">
        <v>576</v>
      </c>
      <c r="B387" s="661" t="s">
        <v>577</v>
      </c>
      <c r="C387" s="662" t="s">
        <v>589</v>
      </c>
      <c r="D387" s="663" t="s">
        <v>2030</v>
      </c>
      <c r="E387" s="662" t="s">
        <v>601</v>
      </c>
      <c r="F387" s="663" t="s">
        <v>2034</v>
      </c>
      <c r="G387" s="662" t="s">
        <v>614</v>
      </c>
      <c r="H387" s="662" t="s">
        <v>1539</v>
      </c>
      <c r="I387" s="662" t="s">
        <v>1539</v>
      </c>
      <c r="J387" s="662" t="s">
        <v>1174</v>
      </c>
      <c r="K387" s="662" t="s">
        <v>1540</v>
      </c>
      <c r="L387" s="664">
        <v>58.510000000000005</v>
      </c>
      <c r="M387" s="664">
        <v>1</v>
      </c>
      <c r="N387" s="665">
        <v>58.510000000000005</v>
      </c>
    </row>
    <row r="388" spans="1:14" ht="14.4" customHeight="1" x14ac:dyDescent="0.3">
      <c r="A388" s="660" t="s">
        <v>576</v>
      </c>
      <c r="B388" s="661" t="s">
        <v>577</v>
      </c>
      <c r="C388" s="662" t="s">
        <v>589</v>
      </c>
      <c r="D388" s="663" t="s">
        <v>2030</v>
      </c>
      <c r="E388" s="662" t="s">
        <v>601</v>
      </c>
      <c r="F388" s="663" t="s">
        <v>2034</v>
      </c>
      <c r="G388" s="662" t="s">
        <v>614</v>
      </c>
      <c r="H388" s="662" t="s">
        <v>1541</v>
      </c>
      <c r="I388" s="662" t="s">
        <v>1541</v>
      </c>
      <c r="J388" s="662" t="s">
        <v>774</v>
      </c>
      <c r="K388" s="662" t="s">
        <v>1542</v>
      </c>
      <c r="L388" s="664">
        <v>124.28000000000003</v>
      </c>
      <c r="M388" s="664">
        <v>1</v>
      </c>
      <c r="N388" s="665">
        <v>124.28000000000003</v>
      </c>
    </row>
    <row r="389" spans="1:14" ht="14.4" customHeight="1" x14ac:dyDescent="0.3">
      <c r="A389" s="660" t="s">
        <v>576</v>
      </c>
      <c r="B389" s="661" t="s">
        <v>577</v>
      </c>
      <c r="C389" s="662" t="s">
        <v>589</v>
      </c>
      <c r="D389" s="663" t="s">
        <v>2030</v>
      </c>
      <c r="E389" s="662" t="s">
        <v>601</v>
      </c>
      <c r="F389" s="663" t="s">
        <v>2034</v>
      </c>
      <c r="G389" s="662" t="s">
        <v>614</v>
      </c>
      <c r="H389" s="662" t="s">
        <v>941</v>
      </c>
      <c r="I389" s="662" t="s">
        <v>941</v>
      </c>
      <c r="J389" s="662" t="s">
        <v>942</v>
      </c>
      <c r="K389" s="662" t="s">
        <v>943</v>
      </c>
      <c r="L389" s="664">
        <v>43.9999998054342</v>
      </c>
      <c r="M389" s="664">
        <v>7</v>
      </c>
      <c r="N389" s="665">
        <v>307.99999863803941</v>
      </c>
    </row>
    <row r="390" spans="1:14" ht="14.4" customHeight="1" x14ac:dyDescent="0.3">
      <c r="A390" s="660" t="s">
        <v>576</v>
      </c>
      <c r="B390" s="661" t="s">
        <v>577</v>
      </c>
      <c r="C390" s="662" t="s">
        <v>589</v>
      </c>
      <c r="D390" s="663" t="s">
        <v>2030</v>
      </c>
      <c r="E390" s="662" t="s">
        <v>601</v>
      </c>
      <c r="F390" s="663" t="s">
        <v>2034</v>
      </c>
      <c r="G390" s="662" t="s">
        <v>614</v>
      </c>
      <c r="H390" s="662" t="s">
        <v>948</v>
      </c>
      <c r="I390" s="662" t="s">
        <v>948</v>
      </c>
      <c r="J390" s="662" t="s">
        <v>949</v>
      </c>
      <c r="K390" s="662" t="s">
        <v>950</v>
      </c>
      <c r="L390" s="664">
        <v>45.71</v>
      </c>
      <c r="M390" s="664">
        <v>1</v>
      </c>
      <c r="N390" s="665">
        <v>45.71</v>
      </c>
    </row>
    <row r="391" spans="1:14" ht="14.4" customHeight="1" x14ac:dyDescent="0.3">
      <c r="A391" s="660" t="s">
        <v>576</v>
      </c>
      <c r="B391" s="661" t="s">
        <v>577</v>
      </c>
      <c r="C391" s="662" t="s">
        <v>589</v>
      </c>
      <c r="D391" s="663" t="s">
        <v>2030</v>
      </c>
      <c r="E391" s="662" t="s">
        <v>601</v>
      </c>
      <c r="F391" s="663" t="s">
        <v>2034</v>
      </c>
      <c r="G391" s="662" t="s">
        <v>614</v>
      </c>
      <c r="H391" s="662" t="s">
        <v>1543</v>
      </c>
      <c r="I391" s="662" t="s">
        <v>1543</v>
      </c>
      <c r="J391" s="662" t="s">
        <v>661</v>
      </c>
      <c r="K391" s="662" t="s">
        <v>1544</v>
      </c>
      <c r="L391" s="664">
        <v>246.25999999999993</v>
      </c>
      <c r="M391" s="664">
        <v>2</v>
      </c>
      <c r="N391" s="665">
        <v>492.51999999999987</v>
      </c>
    </row>
    <row r="392" spans="1:14" ht="14.4" customHeight="1" x14ac:dyDescent="0.3">
      <c r="A392" s="660" t="s">
        <v>576</v>
      </c>
      <c r="B392" s="661" t="s">
        <v>577</v>
      </c>
      <c r="C392" s="662" t="s">
        <v>589</v>
      </c>
      <c r="D392" s="663" t="s">
        <v>2030</v>
      </c>
      <c r="E392" s="662" t="s">
        <v>601</v>
      </c>
      <c r="F392" s="663" t="s">
        <v>2034</v>
      </c>
      <c r="G392" s="662" t="s">
        <v>614</v>
      </c>
      <c r="H392" s="662" t="s">
        <v>1328</v>
      </c>
      <c r="I392" s="662" t="s">
        <v>215</v>
      </c>
      <c r="J392" s="662" t="s">
        <v>1329</v>
      </c>
      <c r="K392" s="662"/>
      <c r="L392" s="664">
        <v>137.88993670531639</v>
      </c>
      <c r="M392" s="664">
        <v>2</v>
      </c>
      <c r="N392" s="665">
        <v>275.77987341063277</v>
      </c>
    </row>
    <row r="393" spans="1:14" ht="14.4" customHeight="1" x14ac:dyDescent="0.3">
      <c r="A393" s="660" t="s">
        <v>576</v>
      </c>
      <c r="B393" s="661" t="s">
        <v>577</v>
      </c>
      <c r="C393" s="662" t="s">
        <v>589</v>
      </c>
      <c r="D393" s="663" t="s">
        <v>2030</v>
      </c>
      <c r="E393" s="662" t="s">
        <v>601</v>
      </c>
      <c r="F393" s="663" t="s">
        <v>2034</v>
      </c>
      <c r="G393" s="662" t="s">
        <v>960</v>
      </c>
      <c r="H393" s="662" t="s">
        <v>965</v>
      </c>
      <c r="I393" s="662" t="s">
        <v>966</v>
      </c>
      <c r="J393" s="662" t="s">
        <v>967</v>
      </c>
      <c r="K393" s="662" t="s">
        <v>968</v>
      </c>
      <c r="L393" s="664">
        <v>105.05971314546768</v>
      </c>
      <c r="M393" s="664">
        <v>3</v>
      </c>
      <c r="N393" s="665">
        <v>315.17913943640303</v>
      </c>
    </row>
    <row r="394" spans="1:14" ht="14.4" customHeight="1" x14ac:dyDescent="0.3">
      <c r="A394" s="660" t="s">
        <v>576</v>
      </c>
      <c r="B394" s="661" t="s">
        <v>577</v>
      </c>
      <c r="C394" s="662" t="s">
        <v>589</v>
      </c>
      <c r="D394" s="663" t="s">
        <v>2030</v>
      </c>
      <c r="E394" s="662" t="s">
        <v>601</v>
      </c>
      <c r="F394" s="663" t="s">
        <v>2034</v>
      </c>
      <c r="G394" s="662" t="s">
        <v>960</v>
      </c>
      <c r="H394" s="662" t="s">
        <v>1334</v>
      </c>
      <c r="I394" s="662" t="s">
        <v>1335</v>
      </c>
      <c r="J394" s="662" t="s">
        <v>1336</v>
      </c>
      <c r="K394" s="662" t="s">
        <v>806</v>
      </c>
      <c r="L394" s="664">
        <v>47.5</v>
      </c>
      <c r="M394" s="664">
        <v>2</v>
      </c>
      <c r="N394" s="665">
        <v>95</v>
      </c>
    </row>
    <row r="395" spans="1:14" ht="14.4" customHeight="1" x14ac:dyDescent="0.3">
      <c r="A395" s="660" t="s">
        <v>576</v>
      </c>
      <c r="B395" s="661" t="s">
        <v>577</v>
      </c>
      <c r="C395" s="662" t="s">
        <v>589</v>
      </c>
      <c r="D395" s="663" t="s">
        <v>2030</v>
      </c>
      <c r="E395" s="662" t="s">
        <v>601</v>
      </c>
      <c r="F395" s="663" t="s">
        <v>2034</v>
      </c>
      <c r="G395" s="662" t="s">
        <v>960</v>
      </c>
      <c r="H395" s="662" t="s">
        <v>981</v>
      </c>
      <c r="I395" s="662" t="s">
        <v>982</v>
      </c>
      <c r="J395" s="662" t="s">
        <v>610</v>
      </c>
      <c r="K395" s="662" t="s">
        <v>613</v>
      </c>
      <c r="L395" s="664">
        <v>633.84588888888891</v>
      </c>
      <c r="M395" s="664">
        <v>27</v>
      </c>
      <c r="N395" s="665">
        <v>17113.839</v>
      </c>
    </row>
    <row r="396" spans="1:14" ht="14.4" customHeight="1" x14ac:dyDescent="0.3">
      <c r="A396" s="660" t="s">
        <v>576</v>
      </c>
      <c r="B396" s="661" t="s">
        <v>577</v>
      </c>
      <c r="C396" s="662" t="s">
        <v>589</v>
      </c>
      <c r="D396" s="663" t="s">
        <v>2030</v>
      </c>
      <c r="E396" s="662" t="s">
        <v>601</v>
      </c>
      <c r="F396" s="663" t="s">
        <v>2034</v>
      </c>
      <c r="G396" s="662" t="s">
        <v>960</v>
      </c>
      <c r="H396" s="662" t="s">
        <v>983</v>
      </c>
      <c r="I396" s="662" t="s">
        <v>984</v>
      </c>
      <c r="J396" s="662" t="s">
        <v>610</v>
      </c>
      <c r="K396" s="662" t="s">
        <v>985</v>
      </c>
      <c r="L396" s="664">
        <v>721.2</v>
      </c>
      <c r="M396" s="664">
        <v>8</v>
      </c>
      <c r="N396" s="665">
        <v>5769.6</v>
      </c>
    </row>
    <row r="397" spans="1:14" ht="14.4" customHeight="1" x14ac:dyDescent="0.3">
      <c r="A397" s="660" t="s">
        <v>576</v>
      </c>
      <c r="B397" s="661" t="s">
        <v>577</v>
      </c>
      <c r="C397" s="662" t="s">
        <v>589</v>
      </c>
      <c r="D397" s="663" t="s">
        <v>2030</v>
      </c>
      <c r="E397" s="662" t="s">
        <v>601</v>
      </c>
      <c r="F397" s="663" t="s">
        <v>2034</v>
      </c>
      <c r="G397" s="662" t="s">
        <v>960</v>
      </c>
      <c r="H397" s="662" t="s">
        <v>1545</v>
      </c>
      <c r="I397" s="662" t="s">
        <v>1546</v>
      </c>
      <c r="J397" s="662" t="s">
        <v>610</v>
      </c>
      <c r="K397" s="662" t="s">
        <v>1547</v>
      </c>
      <c r="L397" s="664">
        <v>913.65</v>
      </c>
      <c r="M397" s="664">
        <v>1</v>
      </c>
      <c r="N397" s="665">
        <v>913.65</v>
      </c>
    </row>
    <row r="398" spans="1:14" ht="14.4" customHeight="1" x14ac:dyDescent="0.3">
      <c r="A398" s="660" t="s">
        <v>576</v>
      </c>
      <c r="B398" s="661" t="s">
        <v>577</v>
      </c>
      <c r="C398" s="662" t="s">
        <v>589</v>
      </c>
      <c r="D398" s="663" t="s">
        <v>2030</v>
      </c>
      <c r="E398" s="662" t="s">
        <v>601</v>
      </c>
      <c r="F398" s="663" t="s">
        <v>2034</v>
      </c>
      <c r="G398" s="662" t="s">
        <v>960</v>
      </c>
      <c r="H398" s="662" t="s">
        <v>986</v>
      </c>
      <c r="I398" s="662" t="s">
        <v>987</v>
      </c>
      <c r="J398" s="662" t="s">
        <v>988</v>
      </c>
      <c r="K398" s="662" t="s">
        <v>989</v>
      </c>
      <c r="L398" s="664">
        <v>58.679243360458521</v>
      </c>
      <c r="M398" s="664">
        <v>14</v>
      </c>
      <c r="N398" s="665">
        <v>821.50940704641926</v>
      </c>
    </row>
    <row r="399" spans="1:14" ht="14.4" customHeight="1" x14ac:dyDescent="0.3">
      <c r="A399" s="660" t="s">
        <v>576</v>
      </c>
      <c r="B399" s="661" t="s">
        <v>577</v>
      </c>
      <c r="C399" s="662" t="s">
        <v>589</v>
      </c>
      <c r="D399" s="663" t="s">
        <v>2030</v>
      </c>
      <c r="E399" s="662" t="s">
        <v>601</v>
      </c>
      <c r="F399" s="663" t="s">
        <v>2034</v>
      </c>
      <c r="G399" s="662" t="s">
        <v>960</v>
      </c>
      <c r="H399" s="662" t="s">
        <v>1337</v>
      </c>
      <c r="I399" s="662" t="s">
        <v>1338</v>
      </c>
      <c r="J399" s="662" t="s">
        <v>1339</v>
      </c>
      <c r="K399" s="662" t="s">
        <v>1340</v>
      </c>
      <c r="L399" s="664">
        <v>56.209784158721739</v>
      </c>
      <c r="M399" s="664">
        <v>3</v>
      </c>
      <c r="N399" s="665">
        <v>168.62935247616522</v>
      </c>
    </row>
    <row r="400" spans="1:14" ht="14.4" customHeight="1" x14ac:dyDescent="0.3">
      <c r="A400" s="660" t="s">
        <v>576</v>
      </c>
      <c r="B400" s="661" t="s">
        <v>577</v>
      </c>
      <c r="C400" s="662" t="s">
        <v>589</v>
      </c>
      <c r="D400" s="663" t="s">
        <v>2030</v>
      </c>
      <c r="E400" s="662" t="s">
        <v>601</v>
      </c>
      <c r="F400" s="663" t="s">
        <v>2034</v>
      </c>
      <c r="G400" s="662" t="s">
        <v>960</v>
      </c>
      <c r="H400" s="662" t="s">
        <v>1548</v>
      </c>
      <c r="I400" s="662" t="s">
        <v>1549</v>
      </c>
      <c r="J400" s="662" t="s">
        <v>1550</v>
      </c>
      <c r="K400" s="662" t="s">
        <v>1551</v>
      </c>
      <c r="L400" s="664">
        <v>46.859818264840754</v>
      </c>
      <c r="M400" s="664">
        <v>2</v>
      </c>
      <c r="N400" s="665">
        <v>93.719636529681509</v>
      </c>
    </row>
    <row r="401" spans="1:14" ht="14.4" customHeight="1" x14ac:dyDescent="0.3">
      <c r="A401" s="660" t="s">
        <v>576</v>
      </c>
      <c r="B401" s="661" t="s">
        <v>577</v>
      </c>
      <c r="C401" s="662" t="s">
        <v>589</v>
      </c>
      <c r="D401" s="663" t="s">
        <v>2030</v>
      </c>
      <c r="E401" s="662" t="s">
        <v>601</v>
      </c>
      <c r="F401" s="663" t="s">
        <v>2034</v>
      </c>
      <c r="G401" s="662" t="s">
        <v>960</v>
      </c>
      <c r="H401" s="662" t="s">
        <v>1341</v>
      </c>
      <c r="I401" s="662" t="s">
        <v>1342</v>
      </c>
      <c r="J401" s="662" t="s">
        <v>1343</v>
      </c>
      <c r="K401" s="662" t="s">
        <v>1344</v>
      </c>
      <c r="L401" s="664">
        <v>76.359889993119253</v>
      </c>
      <c r="M401" s="664">
        <v>4</v>
      </c>
      <c r="N401" s="665">
        <v>305.43955997247701</v>
      </c>
    </row>
    <row r="402" spans="1:14" ht="14.4" customHeight="1" x14ac:dyDescent="0.3">
      <c r="A402" s="660" t="s">
        <v>576</v>
      </c>
      <c r="B402" s="661" t="s">
        <v>577</v>
      </c>
      <c r="C402" s="662" t="s">
        <v>589</v>
      </c>
      <c r="D402" s="663" t="s">
        <v>2030</v>
      </c>
      <c r="E402" s="662" t="s">
        <v>601</v>
      </c>
      <c r="F402" s="663" t="s">
        <v>2034</v>
      </c>
      <c r="G402" s="662" t="s">
        <v>960</v>
      </c>
      <c r="H402" s="662" t="s">
        <v>1012</v>
      </c>
      <c r="I402" s="662" t="s">
        <v>1013</v>
      </c>
      <c r="J402" s="662" t="s">
        <v>1014</v>
      </c>
      <c r="K402" s="662" t="s">
        <v>893</v>
      </c>
      <c r="L402" s="664">
        <v>72.569999999999979</v>
      </c>
      <c r="M402" s="664">
        <v>2</v>
      </c>
      <c r="N402" s="665">
        <v>145.13999999999996</v>
      </c>
    </row>
    <row r="403" spans="1:14" ht="14.4" customHeight="1" x14ac:dyDescent="0.3">
      <c r="A403" s="660" t="s">
        <v>576</v>
      </c>
      <c r="B403" s="661" t="s">
        <v>577</v>
      </c>
      <c r="C403" s="662" t="s">
        <v>589</v>
      </c>
      <c r="D403" s="663" t="s">
        <v>2030</v>
      </c>
      <c r="E403" s="662" t="s">
        <v>601</v>
      </c>
      <c r="F403" s="663" t="s">
        <v>2034</v>
      </c>
      <c r="G403" s="662" t="s">
        <v>960</v>
      </c>
      <c r="H403" s="662" t="s">
        <v>1552</v>
      </c>
      <c r="I403" s="662" t="s">
        <v>1553</v>
      </c>
      <c r="J403" s="662" t="s">
        <v>1554</v>
      </c>
      <c r="K403" s="662" t="s">
        <v>757</v>
      </c>
      <c r="L403" s="664">
        <v>95.822452772231614</v>
      </c>
      <c r="M403" s="664">
        <v>1</v>
      </c>
      <c r="N403" s="665">
        <v>95.822452772231614</v>
      </c>
    </row>
    <row r="404" spans="1:14" ht="14.4" customHeight="1" x14ac:dyDescent="0.3">
      <c r="A404" s="660" t="s">
        <v>576</v>
      </c>
      <c r="B404" s="661" t="s">
        <v>577</v>
      </c>
      <c r="C404" s="662" t="s">
        <v>589</v>
      </c>
      <c r="D404" s="663" t="s">
        <v>2030</v>
      </c>
      <c r="E404" s="662" t="s">
        <v>601</v>
      </c>
      <c r="F404" s="663" t="s">
        <v>2034</v>
      </c>
      <c r="G404" s="662" t="s">
        <v>960</v>
      </c>
      <c r="H404" s="662" t="s">
        <v>1352</v>
      </c>
      <c r="I404" s="662" t="s">
        <v>1353</v>
      </c>
      <c r="J404" s="662" t="s">
        <v>1354</v>
      </c>
      <c r="K404" s="662" t="s">
        <v>1355</v>
      </c>
      <c r="L404" s="664">
        <v>62.740000000000009</v>
      </c>
      <c r="M404" s="664">
        <v>1</v>
      </c>
      <c r="N404" s="665">
        <v>62.740000000000009</v>
      </c>
    </row>
    <row r="405" spans="1:14" ht="14.4" customHeight="1" x14ac:dyDescent="0.3">
      <c r="A405" s="660" t="s">
        <v>576</v>
      </c>
      <c r="B405" s="661" t="s">
        <v>577</v>
      </c>
      <c r="C405" s="662" t="s">
        <v>589</v>
      </c>
      <c r="D405" s="663" t="s">
        <v>2030</v>
      </c>
      <c r="E405" s="662" t="s">
        <v>601</v>
      </c>
      <c r="F405" s="663" t="s">
        <v>2034</v>
      </c>
      <c r="G405" s="662" t="s">
        <v>960</v>
      </c>
      <c r="H405" s="662" t="s">
        <v>1555</v>
      </c>
      <c r="I405" s="662" t="s">
        <v>1556</v>
      </c>
      <c r="J405" s="662" t="s">
        <v>1557</v>
      </c>
      <c r="K405" s="662" t="s">
        <v>1558</v>
      </c>
      <c r="L405" s="664">
        <v>22.899927181959328</v>
      </c>
      <c r="M405" s="664">
        <v>2</v>
      </c>
      <c r="N405" s="665">
        <v>45.799854363918655</v>
      </c>
    </row>
    <row r="406" spans="1:14" ht="14.4" customHeight="1" x14ac:dyDescent="0.3">
      <c r="A406" s="660" t="s">
        <v>576</v>
      </c>
      <c r="B406" s="661" t="s">
        <v>577</v>
      </c>
      <c r="C406" s="662" t="s">
        <v>589</v>
      </c>
      <c r="D406" s="663" t="s">
        <v>2030</v>
      </c>
      <c r="E406" s="662" t="s">
        <v>601</v>
      </c>
      <c r="F406" s="663" t="s">
        <v>2034</v>
      </c>
      <c r="G406" s="662" t="s">
        <v>960</v>
      </c>
      <c r="H406" s="662" t="s">
        <v>1559</v>
      </c>
      <c r="I406" s="662" t="s">
        <v>1560</v>
      </c>
      <c r="J406" s="662" t="s">
        <v>1561</v>
      </c>
      <c r="K406" s="662" t="s">
        <v>775</v>
      </c>
      <c r="L406" s="664">
        <v>61.220000000000013</v>
      </c>
      <c r="M406" s="664">
        <v>1</v>
      </c>
      <c r="N406" s="665">
        <v>61.220000000000013</v>
      </c>
    </row>
    <row r="407" spans="1:14" ht="14.4" customHeight="1" x14ac:dyDescent="0.3">
      <c r="A407" s="660" t="s">
        <v>576</v>
      </c>
      <c r="B407" s="661" t="s">
        <v>577</v>
      </c>
      <c r="C407" s="662" t="s">
        <v>589</v>
      </c>
      <c r="D407" s="663" t="s">
        <v>2030</v>
      </c>
      <c r="E407" s="662" t="s">
        <v>601</v>
      </c>
      <c r="F407" s="663" t="s">
        <v>2034</v>
      </c>
      <c r="G407" s="662" t="s">
        <v>960</v>
      </c>
      <c r="H407" s="662" t="s">
        <v>1562</v>
      </c>
      <c r="I407" s="662" t="s">
        <v>1563</v>
      </c>
      <c r="J407" s="662" t="s">
        <v>1564</v>
      </c>
      <c r="K407" s="662" t="s">
        <v>1565</v>
      </c>
      <c r="L407" s="664">
        <v>466.32</v>
      </c>
      <c r="M407" s="664">
        <v>1</v>
      </c>
      <c r="N407" s="665">
        <v>466.32</v>
      </c>
    </row>
    <row r="408" spans="1:14" ht="14.4" customHeight="1" x14ac:dyDescent="0.3">
      <c r="A408" s="660" t="s">
        <v>576</v>
      </c>
      <c r="B408" s="661" t="s">
        <v>577</v>
      </c>
      <c r="C408" s="662" t="s">
        <v>589</v>
      </c>
      <c r="D408" s="663" t="s">
        <v>2030</v>
      </c>
      <c r="E408" s="662" t="s">
        <v>601</v>
      </c>
      <c r="F408" s="663" t="s">
        <v>2034</v>
      </c>
      <c r="G408" s="662" t="s">
        <v>960</v>
      </c>
      <c r="H408" s="662" t="s">
        <v>1566</v>
      </c>
      <c r="I408" s="662" t="s">
        <v>1567</v>
      </c>
      <c r="J408" s="662" t="s">
        <v>1568</v>
      </c>
      <c r="K408" s="662" t="s">
        <v>1569</v>
      </c>
      <c r="L408" s="664">
        <v>67.83</v>
      </c>
      <c r="M408" s="664">
        <v>30</v>
      </c>
      <c r="N408" s="665">
        <v>2034.8999999999999</v>
      </c>
    </row>
    <row r="409" spans="1:14" ht="14.4" customHeight="1" x14ac:dyDescent="0.3">
      <c r="A409" s="660" t="s">
        <v>576</v>
      </c>
      <c r="B409" s="661" t="s">
        <v>577</v>
      </c>
      <c r="C409" s="662" t="s">
        <v>589</v>
      </c>
      <c r="D409" s="663" t="s">
        <v>2030</v>
      </c>
      <c r="E409" s="662" t="s">
        <v>601</v>
      </c>
      <c r="F409" s="663" t="s">
        <v>2034</v>
      </c>
      <c r="G409" s="662" t="s">
        <v>960</v>
      </c>
      <c r="H409" s="662" t="s">
        <v>1570</v>
      </c>
      <c r="I409" s="662" t="s">
        <v>1571</v>
      </c>
      <c r="J409" s="662" t="s">
        <v>1572</v>
      </c>
      <c r="K409" s="662" t="s">
        <v>1057</v>
      </c>
      <c r="L409" s="664">
        <v>99.13919860389602</v>
      </c>
      <c r="M409" s="664">
        <v>1</v>
      </c>
      <c r="N409" s="665">
        <v>99.13919860389602</v>
      </c>
    </row>
    <row r="410" spans="1:14" ht="14.4" customHeight="1" x14ac:dyDescent="0.3">
      <c r="A410" s="660" t="s">
        <v>576</v>
      </c>
      <c r="B410" s="661" t="s">
        <v>577</v>
      </c>
      <c r="C410" s="662" t="s">
        <v>589</v>
      </c>
      <c r="D410" s="663" t="s">
        <v>2030</v>
      </c>
      <c r="E410" s="662" t="s">
        <v>601</v>
      </c>
      <c r="F410" s="663" t="s">
        <v>2034</v>
      </c>
      <c r="G410" s="662" t="s">
        <v>960</v>
      </c>
      <c r="H410" s="662" t="s">
        <v>1058</v>
      </c>
      <c r="I410" s="662" t="s">
        <v>1059</v>
      </c>
      <c r="J410" s="662" t="s">
        <v>610</v>
      </c>
      <c r="K410" s="662" t="s">
        <v>611</v>
      </c>
      <c r="L410" s="664">
        <v>301.47000000000003</v>
      </c>
      <c r="M410" s="664">
        <v>4</v>
      </c>
      <c r="N410" s="665">
        <v>1205.8800000000001</v>
      </c>
    </row>
    <row r="411" spans="1:14" ht="14.4" customHeight="1" x14ac:dyDescent="0.3">
      <c r="A411" s="660" t="s">
        <v>576</v>
      </c>
      <c r="B411" s="661" t="s">
        <v>577</v>
      </c>
      <c r="C411" s="662" t="s">
        <v>589</v>
      </c>
      <c r="D411" s="663" t="s">
        <v>2030</v>
      </c>
      <c r="E411" s="662" t="s">
        <v>601</v>
      </c>
      <c r="F411" s="663" t="s">
        <v>2034</v>
      </c>
      <c r="G411" s="662" t="s">
        <v>960</v>
      </c>
      <c r="H411" s="662" t="s">
        <v>1060</v>
      </c>
      <c r="I411" s="662" t="s">
        <v>1061</v>
      </c>
      <c r="J411" s="662" t="s">
        <v>610</v>
      </c>
      <c r="K411" s="662" t="s">
        <v>1062</v>
      </c>
      <c r="L411" s="664">
        <v>408.94978176302789</v>
      </c>
      <c r="M411" s="664">
        <v>24</v>
      </c>
      <c r="N411" s="665">
        <v>9814.7947623126693</v>
      </c>
    </row>
    <row r="412" spans="1:14" ht="14.4" customHeight="1" x14ac:dyDescent="0.3">
      <c r="A412" s="660" t="s">
        <v>576</v>
      </c>
      <c r="B412" s="661" t="s">
        <v>577</v>
      </c>
      <c r="C412" s="662" t="s">
        <v>589</v>
      </c>
      <c r="D412" s="663" t="s">
        <v>2030</v>
      </c>
      <c r="E412" s="662" t="s">
        <v>601</v>
      </c>
      <c r="F412" s="663" t="s">
        <v>2034</v>
      </c>
      <c r="G412" s="662" t="s">
        <v>960</v>
      </c>
      <c r="H412" s="662" t="s">
        <v>1573</v>
      </c>
      <c r="I412" s="662" t="s">
        <v>1574</v>
      </c>
      <c r="J412" s="662" t="s">
        <v>1575</v>
      </c>
      <c r="K412" s="662" t="s">
        <v>1291</v>
      </c>
      <c r="L412" s="664">
        <v>129.94</v>
      </c>
      <c r="M412" s="664">
        <v>1</v>
      </c>
      <c r="N412" s="665">
        <v>129.94</v>
      </c>
    </row>
    <row r="413" spans="1:14" ht="14.4" customHeight="1" x14ac:dyDescent="0.3">
      <c r="A413" s="660" t="s">
        <v>576</v>
      </c>
      <c r="B413" s="661" t="s">
        <v>577</v>
      </c>
      <c r="C413" s="662" t="s">
        <v>589</v>
      </c>
      <c r="D413" s="663" t="s">
        <v>2030</v>
      </c>
      <c r="E413" s="662" t="s">
        <v>601</v>
      </c>
      <c r="F413" s="663" t="s">
        <v>2034</v>
      </c>
      <c r="G413" s="662" t="s">
        <v>960</v>
      </c>
      <c r="H413" s="662" t="s">
        <v>1576</v>
      </c>
      <c r="I413" s="662" t="s">
        <v>1577</v>
      </c>
      <c r="J413" s="662" t="s">
        <v>1578</v>
      </c>
      <c r="K413" s="662" t="s">
        <v>1579</v>
      </c>
      <c r="L413" s="664">
        <v>61.779930583768248</v>
      </c>
      <c r="M413" s="664">
        <v>1</v>
      </c>
      <c r="N413" s="665">
        <v>61.779930583768248</v>
      </c>
    </row>
    <row r="414" spans="1:14" ht="14.4" customHeight="1" x14ac:dyDescent="0.3">
      <c r="A414" s="660" t="s">
        <v>576</v>
      </c>
      <c r="B414" s="661" t="s">
        <v>577</v>
      </c>
      <c r="C414" s="662" t="s">
        <v>589</v>
      </c>
      <c r="D414" s="663" t="s">
        <v>2030</v>
      </c>
      <c r="E414" s="662" t="s">
        <v>601</v>
      </c>
      <c r="F414" s="663" t="s">
        <v>2034</v>
      </c>
      <c r="G414" s="662" t="s">
        <v>960</v>
      </c>
      <c r="H414" s="662" t="s">
        <v>1580</v>
      </c>
      <c r="I414" s="662" t="s">
        <v>1581</v>
      </c>
      <c r="J414" s="662" t="s">
        <v>1582</v>
      </c>
      <c r="K414" s="662" t="s">
        <v>798</v>
      </c>
      <c r="L414" s="664">
        <v>41.129239516138831</v>
      </c>
      <c r="M414" s="664">
        <v>1</v>
      </c>
      <c r="N414" s="665">
        <v>41.129239516138831</v>
      </c>
    </row>
    <row r="415" spans="1:14" ht="14.4" customHeight="1" x14ac:dyDescent="0.3">
      <c r="A415" s="660" t="s">
        <v>576</v>
      </c>
      <c r="B415" s="661" t="s">
        <v>577</v>
      </c>
      <c r="C415" s="662" t="s">
        <v>589</v>
      </c>
      <c r="D415" s="663" t="s">
        <v>2030</v>
      </c>
      <c r="E415" s="662" t="s">
        <v>601</v>
      </c>
      <c r="F415" s="663" t="s">
        <v>2034</v>
      </c>
      <c r="G415" s="662" t="s">
        <v>960</v>
      </c>
      <c r="H415" s="662" t="s">
        <v>1583</v>
      </c>
      <c r="I415" s="662" t="s">
        <v>1584</v>
      </c>
      <c r="J415" s="662" t="s">
        <v>1585</v>
      </c>
      <c r="K415" s="662" t="s">
        <v>1586</v>
      </c>
      <c r="L415" s="664">
        <v>149.24983230215946</v>
      </c>
      <c r="M415" s="664">
        <v>1</v>
      </c>
      <c r="N415" s="665">
        <v>149.24983230215946</v>
      </c>
    </row>
    <row r="416" spans="1:14" ht="14.4" customHeight="1" x14ac:dyDescent="0.3">
      <c r="A416" s="660" t="s">
        <v>576</v>
      </c>
      <c r="B416" s="661" t="s">
        <v>577</v>
      </c>
      <c r="C416" s="662" t="s">
        <v>589</v>
      </c>
      <c r="D416" s="663" t="s">
        <v>2030</v>
      </c>
      <c r="E416" s="662" t="s">
        <v>601</v>
      </c>
      <c r="F416" s="663" t="s">
        <v>2034</v>
      </c>
      <c r="G416" s="662" t="s">
        <v>960</v>
      </c>
      <c r="H416" s="662" t="s">
        <v>1070</v>
      </c>
      <c r="I416" s="662" t="s">
        <v>1070</v>
      </c>
      <c r="J416" s="662" t="s">
        <v>1071</v>
      </c>
      <c r="K416" s="662" t="s">
        <v>1072</v>
      </c>
      <c r="L416" s="664">
        <v>52.699664553256703</v>
      </c>
      <c r="M416" s="664">
        <v>1</v>
      </c>
      <c r="N416" s="665">
        <v>52.699664553256703</v>
      </c>
    </row>
    <row r="417" spans="1:14" ht="14.4" customHeight="1" x14ac:dyDescent="0.3">
      <c r="A417" s="660" t="s">
        <v>576</v>
      </c>
      <c r="B417" s="661" t="s">
        <v>577</v>
      </c>
      <c r="C417" s="662" t="s">
        <v>589</v>
      </c>
      <c r="D417" s="663" t="s">
        <v>2030</v>
      </c>
      <c r="E417" s="662" t="s">
        <v>601</v>
      </c>
      <c r="F417" s="663" t="s">
        <v>2034</v>
      </c>
      <c r="G417" s="662" t="s">
        <v>960</v>
      </c>
      <c r="H417" s="662" t="s">
        <v>1399</v>
      </c>
      <c r="I417" s="662" t="s">
        <v>1400</v>
      </c>
      <c r="J417" s="662" t="s">
        <v>1401</v>
      </c>
      <c r="K417" s="662" t="s">
        <v>775</v>
      </c>
      <c r="L417" s="664">
        <v>88.339953407684106</v>
      </c>
      <c r="M417" s="664">
        <v>2</v>
      </c>
      <c r="N417" s="665">
        <v>176.67990681536821</v>
      </c>
    </row>
    <row r="418" spans="1:14" ht="14.4" customHeight="1" x14ac:dyDescent="0.3">
      <c r="A418" s="660" t="s">
        <v>576</v>
      </c>
      <c r="B418" s="661" t="s">
        <v>577</v>
      </c>
      <c r="C418" s="662" t="s">
        <v>589</v>
      </c>
      <c r="D418" s="663" t="s">
        <v>2030</v>
      </c>
      <c r="E418" s="662" t="s">
        <v>601</v>
      </c>
      <c r="F418" s="663" t="s">
        <v>2034</v>
      </c>
      <c r="G418" s="662" t="s">
        <v>960</v>
      </c>
      <c r="H418" s="662" t="s">
        <v>1076</v>
      </c>
      <c r="I418" s="662" t="s">
        <v>1076</v>
      </c>
      <c r="J418" s="662" t="s">
        <v>610</v>
      </c>
      <c r="K418" s="662" t="s">
        <v>1062</v>
      </c>
      <c r="L418" s="664">
        <v>408.94949290456498</v>
      </c>
      <c r="M418" s="664">
        <v>18</v>
      </c>
      <c r="N418" s="665">
        <v>7361.0908722821696</v>
      </c>
    </row>
    <row r="419" spans="1:14" ht="14.4" customHeight="1" x14ac:dyDescent="0.3">
      <c r="A419" s="660" t="s">
        <v>576</v>
      </c>
      <c r="B419" s="661" t="s">
        <v>577</v>
      </c>
      <c r="C419" s="662" t="s">
        <v>589</v>
      </c>
      <c r="D419" s="663" t="s">
        <v>2030</v>
      </c>
      <c r="E419" s="662" t="s">
        <v>1587</v>
      </c>
      <c r="F419" s="663" t="s">
        <v>2038</v>
      </c>
      <c r="G419" s="662" t="s">
        <v>960</v>
      </c>
      <c r="H419" s="662" t="s">
        <v>1588</v>
      </c>
      <c r="I419" s="662" t="s">
        <v>1589</v>
      </c>
      <c r="J419" s="662" t="s">
        <v>1590</v>
      </c>
      <c r="K419" s="662" t="s">
        <v>1591</v>
      </c>
      <c r="L419" s="664">
        <v>47.81</v>
      </c>
      <c r="M419" s="664">
        <v>2</v>
      </c>
      <c r="N419" s="665">
        <v>95.62</v>
      </c>
    </row>
    <row r="420" spans="1:14" ht="14.4" customHeight="1" x14ac:dyDescent="0.3">
      <c r="A420" s="660" t="s">
        <v>576</v>
      </c>
      <c r="B420" s="661" t="s">
        <v>577</v>
      </c>
      <c r="C420" s="662" t="s">
        <v>589</v>
      </c>
      <c r="D420" s="663" t="s">
        <v>2030</v>
      </c>
      <c r="E420" s="662" t="s">
        <v>1587</v>
      </c>
      <c r="F420" s="663" t="s">
        <v>2038</v>
      </c>
      <c r="G420" s="662" t="s">
        <v>960</v>
      </c>
      <c r="H420" s="662" t="s">
        <v>1592</v>
      </c>
      <c r="I420" s="662" t="s">
        <v>1593</v>
      </c>
      <c r="J420" s="662" t="s">
        <v>1594</v>
      </c>
      <c r="K420" s="662" t="s">
        <v>1595</v>
      </c>
      <c r="L420" s="664">
        <v>198.89</v>
      </c>
      <c r="M420" s="664">
        <v>1</v>
      </c>
      <c r="N420" s="665">
        <v>198.89</v>
      </c>
    </row>
    <row r="421" spans="1:14" ht="14.4" customHeight="1" x14ac:dyDescent="0.3">
      <c r="A421" s="660" t="s">
        <v>576</v>
      </c>
      <c r="B421" s="661" t="s">
        <v>577</v>
      </c>
      <c r="C421" s="662" t="s">
        <v>589</v>
      </c>
      <c r="D421" s="663" t="s">
        <v>2030</v>
      </c>
      <c r="E421" s="662" t="s">
        <v>1587</v>
      </c>
      <c r="F421" s="663" t="s">
        <v>2038</v>
      </c>
      <c r="G421" s="662" t="s">
        <v>960</v>
      </c>
      <c r="H421" s="662" t="s">
        <v>1596</v>
      </c>
      <c r="I421" s="662" t="s">
        <v>1596</v>
      </c>
      <c r="J421" s="662" t="s">
        <v>1597</v>
      </c>
      <c r="K421" s="662" t="s">
        <v>1598</v>
      </c>
      <c r="L421" s="664">
        <v>191.21814442833602</v>
      </c>
      <c r="M421" s="664">
        <v>0.5</v>
      </c>
      <c r="N421" s="665">
        <v>95.609072214168009</v>
      </c>
    </row>
    <row r="422" spans="1:14" ht="14.4" customHeight="1" x14ac:dyDescent="0.3">
      <c r="A422" s="660" t="s">
        <v>576</v>
      </c>
      <c r="B422" s="661" t="s">
        <v>577</v>
      </c>
      <c r="C422" s="662" t="s">
        <v>589</v>
      </c>
      <c r="D422" s="663" t="s">
        <v>2030</v>
      </c>
      <c r="E422" s="662" t="s">
        <v>1077</v>
      </c>
      <c r="F422" s="663" t="s">
        <v>2035</v>
      </c>
      <c r="G422" s="662"/>
      <c r="H422" s="662" t="s">
        <v>1078</v>
      </c>
      <c r="I422" s="662" t="s">
        <v>1079</v>
      </c>
      <c r="J422" s="662" t="s">
        <v>1080</v>
      </c>
      <c r="K422" s="662" t="s">
        <v>1081</v>
      </c>
      <c r="L422" s="664">
        <v>82.592025682679193</v>
      </c>
      <c r="M422" s="664">
        <v>105</v>
      </c>
      <c r="N422" s="665">
        <v>8672.1626966813146</v>
      </c>
    </row>
    <row r="423" spans="1:14" ht="14.4" customHeight="1" x14ac:dyDescent="0.3">
      <c r="A423" s="660" t="s">
        <v>576</v>
      </c>
      <c r="B423" s="661" t="s">
        <v>577</v>
      </c>
      <c r="C423" s="662" t="s">
        <v>589</v>
      </c>
      <c r="D423" s="663" t="s">
        <v>2030</v>
      </c>
      <c r="E423" s="662" t="s">
        <v>1077</v>
      </c>
      <c r="F423" s="663" t="s">
        <v>2035</v>
      </c>
      <c r="G423" s="662"/>
      <c r="H423" s="662" t="s">
        <v>1082</v>
      </c>
      <c r="I423" s="662" t="s">
        <v>1083</v>
      </c>
      <c r="J423" s="662" t="s">
        <v>1084</v>
      </c>
      <c r="K423" s="662" t="s">
        <v>1085</v>
      </c>
      <c r="L423" s="664">
        <v>642.44500000000005</v>
      </c>
      <c r="M423" s="664">
        <v>0.64999999999999991</v>
      </c>
      <c r="N423" s="665">
        <v>417.58924999999999</v>
      </c>
    </row>
    <row r="424" spans="1:14" ht="14.4" customHeight="1" x14ac:dyDescent="0.3">
      <c r="A424" s="660" t="s">
        <v>576</v>
      </c>
      <c r="B424" s="661" t="s">
        <v>577</v>
      </c>
      <c r="C424" s="662" t="s">
        <v>589</v>
      </c>
      <c r="D424" s="663" t="s">
        <v>2030</v>
      </c>
      <c r="E424" s="662" t="s">
        <v>1077</v>
      </c>
      <c r="F424" s="663" t="s">
        <v>2035</v>
      </c>
      <c r="G424" s="662"/>
      <c r="H424" s="662" t="s">
        <v>1599</v>
      </c>
      <c r="I424" s="662" t="s">
        <v>1600</v>
      </c>
      <c r="J424" s="662" t="s">
        <v>1080</v>
      </c>
      <c r="K424" s="662" t="s">
        <v>1601</v>
      </c>
      <c r="L424" s="664">
        <v>73.999978073947375</v>
      </c>
      <c r="M424" s="664">
        <v>21</v>
      </c>
      <c r="N424" s="665">
        <v>1553.9995395528949</v>
      </c>
    </row>
    <row r="425" spans="1:14" ht="14.4" customHeight="1" x14ac:dyDescent="0.3">
      <c r="A425" s="660" t="s">
        <v>576</v>
      </c>
      <c r="B425" s="661" t="s">
        <v>577</v>
      </c>
      <c r="C425" s="662" t="s">
        <v>589</v>
      </c>
      <c r="D425" s="663" t="s">
        <v>2030</v>
      </c>
      <c r="E425" s="662" t="s">
        <v>1077</v>
      </c>
      <c r="F425" s="663" t="s">
        <v>2035</v>
      </c>
      <c r="G425" s="662"/>
      <c r="H425" s="662" t="s">
        <v>1602</v>
      </c>
      <c r="I425" s="662" t="s">
        <v>1602</v>
      </c>
      <c r="J425" s="662" t="s">
        <v>1603</v>
      </c>
      <c r="K425" s="662" t="s">
        <v>1604</v>
      </c>
      <c r="L425" s="664">
        <v>2123.14</v>
      </c>
      <c r="M425" s="664">
        <v>-1</v>
      </c>
      <c r="N425" s="665">
        <v>-2123.14</v>
      </c>
    </row>
    <row r="426" spans="1:14" ht="14.4" customHeight="1" x14ac:dyDescent="0.3">
      <c r="A426" s="660" t="s">
        <v>576</v>
      </c>
      <c r="B426" s="661" t="s">
        <v>577</v>
      </c>
      <c r="C426" s="662" t="s">
        <v>589</v>
      </c>
      <c r="D426" s="663" t="s">
        <v>2030</v>
      </c>
      <c r="E426" s="662" t="s">
        <v>1077</v>
      </c>
      <c r="F426" s="663" t="s">
        <v>2035</v>
      </c>
      <c r="G426" s="662"/>
      <c r="H426" s="662" t="s">
        <v>1605</v>
      </c>
      <c r="I426" s="662" t="s">
        <v>1606</v>
      </c>
      <c r="J426" s="662" t="s">
        <v>1607</v>
      </c>
      <c r="K426" s="662" t="s">
        <v>1608</v>
      </c>
      <c r="L426" s="664">
        <v>494.5</v>
      </c>
      <c r="M426" s="664">
        <v>0.2</v>
      </c>
      <c r="N426" s="665">
        <v>98.9</v>
      </c>
    </row>
    <row r="427" spans="1:14" ht="14.4" customHeight="1" x14ac:dyDescent="0.3">
      <c r="A427" s="660" t="s">
        <v>576</v>
      </c>
      <c r="B427" s="661" t="s">
        <v>577</v>
      </c>
      <c r="C427" s="662" t="s">
        <v>589</v>
      </c>
      <c r="D427" s="663" t="s">
        <v>2030</v>
      </c>
      <c r="E427" s="662" t="s">
        <v>1077</v>
      </c>
      <c r="F427" s="663" t="s">
        <v>2035</v>
      </c>
      <c r="G427" s="662"/>
      <c r="H427" s="662" t="s">
        <v>1609</v>
      </c>
      <c r="I427" s="662" t="s">
        <v>1609</v>
      </c>
      <c r="J427" s="662" t="s">
        <v>1610</v>
      </c>
      <c r="K427" s="662" t="s">
        <v>1611</v>
      </c>
      <c r="L427" s="664">
        <v>8060.43</v>
      </c>
      <c r="M427" s="664">
        <v>3</v>
      </c>
      <c r="N427" s="665">
        <v>24181.29</v>
      </c>
    </row>
    <row r="428" spans="1:14" ht="14.4" customHeight="1" x14ac:dyDescent="0.3">
      <c r="A428" s="660" t="s">
        <v>576</v>
      </c>
      <c r="B428" s="661" t="s">
        <v>577</v>
      </c>
      <c r="C428" s="662" t="s">
        <v>589</v>
      </c>
      <c r="D428" s="663" t="s">
        <v>2030</v>
      </c>
      <c r="E428" s="662" t="s">
        <v>1077</v>
      </c>
      <c r="F428" s="663" t="s">
        <v>2035</v>
      </c>
      <c r="G428" s="662" t="s">
        <v>614</v>
      </c>
      <c r="H428" s="662" t="s">
        <v>1092</v>
      </c>
      <c r="I428" s="662" t="s">
        <v>1093</v>
      </c>
      <c r="J428" s="662" t="s">
        <v>1094</v>
      </c>
      <c r="K428" s="662" t="s">
        <v>1095</v>
      </c>
      <c r="L428" s="664">
        <v>25.644947019829569</v>
      </c>
      <c r="M428" s="664">
        <v>4</v>
      </c>
      <c r="N428" s="665">
        <v>102.57978807931828</v>
      </c>
    </row>
    <row r="429" spans="1:14" ht="14.4" customHeight="1" x14ac:dyDescent="0.3">
      <c r="A429" s="660" t="s">
        <v>576</v>
      </c>
      <c r="B429" s="661" t="s">
        <v>577</v>
      </c>
      <c r="C429" s="662" t="s">
        <v>589</v>
      </c>
      <c r="D429" s="663" t="s">
        <v>2030</v>
      </c>
      <c r="E429" s="662" t="s">
        <v>1077</v>
      </c>
      <c r="F429" s="663" t="s">
        <v>2035</v>
      </c>
      <c r="G429" s="662" t="s">
        <v>614</v>
      </c>
      <c r="H429" s="662" t="s">
        <v>1612</v>
      </c>
      <c r="I429" s="662" t="s">
        <v>1613</v>
      </c>
      <c r="J429" s="662" t="s">
        <v>1614</v>
      </c>
      <c r="K429" s="662" t="s">
        <v>1103</v>
      </c>
      <c r="L429" s="664">
        <v>54.880027721371924</v>
      </c>
      <c r="M429" s="664">
        <v>6</v>
      </c>
      <c r="N429" s="665">
        <v>329.28016632823153</v>
      </c>
    </row>
    <row r="430" spans="1:14" ht="14.4" customHeight="1" x14ac:dyDescent="0.3">
      <c r="A430" s="660" t="s">
        <v>576</v>
      </c>
      <c r="B430" s="661" t="s">
        <v>577</v>
      </c>
      <c r="C430" s="662" t="s">
        <v>589</v>
      </c>
      <c r="D430" s="663" t="s">
        <v>2030</v>
      </c>
      <c r="E430" s="662" t="s">
        <v>1077</v>
      </c>
      <c r="F430" s="663" t="s">
        <v>2035</v>
      </c>
      <c r="G430" s="662" t="s">
        <v>614</v>
      </c>
      <c r="H430" s="662" t="s">
        <v>1615</v>
      </c>
      <c r="I430" s="662" t="s">
        <v>1616</v>
      </c>
      <c r="J430" s="662" t="s">
        <v>1617</v>
      </c>
      <c r="K430" s="662" t="s">
        <v>1618</v>
      </c>
      <c r="L430" s="664">
        <v>385.40886669188529</v>
      </c>
      <c r="M430" s="664">
        <v>1</v>
      </c>
      <c r="N430" s="665">
        <v>385.40886669188529</v>
      </c>
    </row>
    <row r="431" spans="1:14" ht="14.4" customHeight="1" x14ac:dyDescent="0.3">
      <c r="A431" s="660" t="s">
        <v>576</v>
      </c>
      <c r="B431" s="661" t="s">
        <v>577</v>
      </c>
      <c r="C431" s="662" t="s">
        <v>589</v>
      </c>
      <c r="D431" s="663" t="s">
        <v>2030</v>
      </c>
      <c r="E431" s="662" t="s">
        <v>1077</v>
      </c>
      <c r="F431" s="663" t="s">
        <v>2035</v>
      </c>
      <c r="G431" s="662" t="s">
        <v>614</v>
      </c>
      <c r="H431" s="662" t="s">
        <v>1104</v>
      </c>
      <c r="I431" s="662" t="s">
        <v>1105</v>
      </c>
      <c r="J431" s="662" t="s">
        <v>1106</v>
      </c>
      <c r="K431" s="662" t="s">
        <v>1107</v>
      </c>
      <c r="L431" s="664">
        <v>99.874729720222319</v>
      </c>
      <c r="M431" s="664">
        <v>2</v>
      </c>
      <c r="N431" s="665">
        <v>199.74945944044464</v>
      </c>
    </row>
    <row r="432" spans="1:14" ht="14.4" customHeight="1" x14ac:dyDescent="0.3">
      <c r="A432" s="660" t="s">
        <v>576</v>
      </c>
      <c r="B432" s="661" t="s">
        <v>577</v>
      </c>
      <c r="C432" s="662" t="s">
        <v>589</v>
      </c>
      <c r="D432" s="663" t="s">
        <v>2030</v>
      </c>
      <c r="E432" s="662" t="s">
        <v>1077</v>
      </c>
      <c r="F432" s="663" t="s">
        <v>2035</v>
      </c>
      <c r="G432" s="662" t="s">
        <v>614</v>
      </c>
      <c r="H432" s="662" t="s">
        <v>1402</v>
      </c>
      <c r="I432" s="662" t="s">
        <v>1403</v>
      </c>
      <c r="J432" s="662" t="s">
        <v>1404</v>
      </c>
      <c r="K432" s="662" t="s">
        <v>1405</v>
      </c>
      <c r="L432" s="664">
        <v>235.30900440650908</v>
      </c>
      <c r="M432" s="664">
        <v>4</v>
      </c>
      <c r="N432" s="665">
        <v>941.2360176260363</v>
      </c>
    </row>
    <row r="433" spans="1:14" ht="14.4" customHeight="1" x14ac:dyDescent="0.3">
      <c r="A433" s="660" t="s">
        <v>576</v>
      </c>
      <c r="B433" s="661" t="s">
        <v>577</v>
      </c>
      <c r="C433" s="662" t="s">
        <v>589</v>
      </c>
      <c r="D433" s="663" t="s">
        <v>2030</v>
      </c>
      <c r="E433" s="662" t="s">
        <v>1077</v>
      </c>
      <c r="F433" s="663" t="s">
        <v>2035</v>
      </c>
      <c r="G433" s="662" t="s">
        <v>614</v>
      </c>
      <c r="H433" s="662" t="s">
        <v>1619</v>
      </c>
      <c r="I433" s="662" t="s">
        <v>1620</v>
      </c>
      <c r="J433" s="662" t="s">
        <v>1621</v>
      </c>
      <c r="K433" s="662" t="s">
        <v>1622</v>
      </c>
      <c r="L433" s="664">
        <v>134.16</v>
      </c>
      <c r="M433" s="664">
        <v>1</v>
      </c>
      <c r="N433" s="665">
        <v>134.16</v>
      </c>
    </row>
    <row r="434" spans="1:14" ht="14.4" customHeight="1" x14ac:dyDescent="0.3">
      <c r="A434" s="660" t="s">
        <v>576</v>
      </c>
      <c r="B434" s="661" t="s">
        <v>577</v>
      </c>
      <c r="C434" s="662" t="s">
        <v>589</v>
      </c>
      <c r="D434" s="663" t="s">
        <v>2030</v>
      </c>
      <c r="E434" s="662" t="s">
        <v>1077</v>
      </c>
      <c r="F434" s="663" t="s">
        <v>2035</v>
      </c>
      <c r="G434" s="662" t="s">
        <v>614</v>
      </c>
      <c r="H434" s="662" t="s">
        <v>1120</v>
      </c>
      <c r="I434" s="662" t="s">
        <v>1120</v>
      </c>
      <c r="J434" s="662" t="s">
        <v>1121</v>
      </c>
      <c r="K434" s="662" t="s">
        <v>1122</v>
      </c>
      <c r="L434" s="664">
        <v>329.95265901491052</v>
      </c>
      <c r="M434" s="664">
        <v>46.599999999999987</v>
      </c>
      <c r="N434" s="665">
        <v>15375.793910094826</v>
      </c>
    </row>
    <row r="435" spans="1:14" ht="14.4" customHeight="1" x14ac:dyDescent="0.3">
      <c r="A435" s="660" t="s">
        <v>576</v>
      </c>
      <c r="B435" s="661" t="s">
        <v>577</v>
      </c>
      <c r="C435" s="662" t="s">
        <v>589</v>
      </c>
      <c r="D435" s="663" t="s">
        <v>2030</v>
      </c>
      <c r="E435" s="662" t="s">
        <v>1077</v>
      </c>
      <c r="F435" s="663" t="s">
        <v>2035</v>
      </c>
      <c r="G435" s="662" t="s">
        <v>960</v>
      </c>
      <c r="H435" s="662" t="s">
        <v>1133</v>
      </c>
      <c r="I435" s="662" t="s">
        <v>1134</v>
      </c>
      <c r="J435" s="662" t="s">
        <v>1135</v>
      </c>
      <c r="K435" s="662" t="s">
        <v>1136</v>
      </c>
      <c r="L435" s="664">
        <v>76.690569309226589</v>
      </c>
      <c r="M435" s="664">
        <v>126.00000000000003</v>
      </c>
      <c r="N435" s="665">
        <v>9663.0117329625518</v>
      </c>
    </row>
    <row r="436" spans="1:14" ht="14.4" customHeight="1" x14ac:dyDescent="0.3">
      <c r="A436" s="660" t="s">
        <v>576</v>
      </c>
      <c r="B436" s="661" t="s">
        <v>577</v>
      </c>
      <c r="C436" s="662" t="s">
        <v>589</v>
      </c>
      <c r="D436" s="663" t="s">
        <v>2030</v>
      </c>
      <c r="E436" s="662" t="s">
        <v>1077</v>
      </c>
      <c r="F436" s="663" t="s">
        <v>2035</v>
      </c>
      <c r="G436" s="662" t="s">
        <v>960</v>
      </c>
      <c r="H436" s="662" t="s">
        <v>1623</v>
      </c>
      <c r="I436" s="662" t="s">
        <v>1624</v>
      </c>
      <c r="J436" s="662" t="s">
        <v>1625</v>
      </c>
      <c r="K436" s="662" t="s">
        <v>1626</v>
      </c>
      <c r="L436" s="664">
        <v>10859.895</v>
      </c>
      <c r="M436" s="664">
        <v>2</v>
      </c>
      <c r="N436" s="665">
        <v>21719.79</v>
      </c>
    </row>
    <row r="437" spans="1:14" ht="14.4" customHeight="1" x14ac:dyDescent="0.3">
      <c r="A437" s="660" t="s">
        <v>576</v>
      </c>
      <c r="B437" s="661" t="s">
        <v>577</v>
      </c>
      <c r="C437" s="662" t="s">
        <v>589</v>
      </c>
      <c r="D437" s="663" t="s">
        <v>2030</v>
      </c>
      <c r="E437" s="662" t="s">
        <v>1077</v>
      </c>
      <c r="F437" s="663" t="s">
        <v>2035</v>
      </c>
      <c r="G437" s="662" t="s">
        <v>960</v>
      </c>
      <c r="H437" s="662" t="s">
        <v>1627</v>
      </c>
      <c r="I437" s="662" t="s">
        <v>1627</v>
      </c>
      <c r="J437" s="662" t="s">
        <v>1628</v>
      </c>
      <c r="K437" s="662" t="s">
        <v>1629</v>
      </c>
      <c r="L437" s="664">
        <v>517</v>
      </c>
      <c r="M437" s="664">
        <v>6.3</v>
      </c>
      <c r="N437" s="665">
        <v>3257.1</v>
      </c>
    </row>
    <row r="438" spans="1:14" ht="14.4" customHeight="1" x14ac:dyDescent="0.3">
      <c r="A438" s="660" t="s">
        <v>576</v>
      </c>
      <c r="B438" s="661" t="s">
        <v>577</v>
      </c>
      <c r="C438" s="662" t="s">
        <v>589</v>
      </c>
      <c r="D438" s="663" t="s">
        <v>2030</v>
      </c>
      <c r="E438" s="662" t="s">
        <v>1077</v>
      </c>
      <c r="F438" s="663" t="s">
        <v>2035</v>
      </c>
      <c r="G438" s="662" t="s">
        <v>960</v>
      </c>
      <c r="H438" s="662" t="s">
        <v>1137</v>
      </c>
      <c r="I438" s="662" t="s">
        <v>1137</v>
      </c>
      <c r="J438" s="662" t="s">
        <v>1138</v>
      </c>
      <c r="K438" s="662" t="s">
        <v>1139</v>
      </c>
      <c r="L438" s="664">
        <v>462</v>
      </c>
      <c r="M438" s="664">
        <v>15.299999999999999</v>
      </c>
      <c r="N438" s="665">
        <v>7068.5999999999995</v>
      </c>
    </row>
    <row r="439" spans="1:14" ht="14.4" customHeight="1" x14ac:dyDescent="0.3">
      <c r="A439" s="660" t="s">
        <v>576</v>
      </c>
      <c r="B439" s="661" t="s">
        <v>577</v>
      </c>
      <c r="C439" s="662" t="s">
        <v>589</v>
      </c>
      <c r="D439" s="663" t="s">
        <v>2030</v>
      </c>
      <c r="E439" s="662" t="s">
        <v>1077</v>
      </c>
      <c r="F439" s="663" t="s">
        <v>2035</v>
      </c>
      <c r="G439" s="662" t="s">
        <v>960</v>
      </c>
      <c r="H439" s="662" t="s">
        <v>1630</v>
      </c>
      <c r="I439" s="662" t="s">
        <v>1630</v>
      </c>
      <c r="J439" s="662" t="s">
        <v>1631</v>
      </c>
      <c r="K439" s="662" t="s">
        <v>1632</v>
      </c>
      <c r="L439" s="664">
        <v>29.9400095183119</v>
      </c>
      <c r="M439" s="664">
        <v>78</v>
      </c>
      <c r="N439" s="665">
        <v>2335.3207424283282</v>
      </c>
    </row>
    <row r="440" spans="1:14" ht="14.4" customHeight="1" x14ac:dyDescent="0.3">
      <c r="A440" s="660" t="s">
        <v>576</v>
      </c>
      <c r="B440" s="661" t="s">
        <v>577</v>
      </c>
      <c r="C440" s="662" t="s">
        <v>589</v>
      </c>
      <c r="D440" s="663" t="s">
        <v>2030</v>
      </c>
      <c r="E440" s="662" t="s">
        <v>1077</v>
      </c>
      <c r="F440" s="663" t="s">
        <v>2035</v>
      </c>
      <c r="G440" s="662" t="s">
        <v>960</v>
      </c>
      <c r="H440" s="662" t="s">
        <v>1633</v>
      </c>
      <c r="I440" s="662" t="s">
        <v>1633</v>
      </c>
      <c r="J440" s="662" t="s">
        <v>1634</v>
      </c>
      <c r="K440" s="662" t="s">
        <v>1635</v>
      </c>
      <c r="L440" s="664">
        <v>4489.4324999999999</v>
      </c>
      <c r="M440" s="664">
        <v>4.3999999999999995</v>
      </c>
      <c r="N440" s="665">
        <v>19753.502999999997</v>
      </c>
    </row>
    <row r="441" spans="1:14" ht="14.4" customHeight="1" x14ac:dyDescent="0.3">
      <c r="A441" s="660" t="s">
        <v>576</v>
      </c>
      <c r="B441" s="661" t="s">
        <v>577</v>
      </c>
      <c r="C441" s="662" t="s">
        <v>589</v>
      </c>
      <c r="D441" s="663" t="s">
        <v>2030</v>
      </c>
      <c r="E441" s="662" t="s">
        <v>1077</v>
      </c>
      <c r="F441" s="663" t="s">
        <v>2035</v>
      </c>
      <c r="G441" s="662" t="s">
        <v>960</v>
      </c>
      <c r="H441" s="662" t="s">
        <v>1146</v>
      </c>
      <c r="I441" s="662" t="s">
        <v>1146</v>
      </c>
      <c r="J441" s="662" t="s">
        <v>1147</v>
      </c>
      <c r="K441" s="662" t="s">
        <v>1148</v>
      </c>
      <c r="L441" s="664">
        <v>217.80000000000004</v>
      </c>
      <c r="M441" s="664">
        <v>16.5</v>
      </c>
      <c r="N441" s="665">
        <v>3593.7000000000007</v>
      </c>
    </row>
    <row r="442" spans="1:14" ht="14.4" customHeight="1" x14ac:dyDescent="0.3">
      <c r="A442" s="660" t="s">
        <v>576</v>
      </c>
      <c r="B442" s="661" t="s">
        <v>577</v>
      </c>
      <c r="C442" s="662" t="s">
        <v>589</v>
      </c>
      <c r="D442" s="663" t="s">
        <v>2030</v>
      </c>
      <c r="E442" s="662" t="s">
        <v>1077</v>
      </c>
      <c r="F442" s="663" t="s">
        <v>2035</v>
      </c>
      <c r="G442" s="662" t="s">
        <v>960</v>
      </c>
      <c r="H442" s="662" t="s">
        <v>1636</v>
      </c>
      <c r="I442" s="662" t="s">
        <v>1636</v>
      </c>
      <c r="J442" s="662" t="s">
        <v>1637</v>
      </c>
      <c r="K442" s="662" t="s">
        <v>1638</v>
      </c>
      <c r="L442" s="664">
        <v>389.68599275742235</v>
      </c>
      <c r="M442" s="664">
        <v>5.6</v>
      </c>
      <c r="N442" s="665">
        <v>2182.2415594415652</v>
      </c>
    </row>
    <row r="443" spans="1:14" ht="14.4" customHeight="1" x14ac:dyDescent="0.3">
      <c r="A443" s="660" t="s">
        <v>576</v>
      </c>
      <c r="B443" s="661" t="s">
        <v>577</v>
      </c>
      <c r="C443" s="662" t="s">
        <v>589</v>
      </c>
      <c r="D443" s="663" t="s">
        <v>2030</v>
      </c>
      <c r="E443" s="662" t="s">
        <v>1077</v>
      </c>
      <c r="F443" s="663" t="s">
        <v>2035</v>
      </c>
      <c r="G443" s="662" t="s">
        <v>960</v>
      </c>
      <c r="H443" s="662" t="s">
        <v>1639</v>
      </c>
      <c r="I443" s="662" t="s">
        <v>1639</v>
      </c>
      <c r="J443" s="662" t="s">
        <v>1640</v>
      </c>
      <c r="K443" s="662" t="s">
        <v>1145</v>
      </c>
      <c r="L443" s="664">
        <v>34.660608695652172</v>
      </c>
      <c r="M443" s="664">
        <v>46</v>
      </c>
      <c r="N443" s="665">
        <v>1594.3879999999999</v>
      </c>
    </row>
    <row r="444" spans="1:14" ht="14.4" customHeight="1" x14ac:dyDescent="0.3">
      <c r="A444" s="660" t="s">
        <v>576</v>
      </c>
      <c r="B444" s="661" t="s">
        <v>577</v>
      </c>
      <c r="C444" s="662" t="s">
        <v>589</v>
      </c>
      <c r="D444" s="663" t="s">
        <v>2030</v>
      </c>
      <c r="E444" s="662" t="s">
        <v>1077</v>
      </c>
      <c r="F444" s="663" t="s">
        <v>2035</v>
      </c>
      <c r="G444" s="662" t="s">
        <v>960</v>
      </c>
      <c r="H444" s="662" t="s">
        <v>1641</v>
      </c>
      <c r="I444" s="662" t="s">
        <v>1641</v>
      </c>
      <c r="J444" s="662" t="s">
        <v>1642</v>
      </c>
      <c r="K444" s="662" t="s">
        <v>1643</v>
      </c>
      <c r="L444" s="664">
        <v>76.014047619047616</v>
      </c>
      <c r="M444" s="664">
        <v>42</v>
      </c>
      <c r="N444" s="665">
        <v>3192.59</v>
      </c>
    </row>
    <row r="445" spans="1:14" ht="14.4" customHeight="1" x14ac:dyDescent="0.3">
      <c r="A445" s="660" t="s">
        <v>576</v>
      </c>
      <c r="B445" s="661" t="s">
        <v>577</v>
      </c>
      <c r="C445" s="662" t="s">
        <v>589</v>
      </c>
      <c r="D445" s="663" t="s">
        <v>2030</v>
      </c>
      <c r="E445" s="662" t="s">
        <v>1077</v>
      </c>
      <c r="F445" s="663" t="s">
        <v>2035</v>
      </c>
      <c r="G445" s="662" t="s">
        <v>960</v>
      </c>
      <c r="H445" s="662" t="s">
        <v>1149</v>
      </c>
      <c r="I445" s="662" t="s">
        <v>1150</v>
      </c>
      <c r="J445" s="662" t="s">
        <v>1151</v>
      </c>
      <c r="K445" s="662" t="s">
        <v>1152</v>
      </c>
      <c r="L445" s="664">
        <v>539.51228509338034</v>
      </c>
      <c r="M445" s="664">
        <v>73.599999999999994</v>
      </c>
      <c r="N445" s="665">
        <v>39708.10418287279</v>
      </c>
    </row>
    <row r="446" spans="1:14" ht="14.4" customHeight="1" x14ac:dyDescent="0.3">
      <c r="A446" s="660" t="s">
        <v>576</v>
      </c>
      <c r="B446" s="661" t="s">
        <v>577</v>
      </c>
      <c r="C446" s="662" t="s">
        <v>589</v>
      </c>
      <c r="D446" s="663" t="s">
        <v>2030</v>
      </c>
      <c r="E446" s="662" t="s">
        <v>1077</v>
      </c>
      <c r="F446" s="663" t="s">
        <v>2035</v>
      </c>
      <c r="G446" s="662" t="s">
        <v>960</v>
      </c>
      <c r="H446" s="662" t="s">
        <v>1153</v>
      </c>
      <c r="I446" s="662" t="s">
        <v>1154</v>
      </c>
      <c r="J446" s="662" t="s">
        <v>1155</v>
      </c>
      <c r="K446" s="662"/>
      <c r="L446" s="664">
        <v>292.3803326249099</v>
      </c>
      <c r="M446" s="664">
        <v>79.600000000000009</v>
      </c>
      <c r="N446" s="665">
        <v>23273.474476942829</v>
      </c>
    </row>
    <row r="447" spans="1:14" ht="14.4" customHeight="1" x14ac:dyDescent="0.3">
      <c r="A447" s="660" t="s">
        <v>576</v>
      </c>
      <c r="B447" s="661" t="s">
        <v>577</v>
      </c>
      <c r="C447" s="662" t="s">
        <v>589</v>
      </c>
      <c r="D447" s="663" t="s">
        <v>2030</v>
      </c>
      <c r="E447" s="662" t="s">
        <v>1156</v>
      </c>
      <c r="F447" s="663" t="s">
        <v>2036</v>
      </c>
      <c r="G447" s="662" t="s">
        <v>614</v>
      </c>
      <c r="H447" s="662" t="s">
        <v>1644</v>
      </c>
      <c r="I447" s="662" t="s">
        <v>1645</v>
      </c>
      <c r="J447" s="662" t="s">
        <v>1646</v>
      </c>
      <c r="K447" s="662" t="s">
        <v>1647</v>
      </c>
      <c r="L447" s="664">
        <v>94.899373595964889</v>
      </c>
      <c r="M447" s="664">
        <v>1</v>
      </c>
      <c r="N447" s="665">
        <v>94.899373595964889</v>
      </c>
    </row>
    <row r="448" spans="1:14" ht="14.4" customHeight="1" x14ac:dyDescent="0.3">
      <c r="A448" s="660" t="s">
        <v>576</v>
      </c>
      <c r="B448" s="661" t="s">
        <v>577</v>
      </c>
      <c r="C448" s="662" t="s">
        <v>589</v>
      </c>
      <c r="D448" s="663" t="s">
        <v>2030</v>
      </c>
      <c r="E448" s="662" t="s">
        <v>1156</v>
      </c>
      <c r="F448" s="663" t="s">
        <v>2036</v>
      </c>
      <c r="G448" s="662" t="s">
        <v>614</v>
      </c>
      <c r="H448" s="662" t="s">
        <v>1648</v>
      </c>
      <c r="I448" s="662" t="s">
        <v>1649</v>
      </c>
      <c r="J448" s="662" t="s">
        <v>1650</v>
      </c>
      <c r="K448" s="662" t="s">
        <v>1651</v>
      </c>
      <c r="L448" s="664">
        <v>94.694999999999993</v>
      </c>
      <c r="M448" s="664">
        <v>2</v>
      </c>
      <c r="N448" s="665">
        <v>189.39</v>
      </c>
    </row>
    <row r="449" spans="1:14" ht="14.4" customHeight="1" x14ac:dyDescent="0.3">
      <c r="A449" s="660" t="s">
        <v>576</v>
      </c>
      <c r="B449" s="661" t="s">
        <v>577</v>
      </c>
      <c r="C449" s="662" t="s">
        <v>589</v>
      </c>
      <c r="D449" s="663" t="s">
        <v>2030</v>
      </c>
      <c r="E449" s="662" t="s">
        <v>1156</v>
      </c>
      <c r="F449" s="663" t="s">
        <v>2036</v>
      </c>
      <c r="G449" s="662" t="s">
        <v>614</v>
      </c>
      <c r="H449" s="662" t="s">
        <v>1652</v>
      </c>
      <c r="I449" s="662" t="s">
        <v>1653</v>
      </c>
      <c r="J449" s="662" t="s">
        <v>1654</v>
      </c>
      <c r="K449" s="662" t="s">
        <v>1655</v>
      </c>
      <c r="L449" s="664">
        <v>1755.1299999999999</v>
      </c>
      <c r="M449" s="664">
        <v>3</v>
      </c>
      <c r="N449" s="665">
        <v>5265.3899999999994</v>
      </c>
    </row>
    <row r="450" spans="1:14" ht="14.4" customHeight="1" x14ac:dyDescent="0.3">
      <c r="A450" s="660" t="s">
        <v>576</v>
      </c>
      <c r="B450" s="661" t="s">
        <v>577</v>
      </c>
      <c r="C450" s="662" t="s">
        <v>589</v>
      </c>
      <c r="D450" s="663" t="s">
        <v>2030</v>
      </c>
      <c r="E450" s="662" t="s">
        <v>1161</v>
      </c>
      <c r="F450" s="663" t="s">
        <v>2037</v>
      </c>
      <c r="G450" s="662"/>
      <c r="H450" s="662"/>
      <c r="I450" s="662" t="s">
        <v>1656</v>
      </c>
      <c r="J450" s="662" t="s">
        <v>1657</v>
      </c>
      <c r="K450" s="662" t="s">
        <v>1658</v>
      </c>
      <c r="L450" s="664">
        <v>1345.3</v>
      </c>
      <c r="M450" s="664">
        <v>1</v>
      </c>
      <c r="N450" s="665">
        <v>1345.3</v>
      </c>
    </row>
    <row r="451" spans="1:14" ht="14.4" customHeight="1" x14ac:dyDescent="0.3">
      <c r="A451" s="660" t="s">
        <v>576</v>
      </c>
      <c r="B451" s="661" t="s">
        <v>577</v>
      </c>
      <c r="C451" s="662" t="s">
        <v>592</v>
      </c>
      <c r="D451" s="663" t="s">
        <v>2031</v>
      </c>
      <c r="E451" s="662" t="s">
        <v>601</v>
      </c>
      <c r="F451" s="663" t="s">
        <v>2034</v>
      </c>
      <c r="G451" s="662" t="s">
        <v>614</v>
      </c>
      <c r="H451" s="662" t="s">
        <v>619</v>
      </c>
      <c r="I451" s="662" t="s">
        <v>620</v>
      </c>
      <c r="J451" s="662" t="s">
        <v>621</v>
      </c>
      <c r="K451" s="662" t="s">
        <v>622</v>
      </c>
      <c r="L451" s="664">
        <v>87.029097469517893</v>
      </c>
      <c r="M451" s="664">
        <v>1</v>
      </c>
      <c r="N451" s="665">
        <v>87.029097469517893</v>
      </c>
    </row>
    <row r="452" spans="1:14" ht="14.4" customHeight="1" x14ac:dyDescent="0.3">
      <c r="A452" s="660" t="s">
        <v>576</v>
      </c>
      <c r="B452" s="661" t="s">
        <v>577</v>
      </c>
      <c r="C452" s="662" t="s">
        <v>592</v>
      </c>
      <c r="D452" s="663" t="s">
        <v>2031</v>
      </c>
      <c r="E452" s="662" t="s">
        <v>601</v>
      </c>
      <c r="F452" s="663" t="s">
        <v>2034</v>
      </c>
      <c r="G452" s="662" t="s">
        <v>614</v>
      </c>
      <c r="H452" s="662" t="s">
        <v>623</v>
      </c>
      <c r="I452" s="662" t="s">
        <v>624</v>
      </c>
      <c r="J452" s="662" t="s">
        <v>625</v>
      </c>
      <c r="K452" s="662" t="s">
        <v>626</v>
      </c>
      <c r="L452" s="664">
        <v>97.446725125650886</v>
      </c>
      <c r="M452" s="664">
        <v>10</v>
      </c>
      <c r="N452" s="665">
        <v>974.4672512565088</v>
      </c>
    </row>
    <row r="453" spans="1:14" ht="14.4" customHeight="1" x14ac:dyDescent="0.3">
      <c r="A453" s="660" t="s">
        <v>576</v>
      </c>
      <c r="B453" s="661" t="s">
        <v>577</v>
      </c>
      <c r="C453" s="662" t="s">
        <v>592</v>
      </c>
      <c r="D453" s="663" t="s">
        <v>2031</v>
      </c>
      <c r="E453" s="662" t="s">
        <v>601</v>
      </c>
      <c r="F453" s="663" t="s">
        <v>2034</v>
      </c>
      <c r="G453" s="662" t="s">
        <v>614</v>
      </c>
      <c r="H453" s="662" t="s">
        <v>627</v>
      </c>
      <c r="I453" s="662" t="s">
        <v>628</v>
      </c>
      <c r="J453" s="662" t="s">
        <v>629</v>
      </c>
      <c r="K453" s="662" t="s">
        <v>630</v>
      </c>
      <c r="L453" s="664">
        <v>167.47761331646328</v>
      </c>
      <c r="M453" s="664">
        <v>106</v>
      </c>
      <c r="N453" s="665">
        <v>17752.627011545108</v>
      </c>
    </row>
    <row r="454" spans="1:14" ht="14.4" customHeight="1" x14ac:dyDescent="0.3">
      <c r="A454" s="660" t="s">
        <v>576</v>
      </c>
      <c r="B454" s="661" t="s">
        <v>577</v>
      </c>
      <c r="C454" s="662" t="s">
        <v>592</v>
      </c>
      <c r="D454" s="663" t="s">
        <v>2031</v>
      </c>
      <c r="E454" s="662" t="s">
        <v>601</v>
      </c>
      <c r="F454" s="663" t="s">
        <v>2034</v>
      </c>
      <c r="G454" s="662" t="s">
        <v>614</v>
      </c>
      <c r="H454" s="662" t="s">
        <v>766</v>
      </c>
      <c r="I454" s="662" t="s">
        <v>215</v>
      </c>
      <c r="J454" s="662" t="s">
        <v>767</v>
      </c>
      <c r="K454" s="662"/>
      <c r="L454" s="664">
        <v>30.98</v>
      </c>
      <c r="M454" s="664">
        <v>2</v>
      </c>
      <c r="N454" s="665">
        <v>61.96</v>
      </c>
    </row>
    <row r="455" spans="1:14" ht="14.4" customHeight="1" x14ac:dyDescent="0.3">
      <c r="A455" s="660" t="s">
        <v>576</v>
      </c>
      <c r="B455" s="661" t="s">
        <v>577</v>
      </c>
      <c r="C455" s="662" t="s">
        <v>592</v>
      </c>
      <c r="D455" s="663" t="s">
        <v>2031</v>
      </c>
      <c r="E455" s="662" t="s">
        <v>601</v>
      </c>
      <c r="F455" s="663" t="s">
        <v>2034</v>
      </c>
      <c r="G455" s="662" t="s">
        <v>614</v>
      </c>
      <c r="H455" s="662" t="s">
        <v>1659</v>
      </c>
      <c r="I455" s="662" t="s">
        <v>215</v>
      </c>
      <c r="J455" s="662" t="s">
        <v>1660</v>
      </c>
      <c r="K455" s="662"/>
      <c r="L455" s="664">
        <v>31.73992228648639</v>
      </c>
      <c r="M455" s="664">
        <v>2</v>
      </c>
      <c r="N455" s="665">
        <v>63.47984457297278</v>
      </c>
    </row>
    <row r="456" spans="1:14" ht="14.4" customHeight="1" x14ac:dyDescent="0.3">
      <c r="A456" s="660" t="s">
        <v>576</v>
      </c>
      <c r="B456" s="661" t="s">
        <v>577</v>
      </c>
      <c r="C456" s="662" t="s">
        <v>592</v>
      </c>
      <c r="D456" s="663" t="s">
        <v>2031</v>
      </c>
      <c r="E456" s="662" t="s">
        <v>601</v>
      </c>
      <c r="F456" s="663" t="s">
        <v>2034</v>
      </c>
      <c r="G456" s="662" t="s">
        <v>614</v>
      </c>
      <c r="H456" s="662" t="s">
        <v>810</v>
      </c>
      <c r="I456" s="662" t="s">
        <v>215</v>
      </c>
      <c r="J456" s="662" t="s">
        <v>811</v>
      </c>
      <c r="K456" s="662"/>
      <c r="L456" s="664">
        <v>191.13083333333333</v>
      </c>
      <c r="M456" s="664">
        <v>1</v>
      </c>
      <c r="N456" s="665">
        <v>191.13083333333333</v>
      </c>
    </row>
    <row r="457" spans="1:14" ht="14.4" customHeight="1" x14ac:dyDescent="0.3">
      <c r="A457" s="660" t="s">
        <v>576</v>
      </c>
      <c r="B457" s="661" t="s">
        <v>577</v>
      </c>
      <c r="C457" s="662" t="s">
        <v>592</v>
      </c>
      <c r="D457" s="663" t="s">
        <v>2031</v>
      </c>
      <c r="E457" s="662" t="s">
        <v>601</v>
      </c>
      <c r="F457" s="663" t="s">
        <v>2034</v>
      </c>
      <c r="G457" s="662" t="s">
        <v>614</v>
      </c>
      <c r="H457" s="662" t="s">
        <v>1661</v>
      </c>
      <c r="I457" s="662" t="s">
        <v>215</v>
      </c>
      <c r="J457" s="662" t="s">
        <v>1662</v>
      </c>
      <c r="K457" s="662"/>
      <c r="L457" s="664">
        <v>48.284999737615237</v>
      </c>
      <c r="M457" s="664">
        <v>2</v>
      </c>
      <c r="N457" s="665">
        <v>96.569999475230475</v>
      </c>
    </row>
    <row r="458" spans="1:14" ht="14.4" customHeight="1" x14ac:dyDescent="0.3">
      <c r="A458" s="660" t="s">
        <v>576</v>
      </c>
      <c r="B458" s="661" t="s">
        <v>577</v>
      </c>
      <c r="C458" s="662" t="s">
        <v>592</v>
      </c>
      <c r="D458" s="663" t="s">
        <v>2031</v>
      </c>
      <c r="E458" s="662" t="s">
        <v>601</v>
      </c>
      <c r="F458" s="663" t="s">
        <v>2034</v>
      </c>
      <c r="G458" s="662" t="s">
        <v>614</v>
      </c>
      <c r="H458" s="662" t="s">
        <v>1663</v>
      </c>
      <c r="I458" s="662" t="s">
        <v>215</v>
      </c>
      <c r="J458" s="662" t="s">
        <v>1664</v>
      </c>
      <c r="K458" s="662"/>
      <c r="L458" s="664">
        <v>24.370000000000012</v>
      </c>
      <c r="M458" s="664">
        <v>2</v>
      </c>
      <c r="N458" s="665">
        <v>48.740000000000023</v>
      </c>
    </row>
    <row r="459" spans="1:14" ht="14.4" customHeight="1" x14ac:dyDescent="0.3">
      <c r="A459" s="660" t="s">
        <v>576</v>
      </c>
      <c r="B459" s="661" t="s">
        <v>577</v>
      </c>
      <c r="C459" s="662" t="s">
        <v>592</v>
      </c>
      <c r="D459" s="663" t="s">
        <v>2031</v>
      </c>
      <c r="E459" s="662" t="s">
        <v>601</v>
      </c>
      <c r="F459" s="663" t="s">
        <v>2034</v>
      </c>
      <c r="G459" s="662" t="s">
        <v>614</v>
      </c>
      <c r="H459" s="662" t="s">
        <v>1665</v>
      </c>
      <c r="I459" s="662" t="s">
        <v>1666</v>
      </c>
      <c r="J459" s="662" t="s">
        <v>1667</v>
      </c>
      <c r="K459" s="662" t="s">
        <v>1668</v>
      </c>
      <c r="L459" s="664">
        <v>48.76</v>
      </c>
      <c r="M459" s="664">
        <v>1</v>
      </c>
      <c r="N459" s="665">
        <v>48.76</v>
      </c>
    </row>
    <row r="460" spans="1:14" ht="14.4" customHeight="1" x14ac:dyDescent="0.3">
      <c r="A460" s="660" t="s">
        <v>576</v>
      </c>
      <c r="B460" s="661" t="s">
        <v>577</v>
      </c>
      <c r="C460" s="662" t="s">
        <v>592</v>
      </c>
      <c r="D460" s="663" t="s">
        <v>2031</v>
      </c>
      <c r="E460" s="662" t="s">
        <v>601</v>
      </c>
      <c r="F460" s="663" t="s">
        <v>2034</v>
      </c>
      <c r="G460" s="662" t="s">
        <v>614</v>
      </c>
      <c r="H460" s="662" t="s">
        <v>1669</v>
      </c>
      <c r="I460" s="662" t="s">
        <v>1670</v>
      </c>
      <c r="J460" s="662" t="s">
        <v>1671</v>
      </c>
      <c r="K460" s="662" t="s">
        <v>1672</v>
      </c>
      <c r="L460" s="664">
        <v>279.37900000000002</v>
      </c>
      <c r="M460" s="664">
        <v>2</v>
      </c>
      <c r="N460" s="665">
        <v>558.75800000000004</v>
      </c>
    </row>
    <row r="461" spans="1:14" ht="14.4" customHeight="1" x14ac:dyDescent="0.3">
      <c r="A461" s="660" t="s">
        <v>576</v>
      </c>
      <c r="B461" s="661" t="s">
        <v>577</v>
      </c>
      <c r="C461" s="662" t="s">
        <v>592</v>
      </c>
      <c r="D461" s="663" t="s">
        <v>2031</v>
      </c>
      <c r="E461" s="662" t="s">
        <v>601</v>
      </c>
      <c r="F461" s="663" t="s">
        <v>2034</v>
      </c>
      <c r="G461" s="662" t="s">
        <v>614</v>
      </c>
      <c r="H461" s="662" t="s">
        <v>1673</v>
      </c>
      <c r="I461" s="662" t="s">
        <v>215</v>
      </c>
      <c r="J461" s="662" t="s">
        <v>1674</v>
      </c>
      <c r="K461" s="662"/>
      <c r="L461" s="664">
        <v>61.49666666666667</v>
      </c>
      <c r="M461" s="664">
        <v>3</v>
      </c>
      <c r="N461" s="665">
        <v>184.49</v>
      </c>
    </row>
    <row r="462" spans="1:14" ht="14.4" customHeight="1" x14ac:dyDescent="0.3">
      <c r="A462" s="660" t="s">
        <v>576</v>
      </c>
      <c r="B462" s="661" t="s">
        <v>577</v>
      </c>
      <c r="C462" s="662" t="s">
        <v>592</v>
      </c>
      <c r="D462" s="663" t="s">
        <v>2031</v>
      </c>
      <c r="E462" s="662" t="s">
        <v>601</v>
      </c>
      <c r="F462" s="663" t="s">
        <v>2034</v>
      </c>
      <c r="G462" s="662" t="s">
        <v>614</v>
      </c>
      <c r="H462" s="662" t="s">
        <v>1675</v>
      </c>
      <c r="I462" s="662" t="s">
        <v>1676</v>
      </c>
      <c r="J462" s="662" t="s">
        <v>1677</v>
      </c>
      <c r="K462" s="662"/>
      <c r="L462" s="664">
        <v>97.053015684664103</v>
      </c>
      <c r="M462" s="664">
        <v>1</v>
      </c>
      <c r="N462" s="665">
        <v>97.053015684664103</v>
      </c>
    </row>
    <row r="463" spans="1:14" ht="14.4" customHeight="1" x14ac:dyDescent="0.3">
      <c r="A463" s="660" t="s">
        <v>576</v>
      </c>
      <c r="B463" s="661" t="s">
        <v>577</v>
      </c>
      <c r="C463" s="662" t="s">
        <v>592</v>
      </c>
      <c r="D463" s="663" t="s">
        <v>2031</v>
      </c>
      <c r="E463" s="662" t="s">
        <v>601</v>
      </c>
      <c r="F463" s="663" t="s">
        <v>2034</v>
      </c>
      <c r="G463" s="662" t="s">
        <v>614</v>
      </c>
      <c r="H463" s="662" t="s">
        <v>1678</v>
      </c>
      <c r="I463" s="662" t="s">
        <v>1679</v>
      </c>
      <c r="J463" s="662" t="s">
        <v>1680</v>
      </c>
      <c r="K463" s="662" t="s">
        <v>1681</v>
      </c>
      <c r="L463" s="664">
        <v>115.38749999999999</v>
      </c>
      <c r="M463" s="664">
        <v>4</v>
      </c>
      <c r="N463" s="665">
        <v>461.54999999999995</v>
      </c>
    </row>
    <row r="464" spans="1:14" ht="14.4" customHeight="1" x14ac:dyDescent="0.3">
      <c r="A464" s="660" t="s">
        <v>576</v>
      </c>
      <c r="B464" s="661" t="s">
        <v>577</v>
      </c>
      <c r="C464" s="662" t="s">
        <v>592</v>
      </c>
      <c r="D464" s="663" t="s">
        <v>2031</v>
      </c>
      <c r="E464" s="662" t="s">
        <v>601</v>
      </c>
      <c r="F464" s="663" t="s">
        <v>2034</v>
      </c>
      <c r="G464" s="662" t="s">
        <v>614</v>
      </c>
      <c r="H464" s="662" t="s">
        <v>1682</v>
      </c>
      <c r="I464" s="662" t="s">
        <v>1683</v>
      </c>
      <c r="J464" s="662" t="s">
        <v>1684</v>
      </c>
      <c r="K464" s="662"/>
      <c r="L464" s="664">
        <v>58.290000000000006</v>
      </c>
      <c r="M464" s="664">
        <v>1</v>
      </c>
      <c r="N464" s="665">
        <v>58.290000000000006</v>
      </c>
    </row>
    <row r="465" spans="1:14" ht="14.4" customHeight="1" x14ac:dyDescent="0.3">
      <c r="A465" s="660" t="s">
        <v>576</v>
      </c>
      <c r="B465" s="661" t="s">
        <v>577</v>
      </c>
      <c r="C465" s="662" t="s">
        <v>592</v>
      </c>
      <c r="D465" s="663" t="s">
        <v>2031</v>
      </c>
      <c r="E465" s="662" t="s">
        <v>601</v>
      </c>
      <c r="F465" s="663" t="s">
        <v>2034</v>
      </c>
      <c r="G465" s="662" t="s">
        <v>614</v>
      </c>
      <c r="H465" s="662" t="s">
        <v>1539</v>
      </c>
      <c r="I465" s="662" t="s">
        <v>1539</v>
      </c>
      <c r="J465" s="662" t="s">
        <v>1174</v>
      </c>
      <c r="K465" s="662" t="s">
        <v>1540</v>
      </c>
      <c r="L465" s="664">
        <v>58.61999999999999</v>
      </c>
      <c r="M465" s="664">
        <v>1</v>
      </c>
      <c r="N465" s="665">
        <v>58.61999999999999</v>
      </c>
    </row>
    <row r="466" spans="1:14" ht="14.4" customHeight="1" x14ac:dyDescent="0.3">
      <c r="A466" s="660" t="s">
        <v>576</v>
      </c>
      <c r="B466" s="661" t="s">
        <v>577</v>
      </c>
      <c r="C466" s="662" t="s">
        <v>592</v>
      </c>
      <c r="D466" s="663" t="s">
        <v>2031</v>
      </c>
      <c r="E466" s="662" t="s">
        <v>601</v>
      </c>
      <c r="F466" s="663" t="s">
        <v>2034</v>
      </c>
      <c r="G466" s="662" t="s">
        <v>614</v>
      </c>
      <c r="H466" s="662" t="s">
        <v>1317</v>
      </c>
      <c r="I466" s="662" t="s">
        <v>1317</v>
      </c>
      <c r="J466" s="662" t="s">
        <v>1318</v>
      </c>
      <c r="K466" s="662" t="s">
        <v>1319</v>
      </c>
      <c r="L466" s="664">
        <v>217.91739267140071</v>
      </c>
      <c r="M466" s="664">
        <v>17</v>
      </c>
      <c r="N466" s="665">
        <v>3704.5956754138119</v>
      </c>
    </row>
    <row r="467" spans="1:14" ht="14.4" customHeight="1" x14ac:dyDescent="0.3">
      <c r="A467" s="660" t="s">
        <v>576</v>
      </c>
      <c r="B467" s="661" t="s">
        <v>577</v>
      </c>
      <c r="C467" s="662" t="s">
        <v>592</v>
      </c>
      <c r="D467" s="663" t="s">
        <v>2031</v>
      </c>
      <c r="E467" s="662" t="s">
        <v>601</v>
      </c>
      <c r="F467" s="663" t="s">
        <v>2034</v>
      </c>
      <c r="G467" s="662" t="s">
        <v>614</v>
      </c>
      <c r="H467" s="662" t="s">
        <v>1685</v>
      </c>
      <c r="I467" s="662" t="s">
        <v>1685</v>
      </c>
      <c r="J467" s="662" t="s">
        <v>1686</v>
      </c>
      <c r="K467" s="662" t="s">
        <v>1687</v>
      </c>
      <c r="L467" s="664">
        <v>112.38000000000002</v>
      </c>
      <c r="M467" s="664">
        <v>1</v>
      </c>
      <c r="N467" s="665">
        <v>112.38000000000002</v>
      </c>
    </row>
    <row r="468" spans="1:14" ht="14.4" customHeight="1" x14ac:dyDescent="0.3">
      <c r="A468" s="660" t="s">
        <v>576</v>
      </c>
      <c r="B468" s="661" t="s">
        <v>577</v>
      </c>
      <c r="C468" s="662" t="s">
        <v>592</v>
      </c>
      <c r="D468" s="663" t="s">
        <v>2031</v>
      </c>
      <c r="E468" s="662" t="s">
        <v>601</v>
      </c>
      <c r="F468" s="663" t="s">
        <v>2034</v>
      </c>
      <c r="G468" s="662" t="s">
        <v>614</v>
      </c>
      <c r="H468" s="662" t="s">
        <v>1688</v>
      </c>
      <c r="I468" s="662" t="s">
        <v>215</v>
      </c>
      <c r="J468" s="662" t="s">
        <v>1689</v>
      </c>
      <c r="K468" s="662"/>
      <c r="L468" s="664">
        <v>99.97</v>
      </c>
      <c r="M468" s="664">
        <v>1</v>
      </c>
      <c r="N468" s="665">
        <v>99.97</v>
      </c>
    </row>
    <row r="469" spans="1:14" ht="14.4" customHeight="1" x14ac:dyDescent="0.3">
      <c r="A469" s="660" t="s">
        <v>576</v>
      </c>
      <c r="B469" s="661" t="s">
        <v>577</v>
      </c>
      <c r="C469" s="662" t="s">
        <v>592</v>
      </c>
      <c r="D469" s="663" t="s">
        <v>2031</v>
      </c>
      <c r="E469" s="662" t="s">
        <v>601</v>
      </c>
      <c r="F469" s="663" t="s">
        <v>2034</v>
      </c>
      <c r="G469" s="662" t="s">
        <v>960</v>
      </c>
      <c r="H469" s="662" t="s">
        <v>1690</v>
      </c>
      <c r="I469" s="662" t="s">
        <v>1691</v>
      </c>
      <c r="J469" s="662" t="s">
        <v>1387</v>
      </c>
      <c r="K469" s="662" t="s">
        <v>1692</v>
      </c>
      <c r="L469" s="664">
        <v>124.20729651514995</v>
      </c>
      <c r="M469" s="664">
        <v>239</v>
      </c>
      <c r="N469" s="665">
        <v>29685.543867120839</v>
      </c>
    </row>
    <row r="470" spans="1:14" ht="14.4" customHeight="1" x14ac:dyDescent="0.3">
      <c r="A470" s="660" t="s">
        <v>576</v>
      </c>
      <c r="B470" s="661" t="s">
        <v>577</v>
      </c>
      <c r="C470" s="662" t="s">
        <v>595</v>
      </c>
      <c r="D470" s="663" t="s">
        <v>2032</v>
      </c>
      <c r="E470" s="662" t="s">
        <v>601</v>
      </c>
      <c r="F470" s="663" t="s">
        <v>2034</v>
      </c>
      <c r="G470" s="662"/>
      <c r="H470" s="662" t="s">
        <v>1693</v>
      </c>
      <c r="I470" s="662" t="s">
        <v>1694</v>
      </c>
      <c r="J470" s="662" t="s">
        <v>1695</v>
      </c>
      <c r="K470" s="662" t="s">
        <v>1696</v>
      </c>
      <c r="L470" s="664">
        <v>249.38999999999996</v>
      </c>
      <c r="M470" s="664">
        <v>2</v>
      </c>
      <c r="N470" s="665">
        <v>498.77999999999992</v>
      </c>
    </row>
    <row r="471" spans="1:14" ht="14.4" customHeight="1" x14ac:dyDescent="0.3">
      <c r="A471" s="660" t="s">
        <v>576</v>
      </c>
      <c r="B471" s="661" t="s">
        <v>577</v>
      </c>
      <c r="C471" s="662" t="s">
        <v>595</v>
      </c>
      <c r="D471" s="663" t="s">
        <v>2032</v>
      </c>
      <c r="E471" s="662" t="s">
        <v>601</v>
      </c>
      <c r="F471" s="663" t="s">
        <v>2034</v>
      </c>
      <c r="G471" s="662"/>
      <c r="H471" s="662" t="s">
        <v>1697</v>
      </c>
      <c r="I471" s="662" t="s">
        <v>1697</v>
      </c>
      <c r="J471" s="662" t="s">
        <v>1000</v>
      </c>
      <c r="K471" s="662" t="s">
        <v>1698</v>
      </c>
      <c r="L471" s="664">
        <v>35.179999999999986</v>
      </c>
      <c r="M471" s="664">
        <v>1</v>
      </c>
      <c r="N471" s="665">
        <v>35.179999999999986</v>
      </c>
    </row>
    <row r="472" spans="1:14" ht="14.4" customHeight="1" x14ac:dyDescent="0.3">
      <c r="A472" s="660" t="s">
        <v>576</v>
      </c>
      <c r="B472" s="661" t="s">
        <v>577</v>
      </c>
      <c r="C472" s="662" t="s">
        <v>595</v>
      </c>
      <c r="D472" s="663" t="s">
        <v>2032</v>
      </c>
      <c r="E472" s="662" t="s">
        <v>601</v>
      </c>
      <c r="F472" s="663" t="s">
        <v>2034</v>
      </c>
      <c r="G472" s="662"/>
      <c r="H472" s="662" t="s">
        <v>612</v>
      </c>
      <c r="I472" s="662" t="s">
        <v>612</v>
      </c>
      <c r="J472" s="662" t="s">
        <v>610</v>
      </c>
      <c r="K472" s="662" t="s">
        <v>613</v>
      </c>
      <c r="L472" s="664">
        <v>630.66109321299382</v>
      </c>
      <c r="M472" s="664">
        <v>2</v>
      </c>
      <c r="N472" s="665">
        <v>1261.3221864259876</v>
      </c>
    </row>
    <row r="473" spans="1:14" ht="14.4" customHeight="1" x14ac:dyDescent="0.3">
      <c r="A473" s="660" t="s">
        <v>576</v>
      </c>
      <c r="B473" s="661" t="s">
        <v>577</v>
      </c>
      <c r="C473" s="662" t="s">
        <v>595</v>
      </c>
      <c r="D473" s="663" t="s">
        <v>2032</v>
      </c>
      <c r="E473" s="662" t="s">
        <v>601</v>
      </c>
      <c r="F473" s="663" t="s">
        <v>2034</v>
      </c>
      <c r="G473" s="662" t="s">
        <v>614</v>
      </c>
      <c r="H473" s="662" t="s">
        <v>1164</v>
      </c>
      <c r="I473" s="662" t="s">
        <v>1164</v>
      </c>
      <c r="J473" s="662" t="s">
        <v>1165</v>
      </c>
      <c r="K473" s="662" t="s">
        <v>1166</v>
      </c>
      <c r="L473" s="664">
        <v>171.6</v>
      </c>
      <c r="M473" s="664">
        <v>220</v>
      </c>
      <c r="N473" s="665">
        <v>37752</v>
      </c>
    </row>
    <row r="474" spans="1:14" ht="14.4" customHeight="1" x14ac:dyDescent="0.3">
      <c r="A474" s="660" t="s">
        <v>576</v>
      </c>
      <c r="B474" s="661" t="s">
        <v>577</v>
      </c>
      <c r="C474" s="662" t="s">
        <v>595</v>
      </c>
      <c r="D474" s="663" t="s">
        <v>2032</v>
      </c>
      <c r="E474" s="662" t="s">
        <v>601</v>
      </c>
      <c r="F474" s="663" t="s">
        <v>2034</v>
      </c>
      <c r="G474" s="662" t="s">
        <v>614</v>
      </c>
      <c r="H474" s="662" t="s">
        <v>1167</v>
      </c>
      <c r="I474" s="662" t="s">
        <v>1167</v>
      </c>
      <c r="J474" s="662" t="s">
        <v>1168</v>
      </c>
      <c r="K474" s="662" t="s">
        <v>1169</v>
      </c>
      <c r="L474" s="664">
        <v>173.68999999999997</v>
      </c>
      <c r="M474" s="664">
        <v>33</v>
      </c>
      <c r="N474" s="665">
        <v>5731.7699999999986</v>
      </c>
    </row>
    <row r="475" spans="1:14" ht="14.4" customHeight="1" x14ac:dyDescent="0.3">
      <c r="A475" s="660" t="s">
        <v>576</v>
      </c>
      <c r="B475" s="661" t="s">
        <v>577</v>
      </c>
      <c r="C475" s="662" t="s">
        <v>595</v>
      </c>
      <c r="D475" s="663" t="s">
        <v>2032</v>
      </c>
      <c r="E475" s="662" t="s">
        <v>601</v>
      </c>
      <c r="F475" s="663" t="s">
        <v>2034</v>
      </c>
      <c r="G475" s="662" t="s">
        <v>614</v>
      </c>
      <c r="H475" s="662" t="s">
        <v>1699</v>
      </c>
      <c r="I475" s="662" t="s">
        <v>1699</v>
      </c>
      <c r="J475" s="662" t="s">
        <v>1700</v>
      </c>
      <c r="K475" s="662" t="s">
        <v>1169</v>
      </c>
      <c r="L475" s="664">
        <v>143.86666666666667</v>
      </c>
      <c r="M475" s="664">
        <v>15</v>
      </c>
      <c r="N475" s="665">
        <v>2158</v>
      </c>
    </row>
    <row r="476" spans="1:14" ht="14.4" customHeight="1" x14ac:dyDescent="0.3">
      <c r="A476" s="660" t="s">
        <v>576</v>
      </c>
      <c r="B476" s="661" t="s">
        <v>577</v>
      </c>
      <c r="C476" s="662" t="s">
        <v>595</v>
      </c>
      <c r="D476" s="663" t="s">
        <v>2032</v>
      </c>
      <c r="E476" s="662" t="s">
        <v>601</v>
      </c>
      <c r="F476" s="663" t="s">
        <v>2034</v>
      </c>
      <c r="G476" s="662" t="s">
        <v>614</v>
      </c>
      <c r="H476" s="662" t="s">
        <v>1170</v>
      </c>
      <c r="I476" s="662" t="s">
        <v>1170</v>
      </c>
      <c r="J476" s="662" t="s">
        <v>1165</v>
      </c>
      <c r="K476" s="662" t="s">
        <v>1171</v>
      </c>
      <c r="L476" s="664">
        <v>92.95</v>
      </c>
      <c r="M476" s="664">
        <v>48</v>
      </c>
      <c r="N476" s="665">
        <v>4461.6000000000004</v>
      </c>
    </row>
    <row r="477" spans="1:14" ht="14.4" customHeight="1" x14ac:dyDescent="0.3">
      <c r="A477" s="660" t="s">
        <v>576</v>
      </c>
      <c r="B477" s="661" t="s">
        <v>577</v>
      </c>
      <c r="C477" s="662" t="s">
        <v>595</v>
      </c>
      <c r="D477" s="663" t="s">
        <v>2032</v>
      </c>
      <c r="E477" s="662" t="s">
        <v>601</v>
      </c>
      <c r="F477" s="663" t="s">
        <v>2034</v>
      </c>
      <c r="G477" s="662" t="s">
        <v>614</v>
      </c>
      <c r="H477" s="662" t="s">
        <v>1415</v>
      </c>
      <c r="I477" s="662" t="s">
        <v>1415</v>
      </c>
      <c r="J477" s="662" t="s">
        <v>1165</v>
      </c>
      <c r="K477" s="662" t="s">
        <v>1416</v>
      </c>
      <c r="L477" s="664">
        <v>93.5</v>
      </c>
      <c r="M477" s="664">
        <v>104</v>
      </c>
      <c r="N477" s="665">
        <v>9724</v>
      </c>
    </row>
    <row r="478" spans="1:14" ht="14.4" customHeight="1" x14ac:dyDescent="0.3">
      <c r="A478" s="660" t="s">
        <v>576</v>
      </c>
      <c r="B478" s="661" t="s">
        <v>577</v>
      </c>
      <c r="C478" s="662" t="s">
        <v>595</v>
      </c>
      <c r="D478" s="663" t="s">
        <v>2032</v>
      </c>
      <c r="E478" s="662" t="s">
        <v>601</v>
      </c>
      <c r="F478" s="663" t="s">
        <v>2034</v>
      </c>
      <c r="G478" s="662" t="s">
        <v>614</v>
      </c>
      <c r="H478" s="662" t="s">
        <v>615</v>
      </c>
      <c r="I478" s="662" t="s">
        <v>616</v>
      </c>
      <c r="J478" s="662" t="s">
        <v>617</v>
      </c>
      <c r="K478" s="662" t="s">
        <v>618</v>
      </c>
      <c r="L478" s="664">
        <v>41.13</v>
      </c>
      <c r="M478" s="664">
        <v>1</v>
      </c>
      <c r="N478" s="665">
        <v>41.13</v>
      </c>
    </row>
    <row r="479" spans="1:14" ht="14.4" customHeight="1" x14ac:dyDescent="0.3">
      <c r="A479" s="660" t="s">
        <v>576</v>
      </c>
      <c r="B479" s="661" t="s">
        <v>577</v>
      </c>
      <c r="C479" s="662" t="s">
        <v>595</v>
      </c>
      <c r="D479" s="663" t="s">
        <v>2032</v>
      </c>
      <c r="E479" s="662" t="s">
        <v>601</v>
      </c>
      <c r="F479" s="663" t="s">
        <v>2034</v>
      </c>
      <c r="G479" s="662" t="s">
        <v>614</v>
      </c>
      <c r="H479" s="662" t="s">
        <v>623</v>
      </c>
      <c r="I479" s="662" t="s">
        <v>624</v>
      </c>
      <c r="J479" s="662" t="s">
        <v>625</v>
      </c>
      <c r="K479" s="662" t="s">
        <v>626</v>
      </c>
      <c r="L479" s="664">
        <v>97.055114738837574</v>
      </c>
      <c r="M479" s="664">
        <v>187</v>
      </c>
      <c r="N479" s="665">
        <v>18149.306456162627</v>
      </c>
    </row>
    <row r="480" spans="1:14" ht="14.4" customHeight="1" x14ac:dyDescent="0.3">
      <c r="A480" s="660" t="s">
        <v>576</v>
      </c>
      <c r="B480" s="661" t="s">
        <v>577</v>
      </c>
      <c r="C480" s="662" t="s">
        <v>595</v>
      </c>
      <c r="D480" s="663" t="s">
        <v>2032</v>
      </c>
      <c r="E480" s="662" t="s">
        <v>601</v>
      </c>
      <c r="F480" s="663" t="s">
        <v>2034</v>
      </c>
      <c r="G480" s="662" t="s">
        <v>614</v>
      </c>
      <c r="H480" s="662" t="s">
        <v>627</v>
      </c>
      <c r="I480" s="662" t="s">
        <v>628</v>
      </c>
      <c r="J480" s="662" t="s">
        <v>629</v>
      </c>
      <c r="K480" s="662" t="s">
        <v>630</v>
      </c>
      <c r="L480" s="664">
        <v>167.60959953827103</v>
      </c>
      <c r="M480" s="664">
        <v>3</v>
      </c>
      <c r="N480" s="665">
        <v>502.82879861481308</v>
      </c>
    </row>
    <row r="481" spans="1:14" ht="14.4" customHeight="1" x14ac:dyDescent="0.3">
      <c r="A481" s="660" t="s">
        <v>576</v>
      </c>
      <c r="B481" s="661" t="s">
        <v>577</v>
      </c>
      <c r="C481" s="662" t="s">
        <v>595</v>
      </c>
      <c r="D481" s="663" t="s">
        <v>2032</v>
      </c>
      <c r="E481" s="662" t="s">
        <v>601</v>
      </c>
      <c r="F481" s="663" t="s">
        <v>2034</v>
      </c>
      <c r="G481" s="662" t="s">
        <v>614</v>
      </c>
      <c r="H481" s="662" t="s">
        <v>631</v>
      </c>
      <c r="I481" s="662" t="s">
        <v>632</v>
      </c>
      <c r="J481" s="662" t="s">
        <v>633</v>
      </c>
      <c r="K481" s="662" t="s">
        <v>634</v>
      </c>
      <c r="L481" s="664">
        <v>64.539381980234296</v>
      </c>
      <c r="M481" s="664">
        <v>6</v>
      </c>
      <c r="N481" s="665">
        <v>387.2362918814058</v>
      </c>
    </row>
    <row r="482" spans="1:14" ht="14.4" customHeight="1" x14ac:dyDescent="0.3">
      <c r="A482" s="660" t="s">
        <v>576</v>
      </c>
      <c r="B482" s="661" t="s">
        <v>577</v>
      </c>
      <c r="C482" s="662" t="s">
        <v>595</v>
      </c>
      <c r="D482" s="663" t="s">
        <v>2032</v>
      </c>
      <c r="E482" s="662" t="s">
        <v>601</v>
      </c>
      <c r="F482" s="663" t="s">
        <v>2034</v>
      </c>
      <c r="G482" s="662" t="s">
        <v>614</v>
      </c>
      <c r="H482" s="662" t="s">
        <v>1424</v>
      </c>
      <c r="I482" s="662" t="s">
        <v>1425</v>
      </c>
      <c r="J482" s="662" t="s">
        <v>1426</v>
      </c>
      <c r="K482" s="662" t="s">
        <v>1427</v>
      </c>
      <c r="L482" s="664">
        <v>27.762631578947367</v>
      </c>
      <c r="M482" s="664">
        <v>19</v>
      </c>
      <c r="N482" s="665">
        <v>527.49</v>
      </c>
    </row>
    <row r="483" spans="1:14" ht="14.4" customHeight="1" x14ac:dyDescent="0.3">
      <c r="A483" s="660" t="s">
        <v>576</v>
      </c>
      <c r="B483" s="661" t="s">
        <v>577</v>
      </c>
      <c r="C483" s="662" t="s">
        <v>595</v>
      </c>
      <c r="D483" s="663" t="s">
        <v>2032</v>
      </c>
      <c r="E483" s="662" t="s">
        <v>601</v>
      </c>
      <c r="F483" s="663" t="s">
        <v>2034</v>
      </c>
      <c r="G483" s="662" t="s">
        <v>614</v>
      </c>
      <c r="H483" s="662" t="s">
        <v>635</v>
      </c>
      <c r="I483" s="662" t="s">
        <v>636</v>
      </c>
      <c r="J483" s="662" t="s">
        <v>637</v>
      </c>
      <c r="K483" s="662" t="s">
        <v>638</v>
      </c>
      <c r="L483" s="664">
        <v>77.609841070957629</v>
      </c>
      <c r="M483" s="664">
        <v>4</v>
      </c>
      <c r="N483" s="665">
        <v>310.43936428383051</v>
      </c>
    </row>
    <row r="484" spans="1:14" ht="14.4" customHeight="1" x14ac:dyDescent="0.3">
      <c r="A484" s="660" t="s">
        <v>576</v>
      </c>
      <c r="B484" s="661" t="s">
        <v>577</v>
      </c>
      <c r="C484" s="662" t="s">
        <v>595</v>
      </c>
      <c r="D484" s="663" t="s">
        <v>2032</v>
      </c>
      <c r="E484" s="662" t="s">
        <v>601</v>
      </c>
      <c r="F484" s="663" t="s">
        <v>2034</v>
      </c>
      <c r="G484" s="662" t="s">
        <v>614</v>
      </c>
      <c r="H484" s="662" t="s">
        <v>1701</v>
      </c>
      <c r="I484" s="662" t="s">
        <v>1702</v>
      </c>
      <c r="J484" s="662" t="s">
        <v>1703</v>
      </c>
      <c r="K484" s="662" t="s">
        <v>1704</v>
      </c>
      <c r="L484" s="664">
        <v>50.549998239312501</v>
      </c>
      <c r="M484" s="664">
        <v>1</v>
      </c>
      <c r="N484" s="665">
        <v>50.549998239312501</v>
      </c>
    </row>
    <row r="485" spans="1:14" ht="14.4" customHeight="1" x14ac:dyDescent="0.3">
      <c r="A485" s="660" t="s">
        <v>576</v>
      </c>
      <c r="B485" s="661" t="s">
        <v>577</v>
      </c>
      <c r="C485" s="662" t="s">
        <v>595</v>
      </c>
      <c r="D485" s="663" t="s">
        <v>2032</v>
      </c>
      <c r="E485" s="662" t="s">
        <v>601</v>
      </c>
      <c r="F485" s="663" t="s">
        <v>2034</v>
      </c>
      <c r="G485" s="662" t="s">
        <v>614</v>
      </c>
      <c r="H485" s="662" t="s">
        <v>647</v>
      </c>
      <c r="I485" s="662" t="s">
        <v>648</v>
      </c>
      <c r="J485" s="662" t="s">
        <v>649</v>
      </c>
      <c r="K485" s="662" t="s">
        <v>650</v>
      </c>
      <c r="L485" s="664">
        <v>36.199999011833896</v>
      </c>
      <c r="M485" s="664">
        <v>1</v>
      </c>
      <c r="N485" s="665">
        <v>36.199999011833896</v>
      </c>
    </row>
    <row r="486" spans="1:14" ht="14.4" customHeight="1" x14ac:dyDescent="0.3">
      <c r="A486" s="660" t="s">
        <v>576</v>
      </c>
      <c r="B486" s="661" t="s">
        <v>577</v>
      </c>
      <c r="C486" s="662" t="s">
        <v>595</v>
      </c>
      <c r="D486" s="663" t="s">
        <v>2032</v>
      </c>
      <c r="E486" s="662" t="s">
        <v>601</v>
      </c>
      <c r="F486" s="663" t="s">
        <v>2034</v>
      </c>
      <c r="G486" s="662" t="s">
        <v>614</v>
      </c>
      <c r="H486" s="662" t="s">
        <v>651</v>
      </c>
      <c r="I486" s="662" t="s">
        <v>652</v>
      </c>
      <c r="J486" s="662" t="s">
        <v>653</v>
      </c>
      <c r="K486" s="662" t="s">
        <v>654</v>
      </c>
      <c r="L486" s="664">
        <v>66.150182515668661</v>
      </c>
      <c r="M486" s="664">
        <v>1</v>
      </c>
      <c r="N486" s="665">
        <v>66.150182515668661</v>
      </c>
    </row>
    <row r="487" spans="1:14" ht="14.4" customHeight="1" x14ac:dyDescent="0.3">
      <c r="A487" s="660" t="s">
        <v>576</v>
      </c>
      <c r="B487" s="661" t="s">
        <v>577</v>
      </c>
      <c r="C487" s="662" t="s">
        <v>595</v>
      </c>
      <c r="D487" s="663" t="s">
        <v>2032</v>
      </c>
      <c r="E487" s="662" t="s">
        <v>601</v>
      </c>
      <c r="F487" s="663" t="s">
        <v>2034</v>
      </c>
      <c r="G487" s="662" t="s">
        <v>614</v>
      </c>
      <c r="H487" s="662" t="s">
        <v>655</v>
      </c>
      <c r="I487" s="662" t="s">
        <v>656</v>
      </c>
      <c r="J487" s="662" t="s">
        <v>657</v>
      </c>
      <c r="K487" s="662" t="s">
        <v>658</v>
      </c>
      <c r="L487" s="664">
        <v>58.808888888888909</v>
      </c>
      <c r="M487" s="664">
        <v>9</v>
      </c>
      <c r="N487" s="665">
        <v>529.2800000000002</v>
      </c>
    </row>
    <row r="488" spans="1:14" ht="14.4" customHeight="1" x14ac:dyDescent="0.3">
      <c r="A488" s="660" t="s">
        <v>576</v>
      </c>
      <c r="B488" s="661" t="s">
        <v>577</v>
      </c>
      <c r="C488" s="662" t="s">
        <v>595</v>
      </c>
      <c r="D488" s="663" t="s">
        <v>2032</v>
      </c>
      <c r="E488" s="662" t="s">
        <v>601</v>
      </c>
      <c r="F488" s="663" t="s">
        <v>2034</v>
      </c>
      <c r="G488" s="662" t="s">
        <v>614</v>
      </c>
      <c r="H488" s="662" t="s">
        <v>1705</v>
      </c>
      <c r="I488" s="662" t="s">
        <v>1706</v>
      </c>
      <c r="J488" s="662" t="s">
        <v>1707</v>
      </c>
      <c r="K488" s="662" t="s">
        <v>1708</v>
      </c>
      <c r="L488" s="664">
        <v>237.39512195121952</v>
      </c>
      <c r="M488" s="664">
        <v>41</v>
      </c>
      <c r="N488" s="665">
        <v>9733.2000000000007</v>
      </c>
    </row>
    <row r="489" spans="1:14" ht="14.4" customHeight="1" x14ac:dyDescent="0.3">
      <c r="A489" s="660" t="s">
        <v>576</v>
      </c>
      <c r="B489" s="661" t="s">
        <v>577</v>
      </c>
      <c r="C489" s="662" t="s">
        <v>595</v>
      </c>
      <c r="D489" s="663" t="s">
        <v>2032</v>
      </c>
      <c r="E489" s="662" t="s">
        <v>601</v>
      </c>
      <c r="F489" s="663" t="s">
        <v>2034</v>
      </c>
      <c r="G489" s="662" t="s">
        <v>614</v>
      </c>
      <c r="H489" s="662" t="s">
        <v>1709</v>
      </c>
      <c r="I489" s="662" t="s">
        <v>1710</v>
      </c>
      <c r="J489" s="662" t="s">
        <v>1711</v>
      </c>
      <c r="K489" s="662" t="s">
        <v>1708</v>
      </c>
      <c r="L489" s="664">
        <v>329.42</v>
      </c>
      <c r="M489" s="664">
        <v>1</v>
      </c>
      <c r="N489" s="665">
        <v>329.42</v>
      </c>
    </row>
    <row r="490" spans="1:14" ht="14.4" customHeight="1" x14ac:dyDescent="0.3">
      <c r="A490" s="660" t="s">
        <v>576</v>
      </c>
      <c r="B490" s="661" t="s">
        <v>577</v>
      </c>
      <c r="C490" s="662" t="s">
        <v>595</v>
      </c>
      <c r="D490" s="663" t="s">
        <v>2032</v>
      </c>
      <c r="E490" s="662" t="s">
        <v>601</v>
      </c>
      <c r="F490" s="663" t="s">
        <v>2034</v>
      </c>
      <c r="G490" s="662" t="s">
        <v>614</v>
      </c>
      <c r="H490" s="662" t="s">
        <v>1712</v>
      </c>
      <c r="I490" s="662" t="s">
        <v>1713</v>
      </c>
      <c r="J490" s="662" t="s">
        <v>1714</v>
      </c>
      <c r="K490" s="662" t="s">
        <v>1715</v>
      </c>
      <c r="L490" s="664">
        <v>104.14000000000001</v>
      </c>
      <c r="M490" s="664">
        <v>2</v>
      </c>
      <c r="N490" s="665">
        <v>208.28000000000003</v>
      </c>
    </row>
    <row r="491" spans="1:14" ht="14.4" customHeight="1" x14ac:dyDescent="0.3">
      <c r="A491" s="660" t="s">
        <v>576</v>
      </c>
      <c r="B491" s="661" t="s">
        <v>577</v>
      </c>
      <c r="C491" s="662" t="s">
        <v>595</v>
      </c>
      <c r="D491" s="663" t="s">
        <v>2032</v>
      </c>
      <c r="E491" s="662" t="s">
        <v>601</v>
      </c>
      <c r="F491" s="663" t="s">
        <v>2034</v>
      </c>
      <c r="G491" s="662" t="s">
        <v>614</v>
      </c>
      <c r="H491" s="662" t="s">
        <v>679</v>
      </c>
      <c r="I491" s="662" t="s">
        <v>679</v>
      </c>
      <c r="J491" s="662" t="s">
        <v>680</v>
      </c>
      <c r="K491" s="662" t="s">
        <v>681</v>
      </c>
      <c r="L491" s="664">
        <v>36.569969859668859</v>
      </c>
      <c r="M491" s="664">
        <v>80</v>
      </c>
      <c r="N491" s="665">
        <v>2925.597588773509</v>
      </c>
    </row>
    <row r="492" spans="1:14" ht="14.4" customHeight="1" x14ac:dyDescent="0.3">
      <c r="A492" s="660" t="s">
        <v>576</v>
      </c>
      <c r="B492" s="661" t="s">
        <v>577</v>
      </c>
      <c r="C492" s="662" t="s">
        <v>595</v>
      </c>
      <c r="D492" s="663" t="s">
        <v>2032</v>
      </c>
      <c r="E492" s="662" t="s">
        <v>601</v>
      </c>
      <c r="F492" s="663" t="s">
        <v>2034</v>
      </c>
      <c r="G492" s="662" t="s">
        <v>614</v>
      </c>
      <c r="H492" s="662" t="s">
        <v>682</v>
      </c>
      <c r="I492" s="662" t="s">
        <v>683</v>
      </c>
      <c r="J492" s="662" t="s">
        <v>684</v>
      </c>
      <c r="K492" s="662" t="s">
        <v>685</v>
      </c>
      <c r="L492" s="664">
        <v>56.729751549572306</v>
      </c>
      <c r="M492" s="664">
        <v>2</v>
      </c>
      <c r="N492" s="665">
        <v>113.45950309914461</v>
      </c>
    </row>
    <row r="493" spans="1:14" ht="14.4" customHeight="1" x14ac:dyDescent="0.3">
      <c r="A493" s="660" t="s">
        <v>576</v>
      </c>
      <c r="B493" s="661" t="s">
        <v>577</v>
      </c>
      <c r="C493" s="662" t="s">
        <v>595</v>
      </c>
      <c r="D493" s="663" t="s">
        <v>2032</v>
      </c>
      <c r="E493" s="662" t="s">
        <v>601</v>
      </c>
      <c r="F493" s="663" t="s">
        <v>2034</v>
      </c>
      <c r="G493" s="662" t="s">
        <v>614</v>
      </c>
      <c r="H493" s="662" t="s">
        <v>686</v>
      </c>
      <c r="I493" s="662" t="s">
        <v>687</v>
      </c>
      <c r="J493" s="662" t="s">
        <v>684</v>
      </c>
      <c r="K493" s="662" t="s">
        <v>688</v>
      </c>
      <c r="L493" s="664">
        <v>139.00959926103457</v>
      </c>
      <c r="M493" s="664">
        <v>2</v>
      </c>
      <c r="N493" s="665">
        <v>278.01919852206913</v>
      </c>
    </row>
    <row r="494" spans="1:14" ht="14.4" customHeight="1" x14ac:dyDescent="0.3">
      <c r="A494" s="660" t="s">
        <v>576</v>
      </c>
      <c r="B494" s="661" t="s">
        <v>577</v>
      </c>
      <c r="C494" s="662" t="s">
        <v>595</v>
      </c>
      <c r="D494" s="663" t="s">
        <v>2032</v>
      </c>
      <c r="E494" s="662" t="s">
        <v>601</v>
      </c>
      <c r="F494" s="663" t="s">
        <v>2034</v>
      </c>
      <c r="G494" s="662" t="s">
        <v>614</v>
      </c>
      <c r="H494" s="662" t="s">
        <v>1716</v>
      </c>
      <c r="I494" s="662" t="s">
        <v>1717</v>
      </c>
      <c r="J494" s="662" t="s">
        <v>1505</v>
      </c>
      <c r="K494" s="662" t="s">
        <v>1718</v>
      </c>
      <c r="L494" s="664">
        <v>56.050000000000026</v>
      </c>
      <c r="M494" s="664">
        <v>1</v>
      </c>
      <c r="N494" s="665">
        <v>56.050000000000026</v>
      </c>
    </row>
    <row r="495" spans="1:14" ht="14.4" customHeight="1" x14ac:dyDescent="0.3">
      <c r="A495" s="660" t="s">
        <v>576</v>
      </c>
      <c r="B495" s="661" t="s">
        <v>577</v>
      </c>
      <c r="C495" s="662" t="s">
        <v>595</v>
      </c>
      <c r="D495" s="663" t="s">
        <v>2032</v>
      </c>
      <c r="E495" s="662" t="s">
        <v>601</v>
      </c>
      <c r="F495" s="663" t="s">
        <v>2034</v>
      </c>
      <c r="G495" s="662" t="s">
        <v>614</v>
      </c>
      <c r="H495" s="662" t="s">
        <v>1719</v>
      </c>
      <c r="I495" s="662" t="s">
        <v>1720</v>
      </c>
      <c r="J495" s="662" t="s">
        <v>1721</v>
      </c>
      <c r="K495" s="662" t="s">
        <v>1722</v>
      </c>
      <c r="L495" s="664">
        <v>103.78999603090462</v>
      </c>
      <c r="M495" s="664">
        <v>1</v>
      </c>
      <c r="N495" s="665">
        <v>103.78999603090462</v>
      </c>
    </row>
    <row r="496" spans="1:14" ht="14.4" customHeight="1" x14ac:dyDescent="0.3">
      <c r="A496" s="660" t="s">
        <v>576</v>
      </c>
      <c r="B496" s="661" t="s">
        <v>577</v>
      </c>
      <c r="C496" s="662" t="s">
        <v>595</v>
      </c>
      <c r="D496" s="663" t="s">
        <v>2032</v>
      </c>
      <c r="E496" s="662" t="s">
        <v>601</v>
      </c>
      <c r="F496" s="663" t="s">
        <v>2034</v>
      </c>
      <c r="G496" s="662" t="s">
        <v>614</v>
      </c>
      <c r="H496" s="662" t="s">
        <v>713</v>
      </c>
      <c r="I496" s="662" t="s">
        <v>714</v>
      </c>
      <c r="J496" s="662" t="s">
        <v>715</v>
      </c>
      <c r="K496" s="662" t="s">
        <v>716</v>
      </c>
      <c r="L496" s="664">
        <v>21.78</v>
      </c>
      <c r="M496" s="664">
        <v>3</v>
      </c>
      <c r="N496" s="665">
        <v>65.34</v>
      </c>
    </row>
    <row r="497" spans="1:14" ht="14.4" customHeight="1" x14ac:dyDescent="0.3">
      <c r="A497" s="660" t="s">
        <v>576</v>
      </c>
      <c r="B497" s="661" t="s">
        <v>577</v>
      </c>
      <c r="C497" s="662" t="s">
        <v>595</v>
      </c>
      <c r="D497" s="663" t="s">
        <v>2032</v>
      </c>
      <c r="E497" s="662" t="s">
        <v>601</v>
      </c>
      <c r="F497" s="663" t="s">
        <v>2034</v>
      </c>
      <c r="G497" s="662" t="s">
        <v>614</v>
      </c>
      <c r="H497" s="662" t="s">
        <v>1723</v>
      </c>
      <c r="I497" s="662" t="s">
        <v>1724</v>
      </c>
      <c r="J497" s="662" t="s">
        <v>1725</v>
      </c>
      <c r="K497" s="662" t="s">
        <v>1726</v>
      </c>
      <c r="L497" s="664">
        <v>118.90636363636358</v>
      </c>
      <c r="M497" s="664">
        <v>11</v>
      </c>
      <c r="N497" s="665">
        <v>1307.9699999999993</v>
      </c>
    </row>
    <row r="498" spans="1:14" ht="14.4" customHeight="1" x14ac:dyDescent="0.3">
      <c r="A498" s="660" t="s">
        <v>576</v>
      </c>
      <c r="B498" s="661" t="s">
        <v>577</v>
      </c>
      <c r="C498" s="662" t="s">
        <v>595</v>
      </c>
      <c r="D498" s="663" t="s">
        <v>2032</v>
      </c>
      <c r="E498" s="662" t="s">
        <v>601</v>
      </c>
      <c r="F498" s="663" t="s">
        <v>2034</v>
      </c>
      <c r="G498" s="662" t="s">
        <v>614</v>
      </c>
      <c r="H498" s="662" t="s">
        <v>725</v>
      </c>
      <c r="I498" s="662" t="s">
        <v>726</v>
      </c>
      <c r="J498" s="662" t="s">
        <v>727</v>
      </c>
      <c r="K498" s="662" t="s">
        <v>728</v>
      </c>
      <c r="L498" s="664">
        <v>125.07</v>
      </c>
      <c r="M498" s="664">
        <v>2</v>
      </c>
      <c r="N498" s="665">
        <v>250.14</v>
      </c>
    </row>
    <row r="499" spans="1:14" ht="14.4" customHeight="1" x14ac:dyDescent="0.3">
      <c r="A499" s="660" t="s">
        <v>576</v>
      </c>
      <c r="B499" s="661" t="s">
        <v>577</v>
      </c>
      <c r="C499" s="662" t="s">
        <v>595</v>
      </c>
      <c r="D499" s="663" t="s">
        <v>2032</v>
      </c>
      <c r="E499" s="662" t="s">
        <v>601</v>
      </c>
      <c r="F499" s="663" t="s">
        <v>2034</v>
      </c>
      <c r="G499" s="662" t="s">
        <v>614</v>
      </c>
      <c r="H499" s="662" t="s">
        <v>1727</v>
      </c>
      <c r="I499" s="662" t="s">
        <v>1728</v>
      </c>
      <c r="J499" s="662" t="s">
        <v>1729</v>
      </c>
      <c r="K499" s="662" t="s">
        <v>1730</v>
      </c>
      <c r="L499" s="664">
        <v>103.69000000000001</v>
      </c>
      <c r="M499" s="664">
        <v>1</v>
      </c>
      <c r="N499" s="665">
        <v>103.69000000000001</v>
      </c>
    </row>
    <row r="500" spans="1:14" ht="14.4" customHeight="1" x14ac:dyDescent="0.3">
      <c r="A500" s="660" t="s">
        <v>576</v>
      </c>
      <c r="B500" s="661" t="s">
        <v>577</v>
      </c>
      <c r="C500" s="662" t="s">
        <v>595</v>
      </c>
      <c r="D500" s="663" t="s">
        <v>2032</v>
      </c>
      <c r="E500" s="662" t="s">
        <v>601</v>
      </c>
      <c r="F500" s="663" t="s">
        <v>2034</v>
      </c>
      <c r="G500" s="662" t="s">
        <v>614</v>
      </c>
      <c r="H500" s="662" t="s">
        <v>733</v>
      </c>
      <c r="I500" s="662" t="s">
        <v>734</v>
      </c>
      <c r="J500" s="662" t="s">
        <v>735</v>
      </c>
      <c r="K500" s="662" t="s">
        <v>736</v>
      </c>
      <c r="L500" s="664">
        <v>126.90370004072966</v>
      </c>
      <c r="M500" s="664">
        <v>5</v>
      </c>
      <c r="N500" s="665">
        <v>634.51850020364827</v>
      </c>
    </row>
    <row r="501" spans="1:14" ht="14.4" customHeight="1" x14ac:dyDescent="0.3">
      <c r="A501" s="660" t="s">
        <v>576</v>
      </c>
      <c r="B501" s="661" t="s">
        <v>577</v>
      </c>
      <c r="C501" s="662" t="s">
        <v>595</v>
      </c>
      <c r="D501" s="663" t="s">
        <v>2032</v>
      </c>
      <c r="E501" s="662" t="s">
        <v>601</v>
      </c>
      <c r="F501" s="663" t="s">
        <v>2034</v>
      </c>
      <c r="G501" s="662" t="s">
        <v>614</v>
      </c>
      <c r="H501" s="662" t="s">
        <v>737</v>
      </c>
      <c r="I501" s="662" t="s">
        <v>738</v>
      </c>
      <c r="J501" s="662" t="s">
        <v>735</v>
      </c>
      <c r="K501" s="662" t="s">
        <v>739</v>
      </c>
      <c r="L501" s="664">
        <v>138.94978369893607</v>
      </c>
      <c r="M501" s="664">
        <v>1</v>
      </c>
      <c r="N501" s="665">
        <v>138.94978369893607</v>
      </c>
    </row>
    <row r="502" spans="1:14" ht="14.4" customHeight="1" x14ac:dyDescent="0.3">
      <c r="A502" s="660" t="s">
        <v>576</v>
      </c>
      <c r="B502" s="661" t="s">
        <v>577</v>
      </c>
      <c r="C502" s="662" t="s">
        <v>595</v>
      </c>
      <c r="D502" s="663" t="s">
        <v>2032</v>
      </c>
      <c r="E502" s="662" t="s">
        <v>601</v>
      </c>
      <c r="F502" s="663" t="s">
        <v>2034</v>
      </c>
      <c r="G502" s="662" t="s">
        <v>614</v>
      </c>
      <c r="H502" s="662" t="s">
        <v>740</v>
      </c>
      <c r="I502" s="662" t="s">
        <v>741</v>
      </c>
      <c r="J502" s="662" t="s">
        <v>742</v>
      </c>
      <c r="K502" s="662" t="s">
        <v>743</v>
      </c>
      <c r="L502" s="664">
        <v>67.779632855414832</v>
      </c>
      <c r="M502" s="664">
        <v>3</v>
      </c>
      <c r="N502" s="665">
        <v>203.3388985662445</v>
      </c>
    </row>
    <row r="503" spans="1:14" ht="14.4" customHeight="1" x14ac:dyDescent="0.3">
      <c r="A503" s="660" t="s">
        <v>576</v>
      </c>
      <c r="B503" s="661" t="s">
        <v>577</v>
      </c>
      <c r="C503" s="662" t="s">
        <v>595</v>
      </c>
      <c r="D503" s="663" t="s">
        <v>2032</v>
      </c>
      <c r="E503" s="662" t="s">
        <v>601</v>
      </c>
      <c r="F503" s="663" t="s">
        <v>2034</v>
      </c>
      <c r="G503" s="662" t="s">
        <v>614</v>
      </c>
      <c r="H503" s="662" t="s">
        <v>1202</v>
      </c>
      <c r="I503" s="662" t="s">
        <v>1203</v>
      </c>
      <c r="J503" s="662" t="s">
        <v>1204</v>
      </c>
      <c r="K503" s="662" t="s">
        <v>1205</v>
      </c>
      <c r="L503" s="664">
        <v>279.74838236065682</v>
      </c>
      <c r="M503" s="664">
        <v>2</v>
      </c>
      <c r="N503" s="665">
        <v>559.49676472131364</v>
      </c>
    </row>
    <row r="504" spans="1:14" ht="14.4" customHeight="1" x14ac:dyDescent="0.3">
      <c r="A504" s="660" t="s">
        <v>576</v>
      </c>
      <c r="B504" s="661" t="s">
        <v>577</v>
      </c>
      <c r="C504" s="662" t="s">
        <v>595</v>
      </c>
      <c r="D504" s="663" t="s">
        <v>2032</v>
      </c>
      <c r="E504" s="662" t="s">
        <v>601</v>
      </c>
      <c r="F504" s="663" t="s">
        <v>2034</v>
      </c>
      <c r="G504" s="662" t="s">
        <v>614</v>
      </c>
      <c r="H504" s="662" t="s">
        <v>1731</v>
      </c>
      <c r="I504" s="662" t="s">
        <v>1732</v>
      </c>
      <c r="J504" s="662" t="s">
        <v>1733</v>
      </c>
      <c r="K504" s="662" t="s">
        <v>1734</v>
      </c>
      <c r="L504" s="664">
        <v>32.950000000000003</v>
      </c>
      <c r="M504" s="664">
        <v>1</v>
      </c>
      <c r="N504" s="665">
        <v>32.950000000000003</v>
      </c>
    </row>
    <row r="505" spans="1:14" ht="14.4" customHeight="1" x14ac:dyDescent="0.3">
      <c r="A505" s="660" t="s">
        <v>576</v>
      </c>
      <c r="B505" s="661" t="s">
        <v>577</v>
      </c>
      <c r="C505" s="662" t="s">
        <v>595</v>
      </c>
      <c r="D505" s="663" t="s">
        <v>2032</v>
      </c>
      <c r="E505" s="662" t="s">
        <v>601</v>
      </c>
      <c r="F505" s="663" t="s">
        <v>2034</v>
      </c>
      <c r="G505" s="662" t="s">
        <v>614</v>
      </c>
      <c r="H505" s="662" t="s">
        <v>1735</v>
      </c>
      <c r="I505" s="662" t="s">
        <v>1736</v>
      </c>
      <c r="J505" s="662" t="s">
        <v>1737</v>
      </c>
      <c r="K505" s="662" t="s">
        <v>1738</v>
      </c>
      <c r="L505" s="664">
        <v>112.99904370484633</v>
      </c>
      <c r="M505" s="664">
        <v>3</v>
      </c>
      <c r="N505" s="665">
        <v>338.997131114539</v>
      </c>
    </row>
    <row r="506" spans="1:14" ht="14.4" customHeight="1" x14ac:dyDescent="0.3">
      <c r="A506" s="660" t="s">
        <v>576</v>
      </c>
      <c r="B506" s="661" t="s">
        <v>577</v>
      </c>
      <c r="C506" s="662" t="s">
        <v>595</v>
      </c>
      <c r="D506" s="663" t="s">
        <v>2032</v>
      </c>
      <c r="E506" s="662" t="s">
        <v>601</v>
      </c>
      <c r="F506" s="663" t="s">
        <v>2034</v>
      </c>
      <c r="G506" s="662" t="s">
        <v>614</v>
      </c>
      <c r="H506" s="662" t="s">
        <v>758</v>
      </c>
      <c r="I506" s="662" t="s">
        <v>759</v>
      </c>
      <c r="J506" s="662" t="s">
        <v>760</v>
      </c>
      <c r="K506" s="662" t="s">
        <v>761</v>
      </c>
      <c r="L506" s="664">
        <v>54.52999999999998</v>
      </c>
      <c r="M506" s="664">
        <v>1</v>
      </c>
      <c r="N506" s="665">
        <v>54.52999999999998</v>
      </c>
    </row>
    <row r="507" spans="1:14" ht="14.4" customHeight="1" x14ac:dyDescent="0.3">
      <c r="A507" s="660" t="s">
        <v>576</v>
      </c>
      <c r="B507" s="661" t="s">
        <v>577</v>
      </c>
      <c r="C507" s="662" t="s">
        <v>595</v>
      </c>
      <c r="D507" s="663" t="s">
        <v>2032</v>
      </c>
      <c r="E507" s="662" t="s">
        <v>601</v>
      </c>
      <c r="F507" s="663" t="s">
        <v>2034</v>
      </c>
      <c r="G507" s="662" t="s">
        <v>614</v>
      </c>
      <c r="H507" s="662" t="s">
        <v>1739</v>
      </c>
      <c r="I507" s="662" t="s">
        <v>1740</v>
      </c>
      <c r="J507" s="662" t="s">
        <v>1741</v>
      </c>
      <c r="K507" s="662" t="s">
        <v>1742</v>
      </c>
      <c r="L507" s="664">
        <v>219.89999234074816</v>
      </c>
      <c r="M507" s="664">
        <v>1</v>
      </c>
      <c r="N507" s="665">
        <v>219.89999234074816</v>
      </c>
    </row>
    <row r="508" spans="1:14" ht="14.4" customHeight="1" x14ac:dyDescent="0.3">
      <c r="A508" s="660" t="s">
        <v>576</v>
      </c>
      <c r="B508" s="661" t="s">
        <v>577</v>
      </c>
      <c r="C508" s="662" t="s">
        <v>595</v>
      </c>
      <c r="D508" s="663" t="s">
        <v>2032</v>
      </c>
      <c r="E508" s="662" t="s">
        <v>601</v>
      </c>
      <c r="F508" s="663" t="s">
        <v>2034</v>
      </c>
      <c r="G508" s="662" t="s">
        <v>614</v>
      </c>
      <c r="H508" s="662" t="s">
        <v>1214</v>
      </c>
      <c r="I508" s="662" t="s">
        <v>215</v>
      </c>
      <c r="J508" s="662" t="s">
        <v>1215</v>
      </c>
      <c r="K508" s="662"/>
      <c r="L508" s="664">
        <v>97.320176327092085</v>
      </c>
      <c r="M508" s="664">
        <v>11</v>
      </c>
      <c r="N508" s="665">
        <v>1070.521939598013</v>
      </c>
    </row>
    <row r="509" spans="1:14" ht="14.4" customHeight="1" x14ac:dyDescent="0.3">
      <c r="A509" s="660" t="s">
        <v>576</v>
      </c>
      <c r="B509" s="661" t="s">
        <v>577</v>
      </c>
      <c r="C509" s="662" t="s">
        <v>595</v>
      </c>
      <c r="D509" s="663" t="s">
        <v>2032</v>
      </c>
      <c r="E509" s="662" t="s">
        <v>601</v>
      </c>
      <c r="F509" s="663" t="s">
        <v>2034</v>
      </c>
      <c r="G509" s="662" t="s">
        <v>614</v>
      </c>
      <c r="H509" s="662" t="s">
        <v>1743</v>
      </c>
      <c r="I509" s="662" t="s">
        <v>215</v>
      </c>
      <c r="J509" s="662" t="s">
        <v>1744</v>
      </c>
      <c r="K509" s="662"/>
      <c r="L509" s="664">
        <v>36.20669204786735</v>
      </c>
      <c r="M509" s="664">
        <v>3</v>
      </c>
      <c r="N509" s="665">
        <v>108.62007614360205</v>
      </c>
    </row>
    <row r="510" spans="1:14" ht="14.4" customHeight="1" x14ac:dyDescent="0.3">
      <c r="A510" s="660" t="s">
        <v>576</v>
      </c>
      <c r="B510" s="661" t="s">
        <v>577</v>
      </c>
      <c r="C510" s="662" t="s">
        <v>595</v>
      </c>
      <c r="D510" s="663" t="s">
        <v>2032</v>
      </c>
      <c r="E510" s="662" t="s">
        <v>601</v>
      </c>
      <c r="F510" s="663" t="s">
        <v>2034</v>
      </c>
      <c r="G510" s="662" t="s">
        <v>614</v>
      </c>
      <c r="H510" s="662" t="s">
        <v>1659</v>
      </c>
      <c r="I510" s="662" t="s">
        <v>215</v>
      </c>
      <c r="J510" s="662" t="s">
        <v>1660</v>
      </c>
      <c r="K510" s="662"/>
      <c r="L510" s="664">
        <v>32.229639851509859</v>
      </c>
      <c r="M510" s="664">
        <v>3</v>
      </c>
      <c r="N510" s="665">
        <v>96.688919554529576</v>
      </c>
    </row>
    <row r="511" spans="1:14" ht="14.4" customHeight="1" x14ac:dyDescent="0.3">
      <c r="A511" s="660" t="s">
        <v>576</v>
      </c>
      <c r="B511" s="661" t="s">
        <v>577</v>
      </c>
      <c r="C511" s="662" t="s">
        <v>595</v>
      </c>
      <c r="D511" s="663" t="s">
        <v>2032</v>
      </c>
      <c r="E511" s="662" t="s">
        <v>601</v>
      </c>
      <c r="F511" s="663" t="s">
        <v>2034</v>
      </c>
      <c r="G511" s="662" t="s">
        <v>614</v>
      </c>
      <c r="H511" s="662" t="s">
        <v>768</v>
      </c>
      <c r="I511" s="662" t="s">
        <v>215</v>
      </c>
      <c r="J511" s="662" t="s">
        <v>769</v>
      </c>
      <c r="K511" s="662"/>
      <c r="L511" s="664">
        <v>142.53204261653764</v>
      </c>
      <c r="M511" s="664">
        <v>20</v>
      </c>
      <c r="N511" s="665">
        <v>2850.6408523307528</v>
      </c>
    </row>
    <row r="512" spans="1:14" ht="14.4" customHeight="1" x14ac:dyDescent="0.3">
      <c r="A512" s="660" t="s">
        <v>576</v>
      </c>
      <c r="B512" s="661" t="s">
        <v>577</v>
      </c>
      <c r="C512" s="662" t="s">
        <v>595</v>
      </c>
      <c r="D512" s="663" t="s">
        <v>2032</v>
      </c>
      <c r="E512" s="662" t="s">
        <v>601</v>
      </c>
      <c r="F512" s="663" t="s">
        <v>2034</v>
      </c>
      <c r="G512" s="662" t="s">
        <v>614</v>
      </c>
      <c r="H512" s="662" t="s">
        <v>1458</v>
      </c>
      <c r="I512" s="662" t="s">
        <v>1459</v>
      </c>
      <c r="J512" s="662" t="s">
        <v>1460</v>
      </c>
      <c r="K512" s="662" t="s">
        <v>1461</v>
      </c>
      <c r="L512" s="664">
        <v>68.396202368219193</v>
      </c>
      <c r="M512" s="664">
        <v>3</v>
      </c>
      <c r="N512" s="665">
        <v>205.18860710465756</v>
      </c>
    </row>
    <row r="513" spans="1:14" ht="14.4" customHeight="1" x14ac:dyDescent="0.3">
      <c r="A513" s="660" t="s">
        <v>576</v>
      </c>
      <c r="B513" s="661" t="s">
        <v>577</v>
      </c>
      <c r="C513" s="662" t="s">
        <v>595</v>
      </c>
      <c r="D513" s="663" t="s">
        <v>2032</v>
      </c>
      <c r="E513" s="662" t="s">
        <v>601</v>
      </c>
      <c r="F513" s="663" t="s">
        <v>2034</v>
      </c>
      <c r="G513" s="662" t="s">
        <v>614</v>
      </c>
      <c r="H513" s="662" t="s">
        <v>1745</v>
      </c>
      <c r="I513" s="662" t="s">
        <v>1746</v>
      </c>
      <c r="J513" s="662" t="s">
        <v>1747</v>
      </c>
      <c r="K513" s="662" t="s">
        <v>1748</v>
      </c>
      <c r="L513" s="664">
        <v>22.589964834537355</v>
      </c>
      <c r="M513" s="664">
        <v>1</v>
      </c>
      <c r="N513" s="665">
        <v>22.589964834537355</v>
      </c>
    </row>
    <row r="514" spans="1:14" ht="14.4" customHeight="1" x14ac:dyDescent="0.3">
      <c r="A514" s="660" t="s">
        <v>576</v>
      </c>
      <c r="B514" s="661" t="s">
        <v>577</v>
      </c>
      <c r="C514" s="662" t="s">
        <v>595</v>
      </c>
      <c r="D514" s="663" t="s">
        <v>2032</v>
      </c>
      <c r="E514" s="662" t="s">
        <v>601</v>
      </c>
      <c r="F514" s="663" t="s">
        <v>2034</v>
      </c>
      <c r="G514" s="662" t="s">
        <v>614</v>
      </c>
      <c r="H514" s="662" t="s">
        <v>1749</v>
      </c>
      <c r="I514" s="662" t="s">
        <v>215</v>
      </c>
      <c r="J514" s="662" t="s">
        <v>1750</v>
      </c>
      <c r="K514" s="662" t="s">
        <v>1751</v>
      </c>
      <c r="L514" s="664">
        <v>1377.51</v>
      </c>
      <c r="M514" s="664">
        <v>1</v>
      </c>
      <c r="N514" s="665">
        <v>1377.51</v>
      </c>
    </row>
    <row r="515" spans="1:14" ht="14.4" customHeight="1" x14ac:dyDescent="0.3">
      <c r="A515" s="660" t="s">
        <v>576</v>
      </c>
      <c r="B515" s="661" t="s">
        <v>577</v>
      </c>
      <c r="C515" s="662" t="s">
        <v>595</v>
      </c>
      <c r="D515" s="663" t="s">
        <v>2032</v>
      </c>
      <c r="E515" s="662" t="s">
        <v>601</v>
      </c>
      <c r="F515" s="663" t="s">
        <v>2034</v>
      </c>
      <c r="G515" s="662" t="s">
        <v>614</v>
      </c>
      <c r="H515" s="662" t="s">
        <v>784</v>
      </c>
      <c r="I515" s="662" t="s">
        <v>785</v>
      </c>
      <c r="J515" s="662" t="s">
        <v>786</v>
      </c>
      <c r="K515" s="662" t="s">
        <v>787</v>
      </c>
      <c r="L515" s="664">
        <v>86.976666666666645</v>
      </c>
      <c r="M515" s="664">
        <v>6</v>
      </c>
      <c r="N515" s="665">
        <v>521.8599999999999</v>
      </c>
    </row>
    <row r="516" spans="1:14" ht="14.4" customHeight="1" x14ac:dyDescent="0.3">
      <c r="A516" s="660" t="s">
        <v>576</v>
      </c>
      <c r="B516" s="661" t="s">
        <v>577</v>
      </c>
      <c r="C516" s="662" t="s">
        <v>595</v>
      </c>
      <c r="D516" s="663" t="s">
        <v>2032</v>
      </c>
      <c r="E516" s="662" t="s">
        <v>601</v>
      </c>
      <c r="F516" s="663" t="s">
        <v>2034</v>
      </c>
      <c r="G516" s="662" t="s">
        <v>614</v>
      </c>
      <c r="H516" s="662" t="s">
        <v>1752</v>
      </c>
      <c r="I516" s="662" t="s">
        <v>1753</v>
      </c>
      <c r="J516" s="662" t="s">
        <v>1754</v>
      </c>
      <c r="K516" s="662" t="s">
        <v>1755</v>
      </c>
      <c r="L516" s="664">
        <v>69.049999999999983</v>
      </c>
      <c r="M516" s="664">
        <v>1</v>
      </c>
      <c r="N516" s="665">
        <v>69.049999999999983</v>
      </c>
    </row>
    <row r="517" spans="1:14" ht="14.4" customHeight="1" x14ac:dyDescent="0.3">
      <c r="A517" s="660" t="s">
        <v>576</v>
      </c>
      <c r="B517" s="661" t="s">
        <v>577</v>
      </c>
      <c r="C517" s="662" t="s">
        <v>595</v>
      </c>
      <c r="D517" s="663" t="s">
        <v>2032</v>
      </c>
      <c r="E517" s="662" t="s">
        <v>601</v>
      </c>
      <c r="F517" s="663" t="s">
        <v>2034</v>
      </c>
      <c r="G517" s="662" t="s">
        <v>614</v>
      </c>
      <c r="H517" s="662" t="s">
        <v>1756</v>
      </c>
      <c r="I517" s="662" t="s">
        <v>1757</v>
      </c>
      <c r="J517" s="662" t="s">
        <v>703</v>
      </c>
      <c r="K517" s="662" t="s">
        <v>1758</v>
      </c>
      <c r="L517" s="664">
        <v>65.134363636363645</v>
      </c>
      <c r="M517" s="664">
        <v>11</v>
      </c>
      <c r="N517" s="665">
        <v>716.47800000000007</v>
      </c>
    </row>
    <row r="518" spans="1:14" ht="14.4" customHeight="1" x14ac:dyDescent="0.3">
      <c r="A518" s="660" t="s">
        <v>576</v>
      </c>
      <c r="B518" s="661" t="s">
        <v>577</v>
      </c>
      <c r="C518" s="662" t="s">
        <v>595</v>
      </c>
      <c r="D518" s="663" t="s">
        <v>2032</v>
      </c>
      <c r="E518" s="662" t="s">
        <v>601</v>
      </c>
      <c r="F518" s="663" t="s">
        <v>2034</v>
      </c>
      <c r="G518" s="662" t="s">
        <v>614</v>
      </c>
      <c r="H518" s="662" t="s">
        <v>1759</v>
      </c>
      <c r="I518" s="662" t="s">
        <v>1760</v>
      </c>
      <c r="J518" s="662" t="s">
        <v>801</v>
      </c>
      <c r="K518" s="662" t="s">
        <v>1761</v>
      </c>
      <c r="L518" s="664">
        <v>18.22</v>
      </c>
      <c r="M518" s="664">
        <v>1</v>
      </c>
      <c r="N518" s="665">
        <v>18.22</v>
      </c>
    </row>
    <row r="519" spans="1:14" ht="14.4" customHeight="1" x14ac:dyDescent="0.3">
      <c r="A519" s="660" t="s">
        <v>576</v>
      </c>
      <c r="B519" s="661" t="s">
        <v>577</v>
      </c>
      <c r="C519" s="662" t="s">
        <v>595</v>
      </c>
      <c r="D519" s="663" t="s">
        <v>2032</v>
      </c>
      <c r="E519" s="662" t="s">
        <v>601</v>
      </c>
      <c r="F519" s="663" t="s">
        <v>2034</v>
      </c>
      <c r="G519" s="662" t="s">
        <v>614</v>
      </c>
      <c r="H519" s="662" t="s">
        <v>799</v>
      </c>
      <c r="I519" s="662" t="s">
        <v>800</v>
      </c>
      <c r="J519" s="662" t="s">
        <v>801</v>
      </c>
      <c r="K519" s="662" t="s">
        <v>802</v>
      </c>
      <c r="L519" s="664">
        <v>26.85</v>
      </c>
      <c r="M519" s="664">
        <v>1</v>
      </c>
      <c r="N519" s="665">
        <v>26.85</v>
      </c>
    </row>
    <row r="520" spans="1:14" ht="14.4" customHeight="1" x14ac:dyDescent="0.3">
      <c r="A520" s="660" t="s">
        <v>576</v>
      </c>
      <c r="B520" s="661" t="s">
        <v>577</v>
      </c>
      <c r="C520" s="662" t="s">
        <v>595</v>
      </c>
      <c r="D520" s="663" t="s">
        <v>2032</v>
      </c>
      <c r="E520" s="662" t="s">
        <v>601</v>
      </c>
      <c r="F520" s="663" t="s">
        <v>2034</v>
      </c>
      <c r="G520" s="662" t="s">
        <v>614</v>
      </c>
      <c r="H520" s="662" t="s">
        <v>1466</v>
      </c>
      <c r="I520" s="662" t="s">
        <v>1467</v>
      </c>
      <c r="J520" s="662" t="s">
        <v>1468</v>
      </c>
      <c r="K520" s="662" t="s">
        <v>1469</v>
      </c>
      <c r="L520" s="664">
        <v>203.90490128594047</v>
      </c>
      <c r="M520" s="664">
        <v>6</v>
      </c>
      <c r="N520" s="665">
        <v>1223.4294077156428</v>
      </c>
    </row>
    <row r="521" spans="1:14" ht="14.4" customHeight="1" x14ac:dyDescent="0.3">
      <c r="A521" s="660" t="s">
        <v>576</v>
      </c>
      <c r="B521" s="661" t="s">
        <v>577</v>
      </c>
      <c r="C521" s="662" t="s">
        <v>595</v>
      </c>
      <c r="D521" s="663" t="s">
        <v>2032</v>
      </c>
      <c r="E521" s="662" t="s">
        <v>601</v>
      </c>
      <c r="F521" s="663" t="s">
        <v>2034</v>
      </c>
      <c r="G521" s="662" t="s">
        <v>614</v>
      </c>
      <c r="H521" s="662" t="s">
        <v>807</v>
      </c>
      <c r="I521" s="662" t="s">
        <v>808</v>
      </c>
      <c r="J521" s="662" t="s">
        <v>809</v>
      </c>
      <c r="K521" s="662"/>
      <c r="L521" s="664">
        <v>496.25899090343029</v>
      </c>
      <c r="M521" s="664">
        <v>1</v>
      </c>
      <c r="N521" s="665">
        <v>496.25899090343029</v>
      </c>
    </row>
    <row r="522" spans="1:14" ht="14.4" customHeight="1" x14ac:dyDescent="0.3">
      <c r="A522" s="660" t="s">
        <v>576</v>
      </c>
      <c r="B522" s="661" t="s">
        <v>577</v>
      </c>
      <c r="C522" s="662" t="s">
        <v>595</v>
      </c>
      <c r="D522" s="663" t="s">
        <v>2032</v>
      </c>
      <c r="E522" s="662" t="s">
        <v>601</v>
      </c>
      <c r="F522" s="663" t="s">
        <v>2034</v>
      </c>
      <c r="G522" s="662" t="s">
        <v>614</v>
      </c>
      <c r="H522" s="662" t="s">
        <v>812</v>
      </c>
      <c r="I522" s="662" t="s">
        <v>215</v>
      </c>
      <c r="J522" s="662" t="s">
        <v>813</v>
      </c>
      <c r="K522" s="662"/>
      <c r="L522" s="664">
        <v>162.88999999999999</v>
      </c>
      <c r="M522" s="664">
        <v>4</v>
      </c>
      <c r="N522" s="665">
        <v>651.55999999999995</v>
      </c>
    </row>
    <row r="523" spans="1:14" ht="14.4" customHeight="1" x14ac:dyDescent="0.3">
      <c r="A523" s="660" t="s">
        <v>576</v>
      </c>
      <c r="B523" s="661" t="s">
        <v>577</v>
      </c>
      <c r="C523" s="662" t="s">
        <v>595</v>
      </c>
      <c r="D523" s="663" t="s">
        <v>2032</v>
      </c>
      <c r="E523" s="662" t="s">
        <v>601</v>
      </c>
      <c r="F523" s="663" t="s">
        <v>2034</v>
      </c>
      <c r="G523" s="662" t="s">
        <v>614</v>
      </c>
      <c r="H523" s="662" t="s">
        <v>1227</v>
      </c>
      <c r="I523" s="662" t="s">
        <v>1227</v>
      </c>
      <c r="J523" s="662" t="s">
        <v>1165</v>
      </c>
      <c r="K523" s="662" t="s">
        <v>1228</v>
      </c>
      <c r="L523" s="664">
        <v>192.5</v>
      </c>
      <c r="M523" s="664">
        <v>5</v>
      </c>
      <c r="N523" s="665">
        <v>962.5</v>
      </c>
    </row>
    <row r="524" spans="1:14" ht="14.4" customHeight="1" x14ac:dyDescent="0.3">
      <c r="A524" s="660" t="s">
        <v>576</v>
      </c>
      <c r="B524" s="661" t="s">
        <v>577</v>
      </c>
      <c r="C524" s="662" t="s">
        <v>595</v>
      </c>
      <c r="D524" s="663" t="s">
        <v>2032</v>
      </c>
      <c r="E524" s="662" t="s">
        <v>601</v>
      </c>
      <c r="F524" s="663" t="s">
        <v>2034</v>
      </c>
      <c r="G524" s="662" t="s">
        <v>614</v>
      </c>
      <c r="H524" s="662" t="s">
        <v>814</v>
      </c>
      <c r="I524" s="662" t="s">
        <v>815</v>
      </c>
      <c r="J524" s="662" t="s">
        <v>816</v>
      </c>
      <c r="K524" s="662" t="s">
        <v>817</v>
      </c>
      <c r="L524" s="664">
        <v>42.19187500000001</v>
      </c>
      <c r="M524" s="664">
        <v>16</v>
      </c>
      <c r="N524" s="665">
        <v>675.07000000000016</v>
      </c>
    </row>
    <row r="525" spans="1:14" ht="14.4" customHeight="1" x14ac:dyDescent="0.3">
      <c r="A525" s="660" t="s">
        <v>576</v>
      </c>
      <c r="B525" s="661" t="s">
        <v>577</v>
      </c>
      <c r="C525" s="662" t="s">
        <v>595</v>
      </c>
      <c r="D525" s="663" t="s">
        <v>2032</v>
      </c>
      <c r="E525" s="662" t="s">
        <v>601</v>
      </c>
      <c r="F525" s="663" t="s">
        <v>2034</v>
      </c>
      <c r="G525" s="662" t="s">
        <v>614</v>
      </c>
      <c r="H525" s="662" t="s">
        <v>1762</v>
      </c>
      <c r="I525" s="662" t="s">
        <v>1763</v>
      </c>
      <c r="J525" s="662" t="s">
        <v>1764</v>
      </c>
      <c r="K525" s="662" t="s">
        <v>622</v>
      </c>
      <c r="L525" s="664">
        <v>124.58944960714859</v>
      </c>
      <c r="M525" s="664">
        <v>16</v>
      </c>
      <c r="N525" s="665">
        <v>1993.4311937143775</v>
      </c>
    </row>
    <row r="526" spans="1:14" ht="14.4" customHeight="1" x14ac:dyDescent="0.3">
      <c r="A526" s="660" t="s">
        <v>576</v>
      </c>
      <c r="B526" s="661" t="s">
        <v>577</v>
      </c>
      <c r="C526" s="662" t="s">
        <v>595</v>
      </c>
      <c r="D526" s="663" t="s">
        <v>2032</v>
      </c>
      <c r="E526" s="662" t="s">
        <v>601</v>
      </c>
      <c r="F526" s="663" t="s">
        <v>2034</v>
      </c>
      <c r="G526" s="662" t="s">
        <v>614</v>
      </c>
      <c r="H526" s="662" t="s">
        <v>818</v>
      </c>
      <c r="I526" s="662" t="s">
        <v>819</v>
      </c>
      <c r="J526" s="662" t="s">
        <v>820</v>
      </c>
      <c r="K526" s="662" t="s">
        <v>821</v>
      </c>
      <c r="L526" s="664">
        <v>106.30280286413119</v>
      </c>
      <c r="M526" s="664">
        <v>6</v>
      </c>
      <c r="N526" s="665">
        <v>637.81681718478717</v>
      </c>
    </row>
    <row r="527" spans="1:14" ht="14.4" customHeight="1" x14ac:dyDescent="0.3">
      <c r="A527" s="660" t="s">
        <v>576</v>
      </c>
      <c r="B527" s="661" t="s">
        <v>577</v>
      </c>
      <c r="C527" s="662" t="s">
        <v>595</v>
      </c>
      <c r="D527" s="663" t="s">
        <v>2032</v>
      </c>
      <c r="E527" s="662" t="s">
        <v>601</v>
      </c>
      <c r="F527" s="663" t="s">
        <v>2034</v>
      </c>
      <c r="G527" s="662" t="s">
        <v>614</v>
      </c>
      <c r="H527" s="662" t="s">
        <v>1765</v>
      </c>
      <c r="I527" s="662" t="s">
        <v>1766</v>
      </c>
      <c r="J527" s="662" t="s">
        <v>1767</v>
      </c>
      <c r="K527" s="662" t="s">
        <v>1768</v>
      </c>
      <c r="L527" s="664">
        <v>1592.8002090320808</v>
      </c>
      <c r="M527" s="664">
        <v>3</v>
      </c>
      <c r="N527" s="665">
        <v>4778.4006270962427</v>
      </c>
    </row>
    <row r="528" spans="1:14" ht="14.4" customHeight="1" x14ac:dyDescent="0.3">
      <c r="A528" s="660" t="s">
        <v>576</v>
      </c>
      <c r="B528" s="661" t="s">
        <v>577</v>
      </c>
      <c r="C528" s="662" t="s">
        <v>595</v>
      </c>
      <c r="D528" s="663" t="s">
        <v>2032</v>
      </c>
      <c r="E528" s="662" t="s">
        <v>601</v>
      </c>
      <c r="F528" s="663" t="s">
        <v>2034</v>
      </c>
      <c r="G528" s="662" t="s">
        <v>614</v>
      </c>
      <c r="H528" s="662" t="s">
        <v>1769</v>
      </c>
      <c r="I528" s="662" t="s">
        <v>1770</v>
      </c>
      <c r="J528" s="662" t="s">
        <v>1771</v>
      </c>
      <c r="K528" s="662" t="s">
        <v>1772</v>
      </c>
      <c r="L528" s="664">
        <v>132.0799999999999</v>
      </c>
      <c r="M528" s="664">
        <v>1</v>
      </c>
      <c r="N528" s="665">
        <v>132.0799999999999</v>
      </c>
    </row>
    <row r="529" spans="1:14" ht="14.4" customHeight="1" x14ac:dyDescent="0.3">
      <c r="A529" s="660" t="s">
        <v>576</v>
      </c>
      <c r="B529" s="661" t="s">
        <v>577</v>
      </c>
      <c r="C529" s="662" t="s">
        <v>595</v>
      </c>
      <c r="D529" s="663" t="s">
        <v>2032</v>
      </c>
      <c r="E529" s="662" t="s">
        <v>601</v>
      </c>
      <c r="F529" s="663" t="s">
        <v>2034</v>
      </c>
      <c r="G529" s="662" t="s">
        <v>614</v>
      </c>
      <c r="H529" s="662" t="s">
        <v>1773</v>
      </c>
      <c r="I529" s="662" t="s">
        <v>1774</v>
      </c>
      <c r="J529" s="662" t="s">
        <v>1775</v>
      </c>
      <c r="K529" s="662" t="s">
        <v>997</v>
      </c>
      <c r="L529" s="664">
        <v>120.31902017802403</v>
      </c>
      <c r="M529" s="664">
        <v>1</v>
      </c>
      <c r="N529" s="665">
        <v>120.31902017802403</v>
      </c>
    </row>
    <row r="530" spans="1:14" ht="14.4" customHeight="1" x14ac:dyDescent="0.3">
      <c r="A530" s="660" t="s">
        <v>576</v>
      </c>
      <c r="B530" s="661" t="s">
        <v>577</v>
      </c>
      <c r="C530" s="662" t="s">
        <v>595</v>
      </c>
      <c r="D530" s="663" t="s">
        <v>2032</v>
      </c>
      <c r="E530" s="662" t="s">
        <v>601</v>
      </c>
      <c r="F530" s="663" t="s">
        <v>2034</v>
      </c>
      <c r="G530" s="662" t="s">
        <v>614</v>
      </c>
      <c r="H530" s="662" t="s">
        <v>834</v>
      </c>
      <c r="I530" s="662" t="s">
        <v>835</v>
      </c>
      <c r="J530" s="662" t="s">
        <v>715</v>
      </c>
      <c r="K530" s="662" t="s">
        <v>836</v>
      </c>
      <c r="L530" s="664">
        <v>57.729684737712994</v>
      </c>
      <c r="M530" s="664">
        <v>221</v>
      </c>
      <c r="N530" s="665">
        <v>12758.260327034572</v>
      </c>
    </row>
    <row r="531" spans="1:14" ht="14.4" customHeight="1" x14ac:dyDescent="0.3">
      <c r="A531" s="660" t="s">
        <v>576</v>
      </c>
      <c r="B531" s="661" t="s">
        <v>577</v>
      </c>
      <c r="C531" s="662" t="s">
        <v>595</v>
      </c>
      <c r="D531" s="663" t="s">
        <v>2032</v>
      </c>
      <c r="E531" s="662" t="s">
        <v>601</v>
      </c>
      <c r="F531" s="663" t="s">
        <v>2034</v>
      </c>
      <c r="G531" s="662" t="s">
        <v>614</v>
      </c>
      <c r="H531" s="662" t="s">
        <v>1776</v>
      </c>
      <c r="I531" s="662" t="s">
        <v>1777</v>
      </c>
      <c r="J531" s="662" t="s">
        <v>1778</v>
      </c>
      <c r="K531" s="662" t="s">
        <v>1779</v>
      </c>
      <c r="L531" s="664">
        <v>190.31166666666664</v>
      </c>
      <c r="M531" s="664">
        <v>12</v>
      </c>
      <c r="N531" s="665">
        <v>2283.7399999999998</v>
      </c>
    </row>
    <row r="532" spans="1:14" ht="14.4" customHeight="1" x14ac:dyDescent="0.3">
      <c r="A532" s="660" t="s">
        <v>576</v>
      </c>
      <c r="B532" s="661" t="s">
        <v>577</v>
      </c>
      <c r="C532" s="662" t="s">
        <v>595</v>
      </c>
      <c r="D532" s="663" t="s">
        <v>2032</v>
      </c>
      <c r="E532" s="662" t="s">
        <v>601</v>
      </c>
      <c r="F532" s="663" t="s">
        <v>2034</v>
      </c>
      <c r="G532" s="662" t="s">
        <v>614</v>
      </c>
      <c r="H532" s="662" t="s">
        <v>1780</v>
      </c>
      <c r="I532" s="662" t="s">
        <v>1780</v>
      </c>
      <c r="J532" s="662" t="s">
        <v>1781</v>
      </c>
      <c r="K532" s="662" t="s">
        <v>1782</v>
      </c>
      <c r="L532" s="664">
        <v>104.17</v>
      </c>
      <c r="M532" s="664">
        <v>2</v>
      </c>
      <c r="N532" s="665">
        <v>208.34</v>
      </c>
    </row>
    <row r="533" spans="1:14" ht="14.4" customHeight="1" x14ac:dyDescent="0.3">
      <c r="A533" s="660" t="s">
        <v>576</v>
      </c>
      <c r="B533" s="661" t="s">
        <v>577</v>
      </c>
      <c r="C533" s="662" t="s">
        <v>595</v>
      </c>
      <c r="D533" s="663" t="s">
        <v>2032</v>
      </c>
      <c r="E533" s="662" t="s">
        <v>601</v>
      </c>
      <c r="F533" s="663" t="s">
        <v>2034</v>
      </c>
      <c r="G533" s="662" t="s">
        <v>614</v>
      </c>
      <c r="H533" s="662" t="s">
        <v>1481</v>
      </c>
      <c r="I533" s="662" t="s">
        <v>1482</v>
      </c>
      <c r="J533" s="662" t="s">
        <v>1483</v>
      </c>
      <c r="K533" s="662" t="s">
        <v>1484</v>
      </c>
      <c r="L533" s="664">
        <v>98.95499999999997</v>
      </c>
      <c r="M533" s="664">
        <v>4</v>
      </c>
      <c r="N533" s="665">
        <v>395.81999999999988</v>
      </c>
    </row>
    <row r="534" spans="1:14" ht="14.4" customHeight="1" x14ac:dyDescent="0.3">
      <c r="A534" s="660" t="s">
        <v>576</v>
      </c>
      <c r="B534" s="661" t="s">
        <v>577</v>
      </c>
      <c r="C534" s="662" t="s">
        <v>595</v>
      </c>
      <c r="D534" s="663" t="s">
        <v>2032</v>
      </c>
      <c r="E534" s="662" t="s">
        <v>601</v>
      </c>
      <c r="F534" s="663" t="s">
        <v>2034</v>
      </c>
      <c r="G534" s="662" t="s">
        <v>614</v>
      </c>
      <c r="H534" s="662" t="s">
        <v>1783</v>
      </c>
      <c r="I534" s="662" t="s">
        <v>1784</v>
      </c>
      <c r="J534" s="662" t="s">
        <v>731</v>
      </c>
      <c r="K534" s="662" t="s">
        <v>1785</v>
      </c>
      <c r="L534" s="664">
        <v>71.159530295983785</v>
      </c>
      <c r="M534" s="664">
        <v>2</v>
      </c>
      <c r="N534" s="665">
        <v>142.31906059196757</v>
      </c>
    </row>
    <row r="535" spans="1:14" ht="14.4" customHeight="1" x14ac:dyDescent="0.3">
      <c r="A535" s="660" t="s">
        <v>576</v>
      </c>
      <c r="B535" s="661" t="s">
        <v>577</v>
      </c>
      <c r="C535" s="662" t="s">
        <v>595</v>
      </c>
      <c r="D535" s="663" t="s">
        <v>2032</v>
      </c>
      <c r="E535" s="662" t="s">
        <v>601</v>
      </c>
      <c r="F535" s="663" t="s">
        <v>2034</v>
      </c>
      <c r="G535" s="662" t="s">
        <v>614</v>
      </c>
      <c r="H535" s="662" t="s">
        <v>837</v>
      </c>
      <c r="I535" s="662" t="s">
        <v>838</v>
      </c>
      <c r="J535" s="662" t="s">
        <v>839</v>
      </c>
      <c r="K535" s="662" t="s">
        <v>840</v>
      </c>
      <c r="L535" s="664">
        <v>68.79000000000002</v>
      </c>
      <c r="M535" s="664">
        <v>16</v>
      </c>
      <c r="N535" s="665">
        <v>1100.6400000000003</v>
      </c>
    </row>
    <row r="536" spans="1:14" ht="14.4" customHeight="1" x14ac:dyDescent="0.3">
      <c r="A536" s="660" t="s">
        <v>576</v>
      </c>
      <c r="B536" s="661" t="s">
        <v>577</v>
      </c>
      <c r="C536" s="662" t="s">
        <v>595</v>
      </c>
      <c r="D536" s="663" t="s">
        <v>2032</v>
      </c>
      <c r="E536" s="662" t="s">
        <v>601</v>
      </c>
      <c r="F536" s="663" t="s">
        <v>2034</v>
      </c>
      <c r="G536" s="662" t="s">
        <v>614</v>
      </c>
      <c r="H536" s="662" t="s">
        <v>867</v>
      </c>
      <c r="I536" s="662" t="s">
        <v>868</v>
      </c>
      <c r="J536" s="662" t="s">
        <v>629</v>
      </c>
      <c r="K536" s="662" t="s">
        <v>869</v>
      </c>
      <c r="L536" s="664">
        <v>69.850147657706913</v>
      </c>
      <c r="M536" s="664">
        <v>2</v>
      </c>
      <c r="N536" s="665">
        <v>139.70029531541383</v>
      </c>
    </row>
    <row r="537" spans="1:14" ht="14.4" customHeight="1" x14ac:dyDescent="0.3">
      <c r="A537" s="660" t="s">
        <v>576</v>
      </c>
      <c r="B537" s="661" t="s">
        <v>577</v>
      </c>
      <c r="C537" s="662" t="s">
        <v>595</v>
      </c>
      <c r="D537" s="663" t="s">
        <v>2032</v>
      </c>
      <c r="E537" s="662" t="s">
        <v>601</v>
      </c>
      <c r="F537" s="663" t="s">
        <v>2034</v>
      </c>
      <c r="G537" s="662" t="s">
        <v>614</v>
      </c>
      <c r="H537" s="662" t="s">
        <v>1239</v>
      </c>
      <c r="I537" s="662" t="s">
        <v>1240</v>
      </c>
      <c r="J537" s="662" t="s">
        <v>641</v>
      </c>
      <c r="K537" s="662" t="s">
        <v>1241</v>
      </c>
      <c r="L537" s="664">
        <v>141.48939594866502</v>
      </c>
      <c r="M537" s="664">
        <v>1</v>
      </c>
      <c r="N537" s="665">
        <v>141.48939594866502</v>
      </c>
    </row>
    <row r="538" spans="1:14" ht="14.4" customHeight="1" x14ac:dyDescent="0.3">
      <c r="A538" s="660" t="s">
        <v>576</v>
      </c>
      <c r="B538" s="661" t="s">
        <v>577</v>
      </c>
      <c r="C538" s="662" t="s">
        <v>595</v>
      </c>
      <c r="D538" s="663" t="s">
        <v>2032</v>
      </c>
      <c r="E538" s="662" t="s">
        <v>601</v>
      </c>
      <c r="F538" s="663" t="s">
        <v>2034</v>
      </c>
      <c r="G538" s="662" t="s">
        <v>614</v>
      </c>
      <c r="H538" s="662" t="s">
        <v>1786</v>
      </c>
      <c r="I538" s="662" t="s">
        <v>1787</v>
      </c>
      <c r="J538" s="662" t="s">
        <v>1788</v>
      </c>
      <c r="K538" s="662" t="s">
        <v>1789</v>
      </c>
      <c r="L538" s="664">
        <v>2798.64</v>
      </c>
      <c r="M538" s="664">
        <v>3</v>
      </c>
      <c r="N538" s="665">
        <v>8395.92</v>
      </c>
    </row>
    <row r="539" spans="1:14" ht="14.4" customHeight="1" x14ac:dyDescent="0.3">
      <c r="A539" s="660" t="s">
        <v>576</v>
      </c>
      <c r="B539" s="661" t="s">
        <v>577</v>
      </c>
      <c r="C539" s="662" t="s">
        <v>595</v>
      </c>
      <c r="D539" s="663" t="s">
        <v>2032</v>
      </c>
      <c r="E539" s="662" t="s">
        <v>601</v>
      </c>
      <c r="F539" s="663" t="s">
        <v>2034</v>
      </c>
      <c r="G539" s="662" t="s">
        <v>614</v>
      </c>
      <c r="H539" s="662" t="s">
        <v>1790</v>
      </c>
      <c r="I539" s="662" t="s">
        <v>1791</v>
      </c>
      <c r="J539" s="662" t="s">
        <v>1792</v>
      </c>
      <c r="K539" s="662" t="s">
        <v>1793</v>
      </c>
      <c r="L539" s="664">
        <v>260.77499999999998</v>
      </c>
      <c r="M539" s="664">
        <v>2</v>
      </c>
      <c r="N539" s="665">
        <v>521.54999999999995</v>
      </c>
    </row>
    <row r="540" spans="1:14" ht="14.4" customHeight="1" x14ac:dyDescent="0.3">
      <c r="A540" s="660" t="s">
        <v>576</v>
      </c>
      <c r="B540" s="661" t="s">
        <v>577</v>
      </c>
      <c r="C540" s="662" t="s">
        <v>595</v>
      </c>
      <c r="D540" s="663" t="s">
        <v>2032</v>
      </c>
      <c r="E540" s="662" t="s">
        <v>601</v>
      </c>
      <c r="F540" s="663" t="s">
        <v>2034</v>
      </c>
      <c r="G540" s="662" t="s">
        <v>614</v>
      </c>
      <c r="H540" s="662" t="s">
        <v>1794</v>
      </c>
      <c r="I540" s="662" t="s">
        <v>1795</v>
      </c>
      <c r="J540" s="662" t="s">
        <v>1796</v>
      </c>
      <c r="K540" s="662" t="s">
        <v>1797</v>
      </c>
      <c r="L540" s="664">
        <v>277.19932129218734</v>
      </c>
      <c r="M540" s="664">
        <v>1</v>
      </c>
      <c r="N540" s="665">
        <v>277.19932129218734</v>
      </c>
    </row>
    <row r="541" spans="1:14" ht="14.4" customHeight="1" x14ac:dyDescent="0.3">
      <c r="A541" s="660" t="s">
        <v>576</v>
      </c>
      <c r="B541" s="661" t="s">
        <v>577</v>
      </c>
      <c r="C541" s="662" t="s">
        <v>595</v>
      </c>
      <c r="D541" s="663" t="s">
        <v>2032</v>
      </c>
      <c r="E541" s="662" t="s">
        <v>601</v>
      </c>
      <c r="F541" s="663" t="s">
        <v>2034</v>
      </c>
      <c r="G541" s="662" t="s">
        <v>614</v>
      </c>
      <c r="H541" s="662" t="s">
        <v>1798</v>
      </c>
      <c r="I541" s="662" t="s">
        <v>1799</v>
      </c>
      <c r="J541" s="662" t="s">
        <v>1800</v>
      </c>
      <c r="K541" s="662" t="s">
        <v>1801</v>
      </c>
      <c r="L541" s="664">
        <v>50.130000000000024</v>
      </c>
      <c r="M541" s="664">
        <v>4</v>
      </c>
      <c r="N541" s="665">
        <v>200.5200000000001</v>
      </c>
    </row>
    <row r="542" spans="1:14" ht="14.4" customHeight="1" x14ac:dyDescent="0.3">
      <c r="A542" s="660" t="s">
        <v>576</v>
      </c>
      <c r="B542" s="661" t="s">
        <v>577</v>
      </c>
      <c r="C542" s="662" t="s">
        <v>595</v>
      </c>
      <c r="D542" s="663" t="s">
        <v>2032</v>
      </c>
      <c r="E542" s="662" t="s">
        <v>601</v>
      </c>
      <c r="F542" s="663" t="s">
        <v>2034</v>
      </c>
      <c r="G542" s="662" t="s">
        <v>614</v>
      </c>
      <c r="H542" s="662" t="s">
        <v>874</v>
      </c>
      <c r="I542" s="662" t="s">
        <v>875</v>
      </c>
      <c r="J542" s="662" t="s">
        <v>876</v>
      </c>
      <c r="K542" s="662" t="s">
        <v>877</v>
      </c>
      <c r="L542" s="664">
        <v>123.05999999999999</v>
      </c>
      <c r="M542" s="664">
        <v>1</v>
      </c>
      <c r="N542" s="665">
        <v>123.05999999999999</v>
      </c>
    </row>
    <row r="543" spans="1:14" ht="14.4" customHeight="1" x14ac:dyDescent="0.3">
      <c r="A543" s="660" t="s">
        <v>576</v>
      </c>
      <c r="B543" s="661" t="s">
        <v>577</v>
      </c>
      <c r="C543" s="662" t="s">
        <v>595</v>
      </c>
      <c r="D543" s="663" t="s">
        <v>2032</v>
      </c>
      <c r="E543" s="662" t="s">
        <v>601</v>
      </c>
      <c r="F543" s="663" t="s">
        <v>2034</v>
      </c>
      <c r="G543" s="662" t="s">
        <v>614</v>
      </c>
      <c r="H543" s="662" t="s">
        <v>1802</v>
      </c>
      <c r="I543" s="662" t="s">
        <v>1803</v>
      </c>
      <c r="J543" s="662" t="s">
        <v>1804</v>
      </c>
      <c r="K543" s="662" t="s">
        <v>1805</v>
      </c>
      <c r="L543" s="664">
        <v>1337.7999999999997</v>
      </c>
      <c r="M543" s="664">
        <v>1</v>
      </c>
      <c r="N543" s="665">
        <v>1337.7999999999997</v>
      </c>
    </row>
    <row r="544" spans="1:14" ht="14.4" customHeight="1" x14ac:dyDescent="0.3">
      <c r="A544" s="660" t="s">
        <v>576</v>
      </c>
      <c r="B544" s="661" t="s">
        <v>577</v>
      </c>
      <c r="C544" s="662" t="s">
        <v>595</v>
      </c>
      <c r="D544" s="663" t="s">
        <v>2032</v>
      </c>
      <c r="E544" s="662" t="s">
        <v>601</v>
      </c>
      <c r="F544" s="663" t="s">
        <v>2034</v>
      </c>
      <c r="G544" s="662" t="s">
        <v>614</v>
      </c>
      <c r="H544" s="662" t="s">
        <v>878</v>
      </c>
      <c r="I544" s="662" t="s">
        <v>879</v>
      </c>
      <c r="J544" s="662" t="s">
        <v>880</v>
      </c>
      <c r="K544" s="662" t="s">
        <v>881</v>
      </c>
      <c r="L544" s="664">
        <v>54.255789473684217</v>
      </c>
      <c r="M544" s="664">
        <v>38</v>
      </c>
      <c r="N544" s="665">
        <v>2061.7200000000003</v>
      </c>
    </row>
    <row r="545" spans="1:14" ht="14.4" customHeight="1" x14ac:dyDescent="0.3">
      <c r="A545" s="660" t="s">
        <v>576</v>
      </c>
      <c r="B545" s="661" t="s">
        <v>577</v>
      </c>
      <c r="C545" s="662" t="s">
        <v>595</v>
      </c>
      <c r="D545" s="663" t="s">
        <v>2032</v>
      </c>
      <c r="E545" s="662" t="s">
        <v>601</v>
      </c>
      <c r="F545" s="663" t="s">
        <v>2034</v>
      </c>
      <c r="G545" s="662" t="s">
        <v>614</v>
      </c>
      <c r="H545" s="662" t="s">
        <v>1806</v>
      </c>
      <c r="I545" s="662" t="s">
        <v>1807</v>
      </c>
      <c r="J545" s="662" t="s">
        <v>1808</v>
      </c>
      <c r="K545" s="662" t="s">
        <v>1809</v>
      </c>
      <c r="L545" s="664">
        <v>66.649560065026975</v>
      </c>
      <c r="M545" s="664">
        <v>1</v>
      </c>
      <c r="N545" s="665">
        <v>66.649560065026975</v>
      </c>
    </row>
    <row r="546" spans="1:14" ht="14.4" customHeight="1" x14ac:dyDescent="0.3">
      <c r="A546" s="660" t="s">
        <v>576</v>
      </c>
      <c r="B546" s="661" t="s">
        <v>577</v>
      </c>
      <c r="C546" s="662" t="s">
        <v>595</v>
      </c>
      <c r="D546" s="663" t="s">
        <v>2032</v>
      </c>
      <c r="E546" s="662" t="s">
        <v>601</v>
      </c>
      <c r="F546" s="663" t="s">
        <v>2034</v>
      </c>
      <c r="G546" s="662" t="s">
        <v>614</v>
      </c>
      <c r="H546" s="662" t="s">
        <v>1810</v>
      </c>
      <c r="I546" s="662" t="s">
        <v>1811</v>
      </c>
      <c r="J546" s="662" t="s">
        <v>665</v>
      </c>
      <c r="K546" s="662" t="s">
        <v>1812</v>
      </c>
      <c r="L546" s="664">
        <v>691.74997590592329</v>
      </c>
      <c r="M546" s="664">
        <v>2</v>
      </c>
      <c r="N546" s="665">
        <v>1383.4999518118466</v>
      </c>
    </row>
    <row r="547" spans="1:14" ht="14.4" customHeight="1" x14ac:dyDescent="0.3">
      <c r="A547" s="660" t="s">
        <v>576</v>
      </c>
      <c r="B547" s="661" t="s">
        <v>577</v>
      </c>
      <c r="C547" s="662" t="s">
        <v>595</v>
      </c>
      <c r="D547" s="663" t="s">
        <v>2032</v>
      </c>
      <c r="E547" s="662" t="s">
        <v>601</v>
      </c>
      <c r="F547" s="663" t="s">
        <v>2034</v>
      </c>
      <c r="G547" s="662" t="s">
        <v>614</v>
      </c>
      <c r="H547" s="662" t="s">
        <v>1813</v>
      </c>
      <c r="I547" s="662" t="s">
        <v>1814</v>
      </c>
      <c r="J547" s="662" t="s">
        <v>1815</v>
      </c>
      <c r="K547" s="662" t="s">
        <v>1816</v>
      </c>
      <c r="L547" s="664">
        <v>40.594827208203874</v>
      </c>
      <c r="M547" s="664">
        <v>6</v>
      </c>
      <c r="N547" s="665">
        <v>243.56896324922326</v>
      </c>
    </row>
    <row r="548" spans="1:14" ht="14.4" customHeight="1" x14ac:dyDescent="0.3">
      <c r="A548" s="660" t="s">
        <v>576</v>
      </c>
      <c r="B548" s="661" t="s">
        <v>577</v>
      </c>
      <c r="C548" s="662" t="s">
        <v>595</v>
      </c>
      <c r="D548" s="663" t="s">
        <v>2032</v>
      </c>
      <c r="E548" s="662" t="s">
        <v>601</v>
      </c>
      <c r="F548" s="663" t="s">
        <v>2034</v>
      </c>
      <c r="G548" s="662" t="s">
        <v>614</v>
      </c>
      <c r="H548" s="662" t="s">
        <v>882</v>
      </c>
      <c r="I548" s="662" t="s">
        <v>215</v>
      </c>
      <c r="J548" s="662" t="s">
        <v>883</v>
      </c>
      <c r="K548" s="662"/>
      <c r="L548" s="664">
        <v>104.32244807071029</v>
      </c>
      <c r="M548" s="664">
        <v>32</v>
      </c>
      <c r="N548" s="665">
        <v>3338.3183382627294</v>
      </c>
    </row>
    <row r="549" spans="1:14" ht="14.4" customHeight="1" x14ac:dyDescent="0.3">
      <c r="A549" s="660" t="s">
        <v>576</v>
      </c>
      <c r="B549" s="661" t="s">
        <v>577</v>
      </c>
      <c r="C549" s="662" t="s">
        <v>595</v>
      </c>
      <c r="D549" s="663" t="s">
        <v>2032</v>
      </c>
      <c r="E549" s="662" t="s">
        <v>601</v>
      </c>
      <c r="F549" s="663" t="s">
        <v>2034</v>
      </c>
      <c r="G549" s="662" t="s">
        <v>614</v>
      </c>
      <c r="H549" s="662" t="s">
        <v>884</v>
      </c>
      <c r="I549" s="662" t="s">
        <v>215</v>
      </c>
      <c r="J549" s="662" t="s">
        <v>885</v>
      </c>
      <c r="K549" s="662"/>
      <c r="L549" s="664">
        <v>145.07888888888888</v>
      </c>
      <c r="M549" s="664">
        <v>9</v>
      </c>
      <c r="N549" s="665">
        <v>1305.71</v>
      </c>
    </row>
    <row r="550" spans="1:14" ht="14.4" customHeight="1" x14ac:dyDescent="0.3">
      <c r="A550" s="660" t="s">
        <v>576</v>
      </c>
      <c r="B550" s="661" t="s">
        <v>577</v>
      </c>
      <c r="C550" s="662" t="s">
        <v>595</v>
      </c>
      <c r="D550" s="663" t="s">
        <v>2032</v>
      </c>
      <c r="E550" s="662" t="s">
        <v>601</v>
      </c>
      <c r="F550" s="663" t="s">
        <v>2034</v>
      </c>
      <c r="G550" s="662" t="s">
        <v>614</v>
      </c>
      <c r="H550" s="662" t="s">
        <v>1817</v>
      </c>
      <c r="I550" s="662" t="s">
        <v>215</v>
      </c>
      <c r="J550" s="662" t="s">
        <v>1818</v>
      </c>
      <c r="K550" s="662"/>
      <c r="L550" s="664">
        <v>222.98000000000005</v>
      </c>
      <c r="M550" s="664">
        <v>1</v>
      </c>
      <c r="N550" s="665">
        <v>222.98000000000005</v>
      </c>
    </row>
    <row r="551" spans="1:14" ht="14.4" customHeight="1" x14ac:dyDescent="0.3">
      <c r="A551" s="660" t="s">
        <v>576</v>
      </c>
      <c r="B551" s="661" t="s">
        <v>577</v>
      </c>
      <c r="C551" s="662" t="s">
        <v>595</v>
      </c>
      <c r="D551" s="663" t="s">
        <v>2032</v>
      </c>
      <c r="E551" s="662" t="s">
        <v>601</v>
      </c>
      <c r="F551" s="663" t="s">
        <v>2034</v>
      </c>
      <c r="G551" s="662" t="s">
        <v>614</v>
      </c>
      <c r="H551" s="662" t="s">
        <v>1819</v>
      </c>
      <c r="I551" s="662" t="s">
        <v>215</v>
      </c>
      <c r="J551" s="662" t="s">
        <v>1820</v>
      </c>
      <c r="K551" s="662"/>
      <c r="L551" s="664">
        <v>216.84000000000006</v>
      </c>
      <c r="M551" s="664">
        <v>3</v>
      </c>
      <c r="N551" s="665">
        <v>650.52000000000021</v>
      </c>
    </row>
    <row r="552" spans="1:14" ht="14.4" customHeight="1" x14ac:dyDescent="0.3">
      <c r="A552" s="660" t="s">
        <v>576</v>
      </c>
      <c r="B552" s="661" t="s">
        <v>577</v>
      </c>
      <c r="C552" s="662" t="s">
        <v>595</v>
      </c>
      <c r="D552" s="663" t="s">
        <v>2032</v>
      </c>
      <c r="E552" s="662" t="s">
        <v>601</v>
      </c>
      <c r="F552" s="663" t="s">
        <v>2034</v>
      </c>
      <c r="G552" s="662" t="s">
        <v>614</v>
      </c>
      <c r="H552" s="662" t="s">
        <v>1254</v>
      </c>
      <c r="I552" s="662" t="s">
        <v>1255</v>
      </c>
      <c r="J552" s="662" t="s">
        <v>1256</v>
      </c>
      <c r="K552" s="662"/>
      <c r="L552" s="664">
        <v>76.501000000000005</v>
      </c>
      <c r="M552" s="664">
        <v>10</v>
      </c>
      <c r="N552" s="665">
        <v>765.01</v>
      </c>
    </row>
    <row r="553" spans="1:14" ht="14.4" customHeight="1" x14ac:dyDescent="0.3">
      <c r="A553" s="660" t="s">
        <v>576</v>
      </c>
      <c r="B553" s="661" t="s">
        <v>577</v>
      </c>
      <c r="C553" s="662" t="s">
        <v>595</v>
      </c>
      <c r="D553" s="663" t="s">
        <v>2032</v>
      </c>
      <c r="E553" s="662" t="s">
        <v>601</v>
      </c>
      <c r="F553" s="663" t="s">
        <v>2034</v>
      </c>
      <c r="G553" s="662" t="s">
        <v>614</v>
      </c>
      <c r="H553" s="662" t="s">
        <v>1821</v>
      </c>
      <c r="I553" s="662" t="s">
        <v>1822</v>
      </c>
      <c r="J553" s="662" t="s">
        <v>1823</v>
      </c>
      <c r="K553" s="662" t="s">
        <v>1824</v>
      </c>
      <c r="L553" s="664">
        <v>176.46</v>
      </c>
      <c r="M553" s="664">
        <v>1</v>
      </c>
      <c r="N553" s="665">
        <v>176.46</v>
      </c>
    </row>
    <row r="554" spans="1:14" ht="14.4" customHeight="1" x14ac:dyDescent="0.3">
      <c r="A554" s="660" t="s">
        <v>576</v>
      </c>
      <c r="B554" s="661" t="s">
        <v>577</v>
      </c>
      <c r="C554" s="662" t="s">
        <v>595</v>
      </c>
      <c r="D554" s="663" t="s">
        <v>2032</v>
      </c>
      <c r="E554" s="662" t="s">
        <v>601</v>
      </c>
      <c r="F554" s="663" t="s">
        <v>2034</v>
      </c>
      <c r="G554" s="662" t="s">
        <v>614</v>
      </c>
      <c r="H554" s="662" t="s">
        <v>1257</v>
      </c>
      <c r="I554" s="662" t="s">
        <v>1258</v>
      </c>
      <c r="J554" s="662" t="s">
        <v>1259</v>
      </c>
      <c r="K554" s="662" t="s">
        <v>1260</v>
      </c>
      <c r="L554" s="664">
        <v>112.62000000000003</v>
      </c>
      <c r="M554" s="664">
        <v>40</v>
      </c>
      <c r="N554" s="665">
        <v>4504.8000000000011</v>
      </c>
    </row>
    <row r="555" spans="1:14" ht="14.4" customHeight="1" x14ac:dyDescent="0.3">
      <c r="A555" s="660" t="s">
        <v>576</v>
      </c>
      <c r="B555" s="661" t="s">
        <v>577</v>
      </c>
      <c r="C555" s="662" t="s">
        <v>595</v>
      </c>
      <c r="D555" s="663" t="s">
        <v>2032</v>
      </c>
      <c r="E555" s="662" t="s">
        <v>601</v>
      </c>
      <c r="F555" s="663" t="s">
        <v>2034</v>
      </c>
      <c r="G555" s="662" t="s">
        <v>614</v>
      </c>
      <c r="H555" s="662" t="s">
        <v>1261</v>
      </c>
      <c r="I555" s="662" t="s">
        <v>1262</v>
      </c>
      <c r="J555" s="662" t="s">
        <v>1263</v>
      </c>
      <c r="K555" s="662" t="s">
        <v>1264</v>
      </c>
      <c r="L555" s="664">
        <v>363.97893301645644</v>
      </c>
      <c r="M555" s="664">
        <v>3</v>
      </c>
      <c r="N555" s="665">
        <v>1091.9367990493693</v>
      </c>
    </row>
    <row r="556" spans="1:14" ht="14.4" customHeight="1" x14ac:dyDescent="0.3">
      <c r="A556" s="660" t="s">
        <v>576</v>
      </c>
      <c r="B556" s="661" t="s">
        <v>577</v>
      </c>
      <c r="C556" s="662" t="s">
        <v>595</v>
      </c>
      <c r="D556" s="663" t="s">
        <v>2032</v>
      </c>
      <c r="E556" s="662" t="s">
        <v>601</v>
      </c>
      <c r="F556" s="663" t="s">
        <v>2034</v>
      </c>
      <c r="G556" s="662" t="s">
        <v>614</v>
      </c>
      <c r="H556" s="662" t="s">
        <v>886</v>
      </c>
      <c r="I556" s="662" t="s">
        <v>887</v>
      </c>
      <c r="J556" s="662" t="s">
        <v>888</v>
      </c>
      <c r="K556" s="662" t="s">
        <v>889</v>
      </c>
      <c r="L556" s="664">
        <v>111.8</v>
      </c>
      <c r="M556" s="664">
        <v>1</v>
      </c>
      <c r="N556" s="665">
        <v>111.8</v>
      </c>
    </row>
    <row r="557" spans="1:14" ht="14.4" customHeight="1" x14ac:dyDescent="0.3">
      <c r="A557" s="660" t="s">
        <v>576</v>
      </c>
      <c r="B557" s="661" t="s">
        <v>577</v>
      </c>
      <c r="C557" s="662" t="s">
        <v>595</v>
      </c>
      <c r="D557" s="663" t="s">
        <v>2032</v>
      </c>
      <c r="E557" s="662" t="s">
        <v>601</v>
      </c>
      <c r="F557" s="663" t="s">
        <v>2034</v>
      </c>
      <c r="G557" s="662" t="s">
        <v>614</v>
      </c>
      <c r="H557" s="662" t="s">
        <v>1825</v>
      </c>
      <c r="I557" s="662" t="s">
        <v>1826</v>
      </c>
      <c r="J557" s="662" t="s">
        <v>1827</v>
      </c>
      <c r="K557" s="662" t="s">
        <v>1828</v>
      </c>
      <c r="L557" s="664">
        <v>80.549999999999983</v>
      </c>
      <c r="M557" s="664">
        <v>1</v>
      </c>
      <c r="N557" s="665">
        <v>80.549999999999983</v>
      </c>
    </row>
    <row r="558" spans="1:14" ht="14.4" customHeight="1" x14ac:dyDescent="0.3">
      <c r="A558" s="660" t="s">
        <v>576</v>
      </c>
      <c r="B558" s="661" t="s">
        <v>577</v>
      </c>
      <c r="C558" s="662" t="s">
        <v>595</v>
      </c>
      <c r="D558" s="663" t="s">
        <v>2032</v>
      </c>
      <c r="E558" s="662" t="s">
        <v>601</v>
      </c>
      <c r="F558" s="663" t="s">
        <v>2034</v>
      </c>
      <c r="G558" s="662" t="s">
        <v>614</v>
      </c>
      <c r="H558" s="662" t="s">
        <v>1829</v>
      </c>
      <c r="I558" s="662" t="s">
        <v>1830</v>
      </c>
      <c r="J558" s="662" t="s">
        <v>1831</v>
      </c>
      <c r="K558" s="662" t="s">
        <v>1832</v>
      </c>
      <c r="L558" s="664">
        <v>457.4799999999999</v>
      </c>
      <c r="M558" s="664">
        <v>1</v>
      </c>
      <c r="N558" s="665">
        <v>457.4799999999999</v>
      </c>
    </row>
    <row r="559" spans="1:14" ht="14.4" customHeight="1" x14ac:dyDescent="0.3">
      <c r="A559" s="660" t="s">
        <v>576</v>
      </c>
      <c r="B559" s="661" t="s">
        <v>577</v>
      </c>
      <c r="C559" s="662" t="s">
        <v>595</v>
      </c>
      <c r="D559" s="663" t="s">
        <v>2032</v>
      </c>
      <c r="E559" s="662" t="s">
        <v>601</v>
      </c>
      <c r="F559" s="663" t="s">
        <v>2034</v>
      </c>
      <c r="G559" s="662" t="s">
        <v>614</v>
      </c>
      <c r="H559" s="662" t="s">
        <v>1833</v>
      </c>
      <c r="I559" s="662" t="s">
        <v>1834</v>
      </c>
      <c r="J559" s="662" t="s">
        <v>1835</v>
      </c>
      <c r="K559" s="662" t="s">
        <v>1836</v>
      </c>
      <c r="L559" s="664">
        <v>370.55</v>
      </c>
      <c r="M559" s="664">
        <v>1</v>
      </c>
      <c r="N559" s="665">
        <v>370.55</v>
      </c>
    </row>
    <row r="560" spans="1:14" ht="14.4" customHeight="1" x14ac:dyDescent="0.3">
      <c r="A560" s="660" t="s">
        <v>576</v>
      </c>
      <c r="B560" s="661" t="s">
        <v>577</v>
      </c>
      <c r="C560" s="662" t="s">
        <v>595</v>
      </c>
      <c r="D560" s="663" t="s">
        <v>2032</v>
      </c>
      <c r="E560" s="662" t="s">
        <v>601</v>
      </c>
      <c r="F560" s="663" t="s">
        <v>2034</v>
      </c>
      <c r="G560" s="662" t="s">
        <v>614</v>
      </c>
      <c r="H560" s="662" t="s">
        <v>1265</v>
      </c>
      <c r="I560" s="662" t="s">
        <v>1266</v>
      </c>
      <c r="J560" s="662" t="s">
        <v>1267</v>
      </c>
      <c r="K560" s="662" t="s">
        <v>1268</v>
      </c>
      <c r="L560" s="664">
        <v>36.93</v>
      </c>
      <c r="M560" s="664">
        <v>4</v>
      </c>
      <c r="N560" s="665">
        <v>147.72</v>
      </c>
    </row>
    <row r="561" spans="1:14" ht="14.4" customHeight="1" x14ac:dyDescent="0.3">
      <c r="A561" s="660" t="s">
        <v>576</v>
      </c>
      <c r="B561" s="661" t="s">
        <v>577</v>
      </c>
      <c r="C561" s="662" t="s">
        <v>595</v>
      </c>
      <c r="D561" s="663" t="s">
        <v>2032</v>
      </c>
      <c r="E561" s="662" t="s">
        <v>601</v>
      </c>
      <c r="F561" s="663" t="s">
        <v>2034</v>
      </c>
      <c r="G561" s="662" t="s">
        <v>614</v>
      </c>
      <c r="H561" s="662" t="s">
        <v>897</v>
      </c>
      <c r="I561" s="662" t="s">
        <v>898</v>
      </c>
      <c r="J561" s="662" t="s">
        <v>899</v>
      </c>
      <c r="K561" s="662" t="s">
        <v>900</v>
      </c>
      <c r="L561" s="664">
        <v>3961.6479201619768</v>
      </c>
      <c r="M561" s="664">
        <v>5</v>
      </c>
      <c r="N561" s="665">
        <v>19808.239600809884</v>
      </c>
    </row>
    <row r="562" spans="1:14" ht="14.4" customHeight="1" x14ac:dyDescent="0.3">
      <c r="A562" s="660" t="s">
        <v>576</v>
      </c>
      <c r="B562" s="661" t="s">
        <v>577</v>
      </c>
      <c r="C562" s="662" t="s">
        <v>595</v>
      </c>
      <c r="D562" s="663" t="s">
        <v>2032</v>
      </c>
      <c r="E562" s="662" t="s">
        <v>601</v>
      </c>
      <c r="F562" s="663" t="s">
        <v>2034</v>
      </c>
      <c r="G562" s="662" t="s">
        <v>614</v>
      </c>
      <c r="H562" s="662" t="s">
        <v>1503</v>
      </c>
      <c r="I562" s="662" t="s">
        <v>1504</v>
      </c>
      <c r="J562" s="662" t="s">
        <v>1505</v>
      </c>
      <c r="K562" s="662" t="s">
        <v>1506</v>
      </c>
      <c r="L562" s="664">
        <v>37.819612966172862</v>
      </c>
      <c r="M562" s="664">
        <v>3</v>
      </c>
      <c r="N562" s="665">
        <v>113.45883889851859</v>
      </c>
    </row>
    <row r="563" spans="1:14" ht="14.4" customHeight="1" x14ac:dyDescent="0.3">
      <c r="A563" s="660" t="s">
        <v>576</v>
      </c>
      <c r="B563" s="661" t="s">
        <v>577</v>
      </c>
      <c r="C563" s="662" t="s">
        <v>595</v>
      </c>
      <c r="D563" s="663" t="s">
        <v>2032</v>
      </c>
      <c r="E563" s="662" t="s">
        <v>601</v>
      </c>
      <c r="F563" s="663" t="s">
        <v>2034</v>
      </c>
      <c r="G563" s="662" t="s">
        <v>614</v>
      </c>
      <c r="H563" s="662" t="s">
        <v>1837</v>
      </c>
      <c r="I563" s="662" t="s">
        <v>215</v>
      </c>
      <c r="J563" s="662" t="s">
        <v>1838</v>
      </c>
      <c r="K563" s="662"/>
      <c r="L563" s="664">
        <v>61.63</v>
      </c>
      <c r="M563" s="664">
        <v>1</v>
      </c>
      <c r="N563" s="665">
        <v>61.63</v>
      </c>
    </row>
    <row r="564" spans="1:14" ht="14.4" customHeight="1" x14ac:dyDescent="0.3">
      <c r="A564" s="660" t="s">
        <v>576</v>
      </c>
      <c r="B564" s="661" t="s">
        <v>577</v>
      </c>
      <c r="C564" s="662" t="s">
        <v>595</v>
      </c>
      <c r="D564" s="663" t="s">
        <v>2032</v>
      </c>
      <c r="E564" s="662" t="s">
        <v>601</v>
      </c>
      <c r="F564" s="663" t="s">
        <v>2034</v>
      </c>
      <c r="G564" s="662" t="s">
        <v>614</v>
      </c>
      <c r="H564" s="662" t="s">
        <v>909</v>
      </c>
      <c r="I564" s="662" t="s">
        <v>215</v>
      </c>
      <c r="J564" s="662" t="s">
        <v>910</v>
      </c>
      <c r="K564" s="662"/>
      <c r="L564" s="664">
        <v>127.19230057417559</v>
      </c>
      <c r="M564" s="664">
        <v>3</v>
      </c>
      <c r="N564" s="665">
        <v>381.57690172252677</v>
      </c>
    </row>
    <row r="565" spans="1:14" ht="14.4" customHeight="1" x14ac:dyDescent="0.3">
      <c r="A565" s="660" t="s">
        <v>576</v>
      </c>
      <c r="B565" s="661" t="s">
        <v>577</v>
      </c>
      <c r="C565" s="662" t="s">
        <v>595</v>
      </c>
      <c r="D565" s="663" t="s">
        <v>2032</v>
      </c>
      <c r="E565" s="662" t="s">
        <v>601</v>
      </c>
      <c r="F565" s="663" t="s">
        <v>2034</v>
      </c>
      <c r="G565" s="662" t="s">
        <v>614</v>
      </c>
      <c r="H565" s="662" t="s">
        <v>1292</v>
      </c>
      <c r="I565" s="662" t="s">
        <v>1293</v>
      </c>
      <c r="J565" s="662" t="s">
        <v>1294</v>
      </c>
      <c r="K565" s="662" t="s">
        <v>1295</v>
      </c>
      <c r="L565" s="664">
        <v>330.76721813911576</v>
      </c>
      <c r="M565" s="664">
        <v>41</v>
      </c>
      <c r="N565" s="665">
        <v>13561.455943703746</v>
      </c>
    </row>
    <row r="566" spans="1:14" ht="14.4" customHeight="1" x14ac:dyDescent="0.3">
      <c r="A566" s="660" t="s">
        <v>576</v>
      </c>
      <c r="B566" s="661" t="s">
        <v>577</v>
      </c>
      <c r="C566" s="662" t="s">
        <v>595</v>
      </c>
      <c r="D566" s="663" t="s">
        <v>2032</v>
      </c>
      <c r="E566" s="662" t="s">
        <v>601</v>
      </c>
      <c r="F566" s="663" t="s">
        <v>2034</v>
      </c>
      <c r="G566" s="662" t="s">
        <v>614</v>
      </c>
      <c r="H566" s="662" t="s">
        <v>1669</v>
      </c>
      <c r="I566" s="662" t="s">
        <v>1670</v>
      </c>
      <c r="J566" s="662" t="s">
        <v>1671</v>
      </c>
      <c r="K566" s="662" t="s">
        <v>1672</v>
      </c>
      <c r="L566" s="664">
        <v>278.8286781517503</v>
      </c>
      <c r="M566" s="664">
        <v>4</v>
      </c>
      <c r="N566" s="665">
        <v>1115.3147126070012</v>
      </c>
    </row>
    <row r="567" spans="1:14" ht="14.4" customHeight="1" x14ac:dyDescent="0.3">
      <c r="A567" s="660" t="s">
        <v>576</v>
      </c>
      <c r="B567" s="661" t="s">
        <v>577</v>
      </c>
      <c r="C567" s="662" t="s">
        <v>595</v>
      </c>
      <c r="D567" s="663" t="s">
        <v>2032</v>
      </c>
      <c r="E567" s="662" t="s">
        <v>601</v>
      </c>
      <c r="F567" s="663" t="s">
        <v>2034</v>
      </c>
      <c r="G567" s="662" t="s">
        <v>614</v>
      </c>
      <c r="H567" s="662" t="s">
        <v>1839</v>
      </c>
      <c r="I567" s="662" t="s">
        <v>215</v>
      </c>
      <c r="J567" s="662" t="s">
        <v>1840</v>
      </c>
      <c r="K567" s="662"/>
      <c r="L567" s="664">
        <v>169.93999999999997</v>
      </c>
      <c r="M567" s="664">
        <v>1</v>
      </c>
      <c r="N567" s="665">
        <v>169.93999999999997</v>
      </c>
    </row>
    <row r="568" spans="1:14" ht="14.4" customHeight="1" x14ac:dyDescent="0.3">
      <c r="A568" s="660" t="s">
        <v>576</v>
      </c>
      <c r="B568" s="661" t="s">
        <v>577</v>
      </c>
      <c r="C568" s="662" t="s">
        <v>595</v>
      </c>
      <c r="D568" s="663" t="s">
        <v>2032</v>
      </c>
      <c r="E568" s="662" t="s">
        <v>601</v>
      </c>
      <c r="F568" s="663" t="s">
        <v>2034</v>
      </c>
      <c r="G568" s="662" t="s">
        <v>614</v>
      </c>
      <c r="H568" s="662" t="s">
        <v>914</v>
      </c>
      <c r="I568" s="662" t="s">
        <v>215</v>
      </c>
      <c r="J568" s="662" t="s">
        <v>915</v>
      </c>
      <c r="K568" s="662"/>
      <c r="L568" s="664">
        <v>306.4849116139797</v>
      </c>
      <c r="M568" s="664">
        <v>1</v>
      </c>
      <c r="N568" s="665">
        <v>306.4849116139797</v>
      </c>
    </row>
    <row r="569" spans="1:14" ht="14.4" customHeight="1" x14ac:dyDescent="0.3">
      <c r="A569" s="660" t="s">
        <v>576</v>
      </c>
      <c r="B569" s="661" t="s">
        <v>577</v>
      </c>
      <c r="C569" s="662" t="s">
        <v>595</v>
      </c>
      <c r="D569" s="663" t="s">
        <v>2032</v>
      </c>
      <c r="E569" s="662" t="s">
        <v>601</v>
      </c>
      <c r="F569" s="663" t="s">
        <v>2034</v>
      </c>
      <c r="G569" s="662" t="s">
        <v>614</v>
      </c>
      <c r="H569" s="662" t="s">
        <v>1841</v>
      </c>
      <c r="I569" s="662" t="s">
        <v>215</v>
      </c>
      <c r="J569" s="662" t="s">
        <v>1842</v>
      </c>
      <c r="K569" s="662"/>
      <c r="L569" s="664">
        <v>37.344527581911628</v>
      </c>
      <c r="M569" s="664">
        <v>35</v>
      </c>
      <c r="N569" s="665">
        <v>1307.0584653669071</v>
      </c>
    </row>
    <row r="570" spans="1:14" ht="14.4" customHeight="1" x14ac:dyDescent="0.3">
      <c r="A570" s="660" t="s">
        <v>576</v>
      </c>
      <c r="B570" s="661" t="s">
        <v>577</v>
      </c>
      <c r="C570" s="662" t="s">
        <v>595</v>
      </c>
      <c r="D570" s="663" t="s">
        <v>2032</v>
      </c>
      <c r="E570" s="662" t="s">
        <v>601</v>
      </c>
      <c r="F570" s="663" t="s">
        <v>2034</v>
      </c>
      <c r="G570" s="662" t="s">
        <v>614</v>
      </c>
      <c r="H570" s="662" t="s">
        <v>1843</v>
      </c>
      <c r="I570" s="662" t="s">
        <v>1843</v>
      </c>
      <c r="J570" s="662" t="s">
        <v>1844</v>
      </c>
      <c r="K570" s="662" t="s">
        <v>1845</v>
      </c>
      <c r="L570" s="664">
        <v>179.81000000000003</v>
      </c>
      <c r="M570" s="664">
        <v>4</v>
      </c>
      <c r="N570" s="665">
        <v>719.24000000000012</v>
      </c>
    </row>
    <row r="571" spans="1:14" ht="14.4" customHeight="1" x14ac:dyDescent="0.3">
      <c r="A571" s="660" t="s">
        <v>576</v>
      </c>
      <c r="B571" s="661" t="s">
        <v>577</v>
      </c>
      <c r="C571" s="662" t="s">
        <v>595</v>
      </c>
      <c r="D571" s="663" t="s">
        <v>2032</v>
      </c>
      <c r="E571" s="662" t="s">
        <v>601</v>
      </c>
      <c r="F571" s="663" t="s">
        <v>2034</v>
      </c>
      <c r="G571" s="662" t="s">
        <v>614</v>
      </c>
      <c r="H571" s="662" t="s">
        <v>1846</v>
      </c>
      <c r="I571" s="662" t="s">
        <v>215</v>
      </c>
      <c r="J571" s="662" t="s">
        <v>1847</v>
      </c>
      <c r="K571" s="662" t="s">
        <v>1848</v>
      </c>
      <c r="L571" s="664">
        <v>1004.3</v>
      </c>
      <c r="M571" s="664">
        <v>1</v>
      </c>
      <c r="N571" s="665">
        <v>1004.3</v>
      </c>
    </row>
    <row r="572" spans="1:14" ht="14.4" customHeight="1" x14ac:dyDescent="0.3">
      <c r="A572" s="660" t="s">
        <v>576</v>
      </c>
      <c r="B572" s="661" t="s">
        <v>577</v>
      </c>
      <c r="C572" s="662" t="s">
        <v>595</v>
      </c>
      <c r="D572" s="663" t="s">
        <v>2032</v>
      </c>
      <c r="E572" s="662" t="s">
        <v>601</v>
      </c>
      <c r="F572" s="663" t="s">
        <v>2034</v>
      </c>
      <c r="G572" s="662" t="s">
        <v>614</v>
      </c>
      <c r="H572" s="662" t="s">
        <v>922</v>
      </c>
      <c r="I572" s="662" t="s">
        <v>215</v>
      </c>
      <c r="J572" s="662" t="s">
        <v>923</v>
      </c>
      <c r="K572" s="662"/>
      <c r="L572" s="664">
        <v>76.461598286154995</v>
      </c>
      <c r="M572" s="664">
        <v>3</v>
      </c>
      <c r="N572" s="665">
        <v>229.38479485846497</v>
      </c>
    </row>
    <row r="573" spans="1:14" ht="14.4" customHeight="1" x14ac:dyDescent="0.3">
      <c r="A573" s="660" t="s">
        <v>576</v>
      </c>
      <c r="B573" s="661" t="s">
        <v>577</v>
      </c>
      <c r="C573" s="662" t="s">
        <v>595</v>
      </c>
      <c r="D573" s="663" t="s">
        <v>2032</v>
      </c>
      <c r="E573" s="662" t="s">
        <v>601</v>
      </c>
      <c r="F573" s="663" t="s">
        <v>2034</v>
      </c>
      <c r="G573" s="662" t="s">
        <v>614</v>
      </c>
      <c r="H573" s="662" t="s">
        <v>1849</v>
      </c>
      <c r="I573" s="662" t="s">
        <v>1850</v>
      </c>
      <c r="J573" s="662" t="s">
        <v>1851</v>
      </c>
      <c r="K573" s="662" t="s">
        <v>1852</v>
      </c>
      <c r="L573" s="664">
        <v>96.259999999999991</v>
      </c>
      <c r="M573" s="664">
        <v>1</v>
      </c>
      <c r="N573" s="665">
        <v>96.259999999999991</v>
      </c>
    </row>
    <row r="574" spans="1:14" ht="14.4" customHeight="1" x14ac:dyDescent="0.3">
      <c r="A574" s="660" t="s">
        <v>576</v>
      </c>
      <c r="B574" s="661" t="s">
        <v>577</v>
      </c>
      <c r="C574" s="662" t="s">
        <v>595</v>
      </c>
      <c r="D574" s="663" t="s">
        <v>2032</v>
      </c>
      <c r="E574" s="662" t="s">
        <v>601</v>
      </c>
      <c r="F574" s="663" t="s">
        <v>2034</v>
      </c>
      <c r="G574" s="662" t="s">
        <v>614</v>
      </c>
      <c r="H574" s="662" t="s">
        <v>1853</v>
      </c>
      <c r="I574" s="662" t="s">
        <v>1854</v>
      </c>
      <c r="J574" s="662" t="s">
        <v>1855</v>
      </c>
      <c r="K574" s="662"/>
      <c r="L574" s="664">
        <v>88.96999999999997</v>
      </c>
      <c r="M574" s="664">
        <v>1</v>
      </c>
      <c r="N574" s="665">
        <v>88.96999999999997</v>
      </c>
    </row>
    <row r="575" spans="1:14" ht="14.4" customHeight="1" x14ac:dyDescent="0.3">
      <c r="A575" s="660" t="s">
        <v>576</v>
      </c>
      <c r="B575" s="661" t="s">
        <v>577</v>
      </c>
      <c r="C575" s="662" t="s">
        <v>595</v>
      </c>
      <c r="D575" s="663" t="s">
        <v>2032</v>
      </c>
      <c r="E575" s="662" t="s">
        <v>601</v>
      </c>
      <c r="F575" s="663" t="s">
        <v>2034</v>
      </c>
      <c r="G575" s="662" t="s">
        <v>614</v>
      </c>
      <c r="H575" s="662" t="s">
        <v>1856</v>
      </c>
      <c r="I575" s="662" t="s">
        <v>1857</v>
      </c>
      <c r="J575" s="662" t="s">
        <v>967</v>
      </c>
      <c r="K575" s="662" t="s">
        <v>1858</v>
      </c>
      <c r="L575" s="664">
        <v>107.53913070267276</v>
      </c>
      <c r="M575" s="664">
        <v>1</v>
      </c>
      <c r="N575" s="665">
        <v>107.53913070267276</v>
      </c>
    </row>
    <row r="576" spans="1:14" ht="14.4" customHeight="1" x14ac:dyDescent="0.3">
      <c r="A576" s="660" t="s">
        <v>576</v>
      </c>
      <c r="B576" s="661" t="s">
        <v>577</v>
      </c>
      <c r="C576" s="662" t="s">
        <v>595</v>
      </c>
      <c r="D576" s="663" t="s">
        <v>2032</v>
      </c>
      <c r="E576" s="662" t="s">
        <v>601</v>
      </c>
      <c r="F576" s="663" t="s">
        <v>2034</v>
      </c>
      <c r="G576" s="662" t="s">
        <v>614</v>
      </c>
      <c r="H576" s="662" t="s">
        <v>1859</v>
      </c>
      <c r="I576" s="662" t="s">
        <v>1859</v>
      </c>
      <c r="J576" s="662" t="s">
        <v>1860</v>
      </c>
      <c r="K576" s="662" t="s">
        <v>1861</v>
      </c>
      <c r="L576" s="664">
        <v>494.31</v>
      </c>
      <c r="M576" s="664">
        <v>1</v>
      </c>
      <c r="N576" s="665">
        <v>494.31</v>
      </c>
    </row>
    <row r="577" spans="1:14" ht="14.4" customHeight="1" x14ac:dyDescent="0.3">
      <c r="A577" s="660" t="s">
        <v>576</v>
      </c>
      <c r="B577" s="661" t="s">
        <v>577</v>
      </c>
      <c r="C577" s="662" t="s">
        <v>595</v>
      </c>
      <c r="D577" s="663" t="s">
        <v>2032</v>
      </c>
      <c r="E577" s="662" t="s">
        <v>601</v>
      </c>
      <c r="F577" s="663" t="s">
        <v>2034</v>
      </c>
      <c r="G577" s="662" t="s">
        <v>614</v>
      </c>
      <c r="H577" s="662" t="s">
        <v>1862</v>
      </c>
      <c r="I577" s="662" t="s">
        <v>1862</v>
      </c>
      <c r="J577" s="662" t="s">
        <v>1168</v>
      </c>
      <c r="K577" s="662" t="s">
        <v>1863</v>
      </c>
      <c r="L577" s="664">
        <v>344.30000000000007</v>
      </c>
      <c r="M577" s="664">
        <v>2</v>
      </c>
      <c r="N577" s="665">
        <v>688.60000000000014</v>
      </c>
    </row>
    <row r="578" spans="1:14" ht="14.4" customHeight="1" x14ac:dyDescent="0.3">
      <c r="A578" s="660" t="s">
        <v>576</v>
      </c>
      <c r="B578" s="661" t="s">
        <v>577</v>
      </c>
      <c r="C578" s="662" t="s">
        <v>595</v>
      </c>
      <c r="D578" s="663" t="s">
        <v>2032</v>
      </c>
      <c r="E578" s="662" t="s">
        <v>601</v>
      </c>
      <c r="F578" s="663" t="s">
        <v>2034</v>
      </c>
      <c r="G578" s="662" t="s">
        <v>614</v>
      </c>
      <c r="H578" s="662" t="s">
        <v>1531</v>
      </c>
      <c r="I578" s="662" t="s">
        <v>1532</v>
      </c>
      <c r="J578" s="662" t="s">
        <v>1533</v>
      </c>
      <c r="K578" s="662" t="s">
        <v>1534</v>
      </c>
      <c r="L578" s="664">
        <v>61.24</v>
      </c>
      <c r="M578" s="664">
        <v>1</v>
      </c>
      <c r="N578" s="665">
        <v>61.24</v>
      </c>
    </row>
    <row r="579" spans="1:14" ht="14.4" customHeight="1" x14ac:dyDescent="0.3">
      <c r="A579" s="660" t="s">
        <v>576</v>
      </c>
      <c r="B579" s="661" t="s">
        <v>577</v>
      </c>
      <c r="C579" s="662" t="s">
        <v>595</v>
      </c>
      <c r="D579" s="663" t="s">
        <v>2032</v>
      </c>
      <c r="E579" s="662" t="s">
        <v>601</v>
      </c>
      <c r="F579" s="663" t="s">
        <v>2034</v>
      </c>
      <c r="G579" s="662" t="s">
        <v>614</v>
      </c>
      <c r="H579" s="662" t="s">
        <v>936</v>
      </c>
      <c r="I579" s="662" t="s">
        <v>936</v>
      </c>
      <c r="J579" s="662" t="s">
        <v>937</v>
      </c>
      <c r="K579" s="662" t="s">
        <v>938</v>
      </c>
      <c r="L579" s="664">
        <v>435.59993249929789</v>
      </c>
      <c r="M579" s="664">
        <v>3</v>
      </c>
      <c r="N579" s="665">
        <v>1306.7997974978937</v>
      </c>
    </row>
    <row r="580" spans="1:14" ht="14.4" customHeight="1" x14ac:dyDescent="0.3">
      <c r="A580" s="660" t="s">
        <v>576</v>
      </c>
      <c r="B580" s="661" t="s">
        <v>577</v>
      </c>
      <c r="C580" s="662" t="s">
        <v>595</v>
      </c>
      <c r="D580" s="663" t="s">
        <v>2032</v>
      </c>
      <c r="E580" s="662" t="s">
        <v>601</v>
      </c>
      <c r="F580" s="663" t="s">
        <v>2034</v>
      </c>
      <c r="G580" s="662" t="s">
        <v>614</v>
      </c>
      <c r="H580" s="662" t="s">
        <v>1864</v>
      </c>
      <c r="I580" s="662" t="s">
        <v>1864</v>
      </c>
      <c r="J580" s="662" t="s">
        <v>1865</v>
      </c>
      <c r="K580" s="662" t="s">
        <v>1484</v>
      </c>
      <c r="L580" s="664">
        <v>96.189488546668187</v>
      </c>
      <c r="M580" s="664">
        <v>2</v>
      </c>
      <c r="N580" s="665">
        <v>192.37897709333637</v>
      </c>
    </row>
    <row r="581" spans="1:14" ht="14.4" customHeight="1" x14ac:dyDescent="0.3">
      <c r="A581" s="660" t="s">
        <v>576</v>
      </c>
      <c r="B581" s="661" t="s">
        <v>577</v>
      </c>
      <c r="C581" s="662" t="s">
        <v>595</v>
      </c>
      <c r="D581" s="663" t="s">
        <v>2032</v>
      </c>
      <c r="E581" s="662" t="s">
        <v>601</v>
      </c>
      <c r="F581" s="663" t="s">
        <v>2034</v>
      </c>
      <c r="G581" s="662" t="s">
        <v>614</v>
      </c>
      <c r="H581" s="662" t="s">
        <v>1317</v>
      </c>
      <c r="I581" s="662" t="s">
        <v>1317</v>
      </c>
      <c r="J581" s="662" t="s">
        <v>1318</v>
      </c>
      <c r="K581" s="662" t="s">
        <v>1319</v>
      </c>
      <c r="L581" s="664">
        <v>216.07999999999998</v>
      </c>
      <c r="M581" s="664">
        <v>2</v>
      </c>
      <c r="N581" s="665">
        <v>432.15999999999997</v>
      </c>
    </row>
    <row r="582" spans="1:14" ht="14.4" customHeight="1" x14ac:dyDescent="0.3">
      <c r="A582" s="660" t="s">
        <v>576</v>
      </c>
      <c r="B582" s="661" t="s">
        <v>577</v>
      </c>
      <c r="C582" s="662" t="s">
        <v>595</v>
      </c>
      <c r="D582" s="663" t="s">
        <v>2032</v>
      </c>
      <c r="E582" s="662" t="s">
        <v>601</v>
      </c>
      <c r="F582" s="663" t="s">
        <v>2034</v>
      </c>
      <c r="G582" s="662" t="s">
        <v>614</v>
      </c>
      <c r="H582" s="662" t="s">
        <v>1866</v>
      </c>
      <c r="I582" s="662" t="s">
        <v>215</v>
      </c>
      <c r="J582" s="662" t="s">
        <v>1867</v>
      </c>
      <c r="K582" s="662"/>
      <c r="L582" s="664">
        <v>33.54999999999999</v>
      </c>
      <c r="M582" s="664">
        <v>3</v>
      </c>
      <c r="N582" s="665">
        <v>100.64999999999998</v>
      </c>
    </row>
    <row r="583" spans="1:14" ht="14.4" customHeight="1" x14ac:dyDescent="0.3">
      <c r="A583" s="660" t="s">
        <v>576</v>
      </c>
      <c r="B583" s="661" t="s">
        <v>577</v>
      </c>
      <c r="C583" s="662" t="s">
        <v>595</v>
      </c>
      <c r="D583" s="663" t="s">
        <v>2032</v>
      </c>
      <c r="E583" s="662" t="s">
        <v>601</v>
      </c>
      <c r="F583" s="663" t="s">
        <v>2034</v>
      </c>
      <c r="G583" s="662" t="s">
        <v>614</v>
      </c>
      <c r="H583" s="662" t="s">
        <v>1868</v>
      </c>
      <c r="I583" s="662" t="s">
        <v>1869</v>
      </c>
      <c r="J583" s="662" t="s">
        <v>1870</v>
      </c>
      <c r="K583" s="662" t="s">
        <v>1871</v>
      </c>
      <c r="L583" s="664">
        <v>97.580000000000027</v>
      </c>
      <c r="M583" s="664">
        <v>1</v>
      </c>
      <c r="N583" s="665">
        <v>97.580000000000027</v>
      </c>
    </row>
    <row r="584" spans="1:14" ht="14.4" customHeight="1" x14ac:dyDescent="0.3">
      <c r="A584" s="660" t="s">
        <v>576</v>
      </c>
      <c r="B584" s="661" t="s">
        <v>577</v>
      </c>
      <c r="C584" s="662" t="s">
        <v>595</v>
      </c>
      <c r="D584" s="663" t="s">
        <v>2032</v>
      </c>
      <c r="E584" s="662" t="s">
        <v>601</v>
      </c>
      <c r="F584" s="663" t="s">
        <v>2034</v>
      </c>
      <c r="G584" s="662" t="s">
        <v>614</v>
      </c>
      <c r="H584" s="662" t="s">
        <v>1541</v>
      </c>
      <c r="I584" s="662" t="s">
        <v>1541</v>
      </c>
      <c r="J584" s="662" t="s">
        <v>774</v>
      </c>
      <c r="K584" s="662" t="s">
        <v>1542</v>
      </c>
      <c r="L584" s="664">
        <v>121.83999913297036</v>
      </c>
      <c r="M584" s="664">
        <v>1</v>
      </c>
      <c r="N584" s="665">
        <v>121.83999913297036</v>
      </c>
    </row>
    <row r="585" spans="1:14" ht="14.4" customHeight="1" x14ac:dyDescent="0.3">
      <c r="A585" s="660" t="s">
        <v>576</v>
      </c>
      <c r="B585" s="661" t="s">
        <v>577</v>
      </c>
      <c r="C585" s="662" t="s">
        <v>595</v>
      </c>
      <c r="D585" s="663" t="s">
        <v>2032</v>
      </c>
      <c r="E585" s="662" t="s">
        <v>601</v>
      </c>
      <c r="F585" s="663" t="s">
        <v>2034</v>
      </c>
      <c r="G585" s="662" t="s">
        <v>614</v>
      </c>
      <c r="H585" s="662" t="s">
        <v>941</v>
      </c>
      <c r="I585" s="662" t="s">
        <v>941</v>
      </c>
      <c r="J585" s="662" t="s">
        <v>942</v>
      </c>
      <c r="K585" s="662" t="s">
        <v>943</v>
      </c>
      <c r="L585" s="664">
        <v>44.000000000000007</v>
      </c>
      <c r="M585" s="664">
        <v>2</v>
      </c>
      <c r="N585" s="665">
        <v>88.000000000000014</v>
      </c>
    </row>
    <row r="586" spans="1:14" ht="14.4" customHeight="1" x14ac:dyDescent="0.3">
      <c r="A586" s="660" t="s">
        <v>576</v>
      </c>
      <c r="B586" s="661" t="s">
        <v>577</v>
      </c>
      <c r="C586" s="662" t="s">
        <v>595</v>
      </c>
      <c r="D586" s="663" t="s">
        <v>2032</v>
      </c>
      <c r="E586" s="662" t="s">
        <v>601</v>
      </c>
      <c r="F586" s="663" t="s">
        <v>2034</v>
      </c>
      <c r="G586" s="662" t="s">
        <v>614</v>
      </c>
      <c r="H586" s="662" t="s">
        <v>944</v>
      </c>
      <c r="I586" s="662" t="s">
        <v>944</v>
      </c>
      <c r="J586" s="662" t="s">
        <v>942</v>
      </c>
      <c r="K586" s="662" t="s">
        <v>900</v>
      </c>
      <c r="L586" s="664">
        <v>110</v>
      </c>
      <c r="M586" s="664">
        <v>1</v>
      </c>
      <c r="N586" s="665">
        <v>110</v>
      </c>
    </row>
    <row r="587" spans="1:14" ht="14.4" customHeight="1" x14ac:dyDescent="0.3">
      <c r="A587" s="660" t="s">
        <v>576</v>
      </c>
      <c r="B587" s="661" t="s">
        <v>577</v>
      </c>
      <c r="C587" s="662" t="s">
        <v>595</v>
      </c>
      <c r="D587" s="663" t="s">
        <v>2032</v>
      </c>
      <c r="E587" s="662" t="s">
        <v>601</v>
      </c>
      <c r="F587" s="663" t="s">
        <v>2034</v>
      </c>
      <c r="G587" s="662" t="s">
        <v>614</v>
      </c>
      <c r="H587" s="662" t="s">
        <v>1872</v>
      </c>
      <c r="I587" s="662" t="s">
        <v>215</v>
      </c>
      <c r="J587" s="662" t="s">
        <v>1873</v>
      </c>
      <c r="K587" s="662" t="s">
        <v>1874</v>
      </c>
      <c r="L587" s="664">
        <v>39.08</v>
      </c>
      <c r="M587" s="664">
        <v>3</v>
      </c>
      <c r="N587" s="665">
        <v>117.24</v>
      </c>
    </row>
    <row r="588" spans="1:14" ht="14.4" customHeight="1" x14ac:dyDescent="0.3">
      <c r="A588" s="660" t="s">
        <v>576</v>
      </c>
      <c r="B588" s="661" t="s">
        <v>577</v>
      </c>
      <c r="C588" s="662" t="s">
        <v>595</v>
      </c>
      <c r="D588" s="663" t="s">
        <v>2032</v>
      </c>
      <c r="E588" s="662" t="s">
        <v>601</v>
      </c>
      <c r="F588" s="663" t="s">
        <v>2034</v>
      </c>
      <c r="G588" s="662" t="s">
        <v>614</v>
      </c>
      <c r="H588" s="662" t="s">
        <v>1875</v>
      </c>
      <c r="I588" s="662" t="s">
        <v>1876</v>
      </c>
      <c r="J588" s="662" t="s">
        <v>1877</v>
      </c>
      <c r="K588" s="662" t="s">
        <v>1878</v>
      </c>
      <c r="L588" s="664">
        <v>186.77024325296767</v>
      </c>
      <c r="M588" s="664">
        <v>1</v>
      </c>
      <c r="N588" s="665">
        <v>186.77024325296767</v>
      </c>
    </row>
    <row r="589" spans="1:14" ht="14.4" customHeight="1" x14ac:dyDescent="0.3">
      <c r="A589" s="660" t="s">
        <v>576</v>
      </c>
      <c r="B589" s="661" t="s">
        <v>577</v>
      </c>
      <c r="C589" s="662" t="s">
        <v>595</v>
      </c>
      <c r="D589" s="663" t="s">
        <v>2032</v>
      </c>
      <c r="E589" s="662" t="s">
        <v>601</v>
      </c>
      <c r="F589" s="663" t="s">
        <v>2034</v>
      </c>
      <c r="G589" s="662" t="s">
        <v>614</v>
      </c>
      <c r="H589" s="662" t="s">
        <v>1879</v>
      </c>
      <c r="I589" s="662" t="s">
        <v>215</v>
      </c>
      <c r="J589" s="662" t="s">
        <v>1880</v>
      </c>
      <c r="K589" s="662"/>
      <c r="L589" s="664">
        <v>38.452374490623107</v>
      </c>
      <c r="M589" s="664">
        <v>16</v>
      </c>
      <c r="N589" s="665">
        <v>615.23799184996972</v>
      </c>
    </row>
    <row r="590" spans="1:14" ht="14.4" customHeight="1" x14ac:dyDescent="0.3">
      <c r="A590" s="660" t="s">
        <v>576</v>
      </c>
      <c r="B590" s="661" t="s">
        <v>577</v>
      </c>
      <c r="C590" s="662" t="s">
        <v>595</v>
      </c>
      <c r="D590" s="663" t="s">
        <v>2032</v>
      </c>
      <c r="E590" s="662" t="s">
        <v>601</v>
      </c>
      <c r="F590" s="663" t="s">
        <v>2034</v>
      </c>
      <c r="G590" s="662" t="s">
        <v>614</v>
      </c>
      <c r="H590" s="662" t="s">
        <v>1881</v>
      </c>
      <c r="I590" s="662" t="s">
        <v>1882</v>
      </c>
      <c r="J590" s="662" t="s">
        <v>1883</v>
      </c>
      <c r="K590" s="662" t="s">
        <v>1884</v>
      </c>
      <c r="L590" s="664">
        <v>98.6</v>
      </c>
      <c r="M590" s="664">
        <v>1</v>
      </c>
      <c r="N590" s="665">
        <v>98.6</v>
      </c>
    </row>
    <row r="591" spans="1:14" ht="14.4" customHeight="1" x14ac:dyDescent="0.3">
      <c r="A591" s="660" t="s">
        <v>576</v>
      </c>
      <c r="B591" s="661" t="s">
        <v>577</v>
      </c>
      <c r="C591" s="662" t="s">
        <v>595</v>
      </c>
      <c r="D591" s="663" t="s">
        <v>2032</v>
      </c>
      <c r="E591" s="662" t="s">
        <v>601</v>
      </c>
      <c r="F591" s="663" t="s">
        <v>2034</v>
      </c>
      <c r="G591" s="662" t="s">
        <v>614</v>
      </c>
      <c r="H591" s="662" t="s">
        <v>1885</v>
      </c>
      <c r="I591" s="662" t="s">
        <v>215</v>
      </c>
      <c r="J591" s="662" t="s">
        <v>1886</v>
      </c>
      <c r="K591" s="662"/>
      <c r="L591" s="664">
        <v>30.2</v>
      </c>
      <c r="M591" s="664">
        <v>3</v>
      </c>
      <c r="N591" s="665">
        <v>90.6</v>
      </c>
    </row>
    <row r="592" spans="1:14" ht="14.4" customHeight="1" x14ac:dyDescent="0.3">
      <c r="A592" s="660" t="s">
        <v>576</v>
      </c>
      <c r="B592" s="661" t="s">
        <v>577</v>
      </c>
      <c r="C592" s="662" t="s">
        <v>595</v>
      </c>
      <c r="D592" s="663" t="s">
        <v>2032</v>
      </c>
      <c r="E592" s="662" t="s">
        <v>601</v>
      </c>
      <c r="F592" s="663" t="s">
        <v>2034</v>
      </c>
      <c r="G592" s="662" t="s">
        <v>614</v>
      </c>
      <c r="H592" s="662" t="s">
        <v>1887</v>
      </c>
      <c r="I592" s="662" t="s">
        <v>1888</v>
      </c>
      <c r="J592" s="662" t="s">
        <v>1889</v>
      </c>
      <c r="K592" s="662" t="s">
        <v>1890</v>
      </c>
      <c r="L592" s="664">
        <v>79.3</v>
      </c>
      <c r="M592" s="664">
        <v>10</v>
      </c>
      <c r="N592" s="665">
        <v>793</v>
      </c>
    </row>
    <row r="593" spans="1:14" ht="14.4" customHeight="1" x14ac:dyDescent="0.3">
      <c r="A593" s="660" t="s">
        <v>576</v>
      </c>
      <c r="B593" s="661" t="s">
        <v>577</v>
      </c>
      <c r="C593" s="662" t="s">
        <v>595</v>
      </c>
      <c r="D593" s="663" t="s">
        <v>2032</v>
      </c>
      <c r="E593" s="662" t="s">
        <v>601</v>
      </c>
      <c r="F593" s="663" t="s">
        <v>2034</v>
      </c>
      <c r="G593" s="662" t="s">
        <v>614</v>
      </c>
      <c r="H593" s="662" t="s">
        <v>1891</v>
      </c>
      <c r="I593" s="662" t="s">
        <v>1892</v>
      </c>
      <c r="J593" s="662" t="s">
        <v>1893</v>
      </c>
      <c r="K593" s="662" t="s">
        <v>1894</v>
      </c>
      <c r="L593" s="664">
        <v>1298.46</v>
      </c>
      <c r="M593" s="664">
        <v>1</v>
      </c>
      <c r="N593" s="665">
        <v>1298.46</v>
      </c>
    </row>
    <row r="594" spans="1:14" ht="14.4" customHeight="1" x14ac:dyDescent="0.3">
      <c r="A594" s="660" t="s">
        <v>576</v>
      </c>
      <c r="B594" s="661" t="s">
        <v>577</v>
      </c>
      <c r="C594" s="662" t="s">
        <v>595</v>
      </c>
      <c r="D594" s="663" t="s">
        <v>2032</v>
      </c>
      <c r="E594" s="662" t="s">
        <v>601</v>
      </c>
      <c r="F594" s="663" t="s">
        <v>2034</v>
      </c>
      <c r="G594" s="662" t="s">
        <v>960</v>
      </c>
      <c r="H594" s="662" t="s">
        <v>961</v>
      </c>
      <c r="I594" s="662" t="s">
        <v>962</v>
      </c>
      <c r="J594" s="662" t="s">
        <v>963</v>
      </c>
      <c r="K594" s="662" t="s">
        <v>964</v>
      </c>
      <c r="L594" s="664">
        <v>34.773199194347484</v>
      </c>
      <c r="M594" s="664">
        <v>6</v>
      </c>
      <c r="N594" s="665">
        <v>208.6391951660849</v>
      </c>
    </row>
    <row r="595" spans="1:14" ht="14.4" customHeight="1" x14ac:dyDescent="0.3">
      <c r="A595" s="660" t="s">
        <v>576</v>
      </c>
      <c r="B595" s="661" t="s">
        <v>577</v>
      </c>
      <c r="C595" s="662" t="s">
        <v>595</v>
      </c>
      <c r="D595" s="663" t="s">
        <v>2032</v>
      </c>
      <c r="E595" s="662" t="s">
        <v>601</v>
      </c>
      <c r="F595" s="663" t="s">
        <v>2034</v>
      </c>
      <c r="G595" s="662" t="s">
        <v>960</v>
      </c>
      <c r="H595" s="662" t="s">
        <v>965</v>
      </c>
      <c r="I595" s="662" t="s">
        <v>966</v>
      </c>
      <c r="J595" s="662" t="s">
        <v>967</v>
      </c>
      <c r="K595" s="662" t="s">
        <v>968</v>
      </c>
      <c r="L595" s="664">
        <v>105.05999999999999</v>
      </c>
      <c r="M595" s="664">
        <v>2</v>
      </c>
      <c r="N595" s="665">
        <v>210.11999999999998</v>
      </c>
    </row>
    <row r="596" spans="1:14" ht="14.4" customHeight="1" x14ac:dyDescent="0.3">
      <c r="A596" s="660" t="s">
        <v>576</v>
      </c>
      <c r="B596" s="661" t="s">
        <v>577</v>
      </c>
      <c r="C596" s="662" t="s">
        <v>595</v>
      </c>
      <c r="D596" s="663" t="s">
        <v>2032</v>
      </c>
      <c r="E596" s="662" t="s">
        <v>601</v>
      </c>
      <c r="F596" s="663" t="s">
        <v>2034</v>
      </c>
      <c r="G596" s="662" t="s">
        <v>960</v>
      </c>
      <c r="H596" s="662" t="s">
        <v>1895</v>
      </c>
      <c r="I596" s="662" t="s">
        <v>1896</v>
      </c>
      <c r="J596" s="662" t="s">
        <v>1897</v>
      </c>
      <c r="K596" s="662" t="s">
        <v>1898</v>
      </c>
      <c r="L596" s="664">
        <v>99.118299801553789</v>
      </c>
      <c r="M596" s="664">
        <v>1</v>
      </c>
      <c r="N596" s="665">
        <v>99.118299801553789</v>
      </c>
    </row>
    <row r="597" spans="1:14" ht="14.4" customHeight="1" x14ac:dyDescent="0.3">
      <c r="A597" s="660" t="s">
        <v>576</v>
      </c>
      <c r="B597" s="661" t="s">
        <v>577</v>
      </c>
      <c r="C597" s="662" t="s">
        <v>595</v>
      </c>
      <c r="D597" s="663" t="s">
        <v>2032</v>
      </c>
      <c r="E597" s="662" t="s">
        <v>601</v>
      </c>
      <c r="F597" s="663" t="s">
        <v>2034</v>
      </c>
      <c r="G597" s="662" t="s">
        <v>960</v>
      </c>
      <c r="H597" s="662" t="s">
        <v>981</v>
      </c>
      <c r="I597" s="662" t="s">
        <v>982</v>
      </c>
      <c r="J597" s="662" t="s">
        <v>610</v>
      </c>
      <c r="K597" s="662" t="s">
        <v>613</v>
      </c>
      <c r="L597" s="664">
        <v>630.66024999999991</v>
      </c>
      <c r="M597" s="664">
        <v>12</v>
      </c>
      <c r="N597" s="665">
        <v>7567.9229999999989</v>
      </c>
    </row>
    <row r="598" spans="1:14" ht="14.4" customHeight="1" x14ac:dyDescent="0.3">
      <c r="A598" s="660" t="s">
        <v>576</v>
      </c>
      <c r="B598" s="661" t="s">
        <v>577</v>
      </c>
      <c r="C598" s="662" t="s">
        <v>595</v>
      </c>
      <c r="D598" s="663" t="s">
        <v>2032</v>
      </c>
      <c r="E598" s="662" t="s">
        <v>601</v>
      </c>
      <c r="F598" s="663" t="s">
        <v>2034</v>
      </c>
      <c r="G598" s="662" t="s">
        <v>960</v>
      </c>
      <c r="H598" s="662" t="s">
        <v>983</v>
      </c>
      <c r="I598" s="662" t="s">
        <v>984</v>
      </c>
      <c r="J598" s="662" t="s">
        <v>610</v>
      </c>
      <c r="K598" s="662" t="s">
        <v>985</v>
      </c>
      <c r="L598" s="664">
        <v>721.20000000000016</v>
      </c>
      <c r="M598" s="664">
        <v>3</v>
      </c>
      <c r="N598" s="665">
        <v>2163.6000000000004</v>
      </c>
    </row>
    <row r="599" spans="1:14" ht="14.4" customHeight="1" x14ac:dyDescent="0.3">
      <c r="A599" s="660" t="s">
        <v>576</v>
      </c>
      <c r="B599" s="661" t="s">
        <v>577</v>
      </c>
      <c r="C599" s="662" t="s">
        <v>595</v>
      </c>
      <c r="D599" s="663" t="s">
        <v>2032</v>
      </c>
      <c r="E599" s="662" t="s">
        <v>601</v>
      </c>
      <c r="F599" s="663" t="s">
        <v>2034</v>
      </c>
      <c r="G599" s="662" t="s">
        <v>960</v>
      </c>
      <c r="H599" s="662" t="s">
        <v>986</v>
      </c>
      <c r="I599" s="662" t="s">
        <v>987</v>
      </c>
      <c r="J599" s="662" t="s">
        <v>988</v>
      </c>
      <c r="K599" s="662" t="s">
        <v>989</v>
      </c>
      <c r="L599" s="664">
        <v>58.669607326954889</v>
      </c>
      <c r="M599" s="664">
        <v>11</v>
      </c>
      <c r="N599" s="665">
        <v>645.36568059650381</v>
      </c>
    </row>
    <row r="600" spans="1:14" ht="14.4" customHeight="1" x14ac:dyDescent="0.3">
      <c r="A600" s="660" t="s">
        <v>576</v>
      </c>
      <c r="B600" s="661" t="s">
        <v>577</v>
      </c>
      <c r="C600" s="662" t="s">
        <v>595</v>
      </c>
      <c r="D600" s="663" t="s">
        <v>2032</v>
      </c>
      <c r="E600" s="662" t="s">
        <v>601</v>
      </c>
      <c r="F600" s="663" t="s">
        <v>2034</v>
      </c>
      <c r="G600" s="662" t="s">
        <v>960</v>
      </c>
      <c r="H600" s="662" t="s">
        <v>990</v>
      </c>
      <c r="I600" s="662" t="s">
        <v>991</v>
      </c>
      <c r="J600" s="662" t="s">
        <v>992</v>
      </c>
      <c r="K600" s="662" t="s">
        <v>993</v>
      </c>
      <c r="L600" s="664">
        <v>106.04891472931335</v>
      </c>
      <c r="M600" s="664">
        <v>2</v>
      </c>
      <c r="N600" s="665">
        <v>212.09782945862671</v>
      </c>
    </row>
    <row r="601" spans="1:14" ht="14.4" customHeight="1" x14ac:dyDescent="0.3">
      <c r="A601" s="660" t="s">
        <v>576</v>
      </c>
      <c r="B601" s="661" t="s">
        <v>577</v>
      </c>
      <c r="C601" s="662" t="s">
        <v>595</v>
      </c>
      <c r="D601" s="663" t="s">
        <v>2032</v>
      </c>
      <c r="E601" s="662" t="s">
        <v>601</v>
      </c>
      <c r="F601" s="663" t="s">
        <v>2034</v>
      </c>
      <c r="G601" s="662" t="s">
        <v>960</v>
      </c>
      <c r="H601" s="662" t="s">
        <v>994</v>
      </c>
      <c r="I601" s="662" t="s">
        <v>995</v>
      </c>
      <c r="J601" s="662" t="s">
        <v>996</v>
      </c>
      <c r="K601" s="662" t="s">
        <v>997</v>
      </c>
      <c r="L601" s="664">
        <v>48.819999351925738</v>
      </c>
      <c r="M601" s="664">
        <v>1</v>
      </c>
      <c r="N601" s="665">
        <v>48.819999351925738</v>
      </c>
    </row>
    <row r="602" spans="1:14" ht="14.4" customHeight="1" x14ac:dyDescent="0.3">
      <c r="A602" s="660" t="s">
        <v>576</v>
      </c>
      <c r="B602" s="661" t="s">
        <v>577</v>
      </c>
      <c r="C602" s="662" t="s">
        <v>595</v>
      </c>
      <c r="D602" s="663" t="s">
        <v>2032</v>
      </c>
      <c r="E602" s="662" t="s">
        <v>601</v>
      </c>
      <c r="F602" s="663" t="s">
        <v>2034</v>
      </c>
      <c r="G602" s="662" t="s">
        <v>960</v>
      </c>
      <c r="H602" s="662" t="s">
        <v>1341</v>
      </c>
      <c r="I602" s="662" t="s">
        <v>1342</v>
      </c>
      <c r="J602" s="662" t="s">
        <v>1343</v>
      </c>
      <c r="K602" s="662" t="s">
        <v>1344</v>
      </c>
      <c r="L602" s="664">
        <v>76.359999999999985</v>
      </c>
      <c r="M602" s="664">
        <v>1</v>
      </c>
      <c r="N602" s="665">
        <v>76.359999999999985</v>
      </c>
    </row>
    <row r="603" spans="1:14" ht="14.4" customHeight="1" x14ac:dyDescent="0.3">
      <c r="A603" s="660" t="s">
        <v>576</v>
      </c>
      <c r="B603" s="661" t="s">
        <v>577</v>
      </c>
      <c r="C603" s="662" t="s">
        <v>595</v>
      </c>
      <c r="D603" s="663" t="s">
        <v>2032</v>
      </c>
      <c r="E603" s="662" t="s">
        <v>601</v>
      </c>
      <c r="F603" s="663" t="s">
        <v>2034</v>
      </c>
      <c r="G603" s="662" t="s">
        <v>960</v>
      </c>
      <c r="H603" s="662" t="s">
        <v>1899</v>
      </c>
      <c r="I603" s="662" t="s">
        <v>1900</v>
      </c>
      <c r="J603" s="662" t="s">
        <v>1901</v>
      </c>
      <c r="K603" s="662" t="s">
        <v>1902</v>
      </c>
      <c r="L603" s="664">
        <v>36.17984553977454</v>
      </c>
      <c r="M603" s="664">
        <v>1</v>
      </c>
      <c r="N603" s="665">
        <v>36.17984553977454</v>
      </c>
    </row>
    <row r="604" spans="1:14" ht="14.4" customHeight="1" x14ac:dyDescent="0.3">
      <c r="A604" s="660" t="s">
        <v>576</v>
      </c>
      <c r="B604" s="661" t="s">
        <v>577</v>
      </c>
      <c r="C604" s="662" t="s">
        <v>595</v>
      </c>
      <c r="D604" s="663" t="s">
        <v>2032</v>
      </c>
      <c r="E604" s="662" t="s">
        <v>601</v>
      </c>
      <c r="F604" s="663" t="s">
        <v>2034</v>
      </c>
      <c r="G604" s="662" t="s">
        <v>960</v>
      </c>
      <c r="H604" s="662" t="s">
        <v>1006</v>
      </c>
      <c r="I604" s="662" t="s">
        <v>1007</v>
      </c>
      <c r="J604" s="662" t="s">
        <v>1004</v>
      </c>
      <c r="K604" s="662" t="s">
        <v>1008</v>
      </c>
      <c r="L604" s="664">
        <v>95.569944000359683</v>
      </c>
      <c r="M604" s="664">
        <v>1</v>
      </c>
      <c r="N604" s="665">
        <v>95.569944000359683</v>
      </c>
    </row>
    <row r="605" spans="1:14" ht="14.4" customHeight="1" x14ac:dyDescent="0.3">
      <c r="A605" s="660" t="s">
        <v>576</v>
      </c>
      <c r="B605" s="661" t="s">
        <v>577</v>
      </c>
      <c r="C605" s="662" t="s">
        <v>595</v>
      </c>
      <c r="D605" s="663" t="s">
        <v>2032</v>
      </c>
      <c r="E605" s="662" t="s">
        <v>601</v>
      </c>
      <c r="F605" s="663" t="s">
        <v>2034</v>
      </c>
      <c r="G605" s="662" t="s">
        <v>960</v>
      </c>
      <c r="H605" s="662" t="s">
        <v>1345</v>
      </c>
      <c r="I605" s="662" t="s">
        <v>1346</v>
      </c>
      <c r="J605" s="662" t="s">
        <v>1014</v>
      </c>
      <c r="K605" s="662" t="s">
        <v>1347</v>
      </c>
      <c r="L605" s="664">
        <v>57.809190835360496</v>
      </c>
      <c r="M605" s="664">
        <v>1</v>
      </c>
      <c r="N605" s="665">
        <v>57.809190835360496</v>
      </c>
    </row>
    <row r="606" spans="1:14" ht="14.4" customHeight="1" x14ac:dyDescent="0.3">
      <c r="A606" s="660" t="s">
        <v>576</v>
      </c>
      <c r="B606" s="661" t="s">
        <v>577</v>
      </c>
      <c r="C606" s="662" t="s">
        <v>595</v>
      </c>
      <c r="D606" s="663" t="s">
        <v>2032</v>
      </c>
      <c r="E606" s="662" t="s">
        <v>601</v>
      </c>
      <c r="F606" s="663" t="s">
        <v>2034</v>
      </c>
      <c r="G606" s="662" t="s">
        <v>960</v>
      </c>
      <c r="H606" s="662" t="s">
        <v>1552</v>
      </c>
      <c r="I606" s="662" t="s">
        <v>1553</v>
      </c>
      <c r="J606" s="662" t="s">
        <v>1554</v>
      </c>
      <c r="K606" s="662" t="s">
        <v>757</v>
      </c>
      <c r="L606" s="664">
        <v>96.010044779238044</v>
      </c>
      <c r="M606" s="664">
        <v>1</v>
      </c>
      <c r="N606" s="665">
        <v>96.010044779238044</v>
      </c>
    </row>
    <row r="607" spans="1:14" ht="14.4" customHeight="1" x14ac:dyDescent="0.3">
      <c r="A607" s="660" t="s">
        <v>576</v>
      </c>
      <c r="B607" s="661" t="s">
        <v>577</v>
      </c>
      <c r="C607" s="662" t="s">
        <v>595</v>
      </c>
      <c r="D607" s="663" t="s">
        <v>2032</v>
      </c>
      <c r="E607" s="662" t="s">
        <v>601</v>
      </c>
      <c r="F607" s="663" t="s">
        <v>2034</v>
      </c>
      <c r="G607" s="662" t="s">
        <v>960</v>
      </c>
      <c r="H607" s="662" t="s">
        <v>1026</v>
      </c>
      <c r="I607" s="662" t="s">
        <v>1027</v>
      </c>
      <c r="J607" s="662" t="s">
        <v>1028</v>
      </c>
      <c r="K607" s="662" t="s">
        <v>997</v>
      </c>
      <c r="L607" s="664">
        <v>85.20999999999998</v>
      </c>
      <c r="M607" s="664">
        <v>1</v>
      </c>
      <c r="N607" s="665">
        <v>85.20999999999998</v>
      </c>
    </row>
    <row r="608" spans="1:14" ht="14.4" customHeight="1" x14ac:dyDescent="0.3">
      <c r="A608" s="660" t="s">
        <v>576</v>
      </c>
      <c r="B608" s="661" t="s">
        <v>577</v>
      </c>
      <c r="C608" s="662" t="s">
        <v>595</v>
      </c>
      <c r="D608" s="663" t="s">
        <v>2032</v>
      </c>
      <c r="E608" s="662" t="s">
        <v>601</v>
      </c>
      <c r="F608" s="663" t="s">
        <v>2034</v>
      </c>
      <c r="G608" s="662" t="s">
        <v>960</v>
      </c>
      <c r="H608" s="662" t="s">
        <v>1562</v>
      </c>
      <c r="I608" s="662" t="s">
        <v>1563</v>
      </c>
      <c r="J608" s="662" t="s">
        <v>1564</v>
      </c>
      <c r="K608" s="662" t="s">
        <v>1565</v>
      </c>
      <c r="L608" s="664">
        <v>466.32054292464295</v>
      </c>
      <c r="M608" s="664">
        <v>3</v>
      </c>
      <c r="N608" s="665">
        <v>1398.9616287739289</v>
      </c>
    </row>
    <row r="609" spans="1:14" ht="14.4" customHeight="1" x14ac:dyDescent="0.3">
      <c r="A609" s="660" t="s">
        <v>576</v>
      </c>
      <c r="B609" s="661" t="s">
        <v>577</v>
      </c>
      <c r="C609" s="662" t="s">
        <v>595</v>
      </c>
      <c r="D609" s="663" t="s">
        <v>2032</v>
      </c>
      <c r="E609" s="662" t="s">
        <v>601</v>
      </c>
      <c r="F609" s="663" t="s">
        <v>2034</v>
      </c>
      <c r="G609" s="662" t="s">
        <v>960</v>
      </c>
      <c r="H609" s="662" t="s">
        <v>1566</v>
      </c>
      <c r="I609" s="662" t="s">
        <v>1567</v>
      </c>
      <c r="J609" s="662" t="s">
        <v>1568</v>
      </c>
      <c r="K609" s="662" t="s">
        <v>1569</v>
      </c>
      <c r="L609" s="664">
        <v>67.859101260696619</v>
      </c>
      <c r="M609" s="664">
        <v>220</v>
      </c>
      <c r="N609" s="665">
        <v>14929.002277353255</v>
      </c>
    </row>
    <row r="610" spans="1:14" ht="14.4" customHeight="1" x14ac:dyDescent="0.3">
      <c r="A610" s="660" t="s">
        <v>576</v>
      </c>
      <c r="B610" s="661" t="s">
        <v>577</v>
      </c>
      <c r="C610" s="662" t="s">
        <v>595</v>
      </c>
      <c r="D610" s="663" t="s">
        <v>2032</v>
      </c>
      <c r="E610" s="662" t="s">
        <v>601</v>
      </c>
      <c r="F610" s="663" t="s">
        <v>2034</v>
      </c>
      <c r="G610" s="662" t="s">
        <v>960</v>
      </c>
      <c r="H610" s="662" t="s">
        <v>1043</v>
      </c>
      <c r="I610" s="662" t="s">
        <v>1044</v>
      </c>
      <c r="J610" s="662" t="s">
        <v>1045</v>
      </c>
      <c r="K610" s="662" t="s">
        <v>1046</v>
      </c>
      <c r="L610" s="664">
        <v>64.545000299339435</v>
      </c>
      <c r="M610" s="664">
        <v>4</v>
      </c>
      <c r="N610" s="665">
        <v>258.18000119735774</v>
      </c>
    </row>
    <row r="611" spans="1:14" ht="14.4" customHeight="1" x14ac:dyDescent="0.3">
      <c r="A611" s="660" t="s">
        <v>576</v>
      </c>
      <c r="B611" s="661" t="s">
        <v>577</v>
      </c>
      <c r="C611" s="662" t="s">
        <v>595</v>
      </c>
      <c r="D611" s="663" t="s">
        <v>2032</v>
      </c>
      <c r="E611" s="662" t="s">
        <v>601</v>
      </c>
      <c r="F611" s="663" t="s">
        <v>2034</v>
      </c>
      <c r="G611" s="662" t="s">
        <v>960</v>
      </c>
      <c r="H611" s="662" t="s">
        <v>1372</v>
      </c>
      <c r="I611" s="662" t="s">
        <v>1372</v>
      </c>
      <c r="J611" s="662" t="s">
        <v>1373</v>
      </c>
      <c r="K611" s="662" t="s">
        <v>685</v>
      </c>
      <c r="L611" s="664">
        <v>72.629967917251861</v>
      </c>
      <c r="M611" s="664">
        <v>1</v>
      </c>
      <c r="N611" s="665">
        <v>72.629967917251861</v>
      </c>
    </row>
    <row r="612" spans="1:14" ht="14.4" customHeight="1" x14ac:dyDescent="0.3">
      <c r="A612" s="660" t="s">
        <v>576</v>
      </c>
      <c r="B612" s="661" t="s">
        <v>577</v>
      </c>
      <c r="C612" s="662" t="s">
        <v>595</v>
      </c>
      <c r="D612" s="663" t="s">
        <v>2032</v>
      </c>
      <c r="E612" s="662" t="s">
        <v>601</v>
      </c>
      <c r="F612" s="663" t="s">
        <v>2034</v>
      </c>
      <c r="G612" s="662" t="s">
        <v>960</v>
      </c>
      <c r="H612" s="662" t="s">
        <v>1047</v>
      </c>
      <c r="I612" s="662" t="s">
        <v>1048</v>
      </c>
      <c r="J612" s="662" t="s">
        <v>1049</v>
      </c>
      <c r="K612" s="662" t="s">
        <v>1050</v>
      </c>
      <c r="L612" s="664">
        <v>102.70000000000006</v>
      </c>
      <c r="M612" s="664">
        <v>1</v>
      </c>
      <c r="N612" s="665">
        <v>102.70000000000006</v>
      </c>
    </row>
    <row r="613" spans="1:14" ht="14.4" customHeight="1" x14ac:dyDescent="0.3">
      <c r="A613" s="660" t="s">
        <v>576</v>
      </c>
      <c r="B613" s="661" t="s">
        <v>577</v>
      </c>
      <c r="C613" s="662" t="s">
        <v>595</v>
      </c>
      <c r="D613" s="663" t="s">
        <v>2032</v>
      </c>
      <c r="E613" s="662" t="s">
        <v>601</v>
      </c>
      <c r="F613" s="663" t="s">
        <v>2034</v>
      </c>
      <c r="G613" s="662" t="s">
        <v>960</v>
      </c>
      <c r="H613" s="662" t="s">
        <v>1060</v>
      </c>
      <c r="I613" s="662" t="s">
        <v>1061</v>
      </c>
      <c r="J613" s="662" t="s">
        <v>610</v>
      </c>
      <c r="K613" s="662" t="s">
        <v>1062</v>
      </c>
      <c r="L613" s="664">
        <v>411.01547222222212</v>
      </c>
      <c r="M613" s="664">
        <v>36</v>
      </c>
      <c r="N613" s="665">
        <v>14796.556999999997</v>
      </c>
    </row>
    <row r="614" spans="1:14" ht="14.4" customHeight="1" x14ac:dyDescent="0.3">
      <c r="A614" s="660" t="s">
        <v>576</v>
      </c>
      <c r="B614" s="661" t="s">
        <v>577</v>
      </c>
      <c r="C614" s="662" t="s">
        <v>595</v>
      </c>
      <c r="D614" s="663" t="s">
        <v>2032</v>
      </c>
      <c r="E614" s="662" t="s">
        <v>601</v>
      </c>
      <c r="F614" s="663" t="s">
        <v>2034</v>
      </c>
      <c r="G614" s="662" t="s">
        <v>960</v>
      </c>
      <c r="H614" s="662" t="s">
        <v>1903</v>
      </c>
      <c r="I614" s="662" t="s">
        <v>1904</v>
      </c>
      <c r="J614" s="662" t="s">
        <v>963</v>
      </c>
      <c r="K614" s="662" t="s">
        <v>1905</v>
      </c>
      <c r="L614" s="664">
        <v>134.41999999999999</v>
      </c>
      <c r="M614" s="664">
        <v>2</v>
      </c>
      <c r="N614" s="665">
        <v>268.83999999999997</v>
      </c>
    </row>
    <row r="615" spans="1:14" ht="14.4" customHeight="1" x14ac:dyDescent="0.3">
      <c r="A615" s="660" t="s">
        <v>576</v>
      </c>
      <c r="B615" s="661" t="s">
        <v>577</v>
      </c>
      <c r="C615" s="662" t="s">
        <v>595</v>
      </c>
      <c r="D615" s="663" t="s">
        <v>2032</v>
      </c>
      <c r="E615" s="662" t="s">
        <v>601</v>
      </c>
      <c r="F615" s="663" t="s">
        <v>2034</v>
      </c>
      <c r="G615" s="662" t="s">
        <v>960</v>
      </c>
      <c r="H615" s="662" t="s">
        <v>1906</v>
      </c>
      <c r="I615" s="662" t="s">
        <v>1907</v>
      </c>
      <c r="J615" s="662" t="s">
        <v>1908</v>
      </c>
      <c r="K615" s="662" t="s">
        <v>1909</v>
      </c>
      <c r="L615" s="664">
        <v>1119.56</v>
      </c>
      <c r="M615" s="664">
        <v>1</v>
      </c>
      <c r="N615" s="665">
        <v>1119.56</v>
      </c>
    </row>
    <row r="616" spans="1:14" ht="14.4" customHeight="1" x14ac:dyDescent="0.3">
      <c r="A616" s="660" t="s">
        <v>576</v>
      </c>
      <c r="B616" s="661" t="s">
        <v>577</v>
      </c>
      <c r="C616" s="662" t="s">
        <v>595</v>
      </c>
      <c r="D616" s="663" t="s">
        <v>2032</v>
      </c>
      <c r="E616" s="662" t="s">
        <v>601</v>
      </c>
      <c r="F616" s="663" t="s">
        <v>2034</v>
      </c>
      <c r="G616" s="662" t="s">
        <v>960</v>
      </c>
      <c r="H616" s="662" t="s">
        <v>1910</v>
      </c>
      <c r="I616" s="662" t="s">
        <v>1911</v>
      </c>
      <c r="J616" s="662" t="s">
        <v>963</v>
      </c>
      <c r="K616" s="662" t="s">
        <v>1912</v>
      </c>
      <c r="L616" s="664">
        <v>64.099366378783159</v>
      </c>
      <c r="M616" s="664">
        <v>4</v>
      </c>
      <c r="N616" s="665">
        <v>256.39746551513264</v>
      </c>
    </row>
    <row r="617" spans="1:14" ht="14.4" customHeight="1" x14ac:dyDescent="0.3">
      <c r="A617" s="660" t="s">
        <v>576</v>
      </c>
      <c r="B617" s="661" t="s">
        <v>577</v>
      </c>
      <c r="C617" s="662" t="s">
        <v>595</v>
      </c>
      <c r="D617" s="663" t="s">
        <v>2032</v>
      </c>
      <c r="E617" s="662" t="s">
        <v>601</v>
      </c>
      <c r="F617" s="663" t="s">
        <v>2034</v>
      </c>
      <c r="G617" s="662" t="s">
        <v>960</v>
      </c>
      <c r="H617" s="662" t="s">
        <v>1913</v>
      </c>
      <c r="I617" s="662" t="s">
        <v>1914</v>
      </c>
      <c r="J617" s="662" t="s">
        <v>1915</v>
      </c>
      <c r="K617" s="662" t="s">
        <v>1916</v>
      </c>
      <c r="L617" s="664">
        <v>103.4400000000001</v>
      </c>
      <c r="M617" s="664">
        <v>1</v>
      </c>
      <c r="N617" s="665">
        <v>103.4400000000001</v>
      </c>
    </row>
    <row r="618" spans="1:14" ht="14.4" customHeight="1" x14ac:dyDescent="0.3">
      <c r="A618" s="660" t="s">
        <v>576</v>
      </c>
      <c r="B618" s="661" t="s">
        <v>577</v>
      </c>
      <c r="C618" s="662" t="s">
        <v>595</v>
      </c>
      <c r="D618" s="663" t="s">
        <v>2032</v>
      </c>
      <c r="E618" s="662" t="s">
        <v>601</v>
      </c>
      <c r="F618" s="663" t="s">
        <v>2034</v>
      </c>
      <c r="G618" s="662" t="s">
        <v>960</v>
      </c>
      <c r="H618" s="662" t="s">
        <v>1917</v>
      </c>
      <c r="I618" s="662" t="s">
        <v>1918</v>
      </c>
      <c r="J618" s="662" t="s">
        <v>1919</v>
      </c>
      <c r="K618" s="662" t="s">
        <v>1920</v>
      </c>
      <c r="L618" s="664">
        <v>303.89</v>
      </c>
      <c r="M618" s="664">
        <v>1</v>
      </c>
      <c r="N618" s="665">
        <v>303.89</v>
      </c>
    </row>
    <row r="619" spans="1:14" ht="14.4" customHeight="1" x14ac:dyDescent="0.3">
      <c r="A619" s="660" t="s">
        <v>576</v>
      </c>
      <c r="B619" s="661" t="s">
        <v>577</v>
      </c>
      <c r="C619" s="662" t="s">
        <v>595</v>
      </c>
      <c r="D619" s="663" t="s">
        <v>2032</v>
      </c>
      <c r="E619" s="662" t="s">
        <v>601</v>
      </c>
      <c r="F619" s="663" t="s">
        <v>2034</v>
      </c>
      <c r="G619" s="662" t="s">
        <v>960</v>
      </c>
      <c r="H619" s="662" t="s">
        <v>1921</v>
      </c>
      <c r="I619" s="662" t="s">
        <v>1922</v>
      </c>
      <c r="J619" s="662" t="s">
        <v>1923</v>
      </c>
      <c r="K619" s="662" t="s">
        <v>775</v>
      </c>
      <c r="L619" s="664">
        <v>113.28999999999996</v>
      </c>
      <c r="M619" s="664">
        <v>1</v>
      </c>
      <c r="N619" s="665">
        <v>113.28999999999996</v>
      </c>
    </row>
    <row r="620" spans="1:14" ht="14.4" customHeight="1" x14ac:dyDescent="0.3">
      <c r="A620" s="660" t="s">
        <v>576</v>
      </c>
      <c r="B620" s="661" t="s">
        <v>577</v>
      </c>
      <c r="C620" s="662" t="s">
        <v>595</v>
      </c>
      <c r="D620" s="663" t="s">
        <v>2032</v>
      </c>
      <c r="E620" s="662" t="s">
        <v>601</v>
      </c>
      <c r="F620" s="663" t="s">
        <v>2034</v>
      </c>
      <c r="G620" s="662" t="s">
        <v>960</v>
      </c>
      <c r="H620" s="662" t="s">
        <v>1385</v>
      </c>
      <c r="I620" s="662" t="s">
        <v>1386</v>
      </c>
      <c r="J620" s="662" t="s">
        <v>1387</v>
      </c>
      <c r="K620" s="662" t="s">
        <v>1388</v>
      </c>
      <c r="L620" s="664">
        <v>37.490000000000009</v>
      </c>
      <c r="M620" s="664">
        <v>5</v>
      </c>
      <c r="N620" s="665">
        <v>187.45000000000005</v>
      </c>
    </row>
    <row r="621" spans="1:14" ht="14.4" customHeight="1" x14ac:dyDescent="0.3">
      <c r="A621" s="660" t="s">
        <v>576</v>
      </c>
      <c r="B621" s="661" t="s">
        <v>577</v>
      </c>
      <c r="C621" s="662" t="s">
        <v>595</v>
      </c>
      <c r="D621" s="663" t="s">
        <v>2032</v>
      </c>
      <c r="E621" s="662" t="s">
        <v>601</v>
      </c>
      <c r="F621" s="663" t="s">
        <v>2034</v>
      </c>
      <c r="G621" s="662" t="s">
        <v>960</v>
      </c>
      <c r="H621" s="662" t="s">
        <v>1690</v>
      </c>
      <c r="I621" s="662" t="s">
        <v>1691</v>
      </c>
      <c r="J621" s="662" t="s">
        <v>1387</v>
      </c>
      <c r="K621" s="662" t="s">
        <v>1692</v>
      </c>
      <c r="L621" s="664">
        <v>124.29174418568698</v>
      </c>
      <c r="M621" s="664">
        <v>10</v>
      </c>
      <c r="N621" s="665">
        <v>1242.9174418568698</v>
      </c>
    </row>
    <row r="622" spans="1:14" ht="14.4" customHeight="1" x14ac:dyDescent="0.3">
      <c r="A622" s="660" t="s">
        <v>576</v>
      </c>
      <c r="B622" s="661" t="s">
        <v>577</v>
      </c>
      <c r="C622" s="662" t="s">
        <v>595</v>
      </c>
      <c r="D622" s="663" t="s">
        <v>2032</v>
      </c>
      <c r="E622" s="662" t="s">
        <v>601</v>
      </c>
      <c r="F622" s="663" t="s">
        <v>2034</v>
      </c>
      <c r="G622" s="662" t="s">
        <v>960</v>
      </c>
      <c r="H622" s="662" t="s">
        <v>1073</v>
      </c>
      <c r="I622" s="662" t="s">
        <v>1073</v>
      </c>
      <c r="J622" s="662" t="s">
        <v>1074</v>
      </c>
      <c r="K622" s="662" t="s">
        <v>1075</v>
      </c>
      <c r="L622" s="664">
        <v>91.528091584355025</v>
      </c>
      <c r="M622" s="664">
        <v>1</v>
      </c>
      <c r="N622" s="665">
        <v>91.528091584355025</v>
      </c>
    </row>
    <row r="623" spans="1:14" ht="14.4" customHeight="1" x14ac:dyDescent="0.3">
      <c r="A623" s="660" t="s">
        <v>576</v>
      </c>
      <c r="B623" s="661" t="s">
        <v>577</v>
      </c>
      <c r="C623" s="662" t="s">
        <v>595</v>
      </c>
      <c r="D623" s="663" t="s">
        <v>2032</v>
      </c>
      <c r="E623" s="662" t="s">
        <v>601</v>
      </c>
      <c r="F623" s="663" t="s">
        <v>2034</v>
      </c>
      <c r="G623" s="662" t="s">
        <v>960</v>
      </c>
      <c r="H623" s="662" t="s">
        <v>1399</v>
      </c>
      <c r="I623" s="662" t="s">
        <v>1400</v>
      </c>
      <c r="J623" s="662" t="s">
        <v>1401</v>
      </c>
      <c r="K623" s="662" t="s">
        <v>775</v>
      </c>
      <c r="L623" s="664">
        <v>88.250000000000028</v>
      </c>
      <c r="M623" s="664">
        <v>1</v>
      </c>
      <c r="N623" s="665">
        <v>88.250000000000028</v>
      </c>
    </row>
    <row r="624" spans="1:14" ht="14.4" customHeight="1" x14ac:dyDescent="0.3">
      <c r="A624" s="660" t="s">
        <v>576</v>
      </c>
      <c r="B624" s="661" t="s">
        <v>577</v>
      </c>
      <c r="C624" s="662" t="s">
        <v>595</v>
      </c>
      <c r="D624" s="663" t="s">
        <v>2032</v>
      </c>
      <c r="E624" s="662" t="s">
        <v>601</v>
      </c>
      <c r="F624" s="663" t="s">
        <v>2034</v>
      </c>
      <c r="G624" s="662" t="s">
        <v>960</v>
      </c>
      <c r="H624" s="662" t="s">
        <v>1924</v>
      </c>
      <c r="I624" s="662" t="s">
        <v>1924</v>
      </c>
      <c r="J624" s="662" t="s">
        <v>1925</v>
      </c>
      <c r="K624" s="662" t="s">
        <v>1598</v>
      </c>
      <c r="L624" s="664">
        <v>192.5098385272963</v>
      </c>
      <c r="M624" s="664">
        <v>4</v>
      </c>
      <c r="N624" s="665">
        <v>770.03935410918518</v>
      </c>
    </row>
    <row r="625" spans="1:14" ht="14.4" customHeight="1" x14ac:dyDescent="0.3">
      <c r="A625" s="660" t="s">
        <v>576</v>
      </c>
      <c r="B625" s="661" t="s">
        <v>577</v>
      </c>
      <c r="C625" s="662" t="s">
        <v>595</v>
      </c>
      <c r="D625" s="663" t="s">
        <v>2032</v>
      </c>
      <c r="E625" s="662" t="s">
        <v>601</v>
      </c>
      <c r="F625" s="663" t="s">
        <v>2034</v>
      </c>
      <c r="G625" s="662" t="s">
        <v>960</v>
      </c>
      <c r="H625" s="662" t="s">
        <v>1926</v>
      </c>
      <c r="I625" s="662" t="s">
        <v>1926</v>
      </c>
      <c r="J625" s="662" t="s">
        <v>1927</v>
      </c>
      <c r="K625" s="662" t="s">
        <v>1598</v>
      </c>
      <c r="L625" s="664">
        <v>172.44999999999996</v>
      </c>
      <c r="M625" s="664">
        <v>1</v>
      </c>
      <c r="N625" s="665">
        <v>172.44999999999996</v>
      </c>
    </row>
    <row r="626" spans="1:14" ht="14.4" customHeight="1" x14ac:dyDescent="0.3">
      <c r="A626" s="660" t="s">
        <v>576</v>
      </c>
      <c r="B626" s="661" t="s">
        <v>577</v>
      </c>
      <c r="C626" s="662" t="s">
        <v>595</v>
      </c>
      <c r="D626" s="663" t="s">
        <v>2032</v>
      </c>
      <c r="E626" s="662" t="s">
        <v>601</v>
      </c>
      <c r="F626" s="663" t="s">
        <v>2034</v>
      </c>
      <c r="G626" s="662" t="s">
        <v>960</v>
      </c>
      <c r="H626" s="662" t="s">
        <v>1076</v>
      </c>
      <c r="I626" s="662" t="s">
        <v>1076</v>
      </c>
      <c r="J626" s="662" t="s">
        <v>610</v>
      </c>
      <c r="K626" s="662" t="s">
        <v>1062</v>
      </c>
      <c r="L626" s="664">
        <v>408.94974645228245</v>
      </c>
      <c r="M626" s="664">
        <v>24</v>
      </c>
      <c r="N626" s="665">
        <v>9814.7939148547794</v>
      </c>
    </row>
    <row r="627" spans="1:14" ht="14.4" customHeight="1" x14ac:dyDescent="0.3">
      <c r="A627" s="660" t="s">
        <v>576</v>
      </c>
      <c r="B627" s="661" t="s">
        <v>577</v>
      </c>
      <c r="C627" s="662" t="s">
        <v>595</v>
      </c>
      <c r="D627" s="663" t="s">
        <v>2032</v>
      </c>
      <c r="E627" s="662" t="s">
        <v>601</v>
      </c>
      <c r="F627" s="663" t="s">
        <v>2034</v>
      </c>
      <c r="G627" s="662" t="s">
        <v>960</v>
      </c>
      <c r="H627" s="662" t="s">
        <v>1928</v>
      </c>
      <c r="I627" s="662" t="s">
        <v>1928</v>
      </c>
      <c r="J627" s="662" t="s">
        <v>1929</v>
      </c>
      <c r="K627" s="662" t="s">
        <v>1598</v>
      </c>
      <c r="L627" s="664">
        <v>172.45046145258692</v>
      </c>
      <c r="M627" s="664">
        <v>4</v>
      </c>
      <c r="N627" s="665">
        <v>689.80184581034769</v>
      </c>
    </row>
    <row r="628" spans="1:14" ht="14.4" customHeight="1" x14ac:dyDescent="0.3">
      <c r="A628" s="660" t="s">
        <v>576</v>
      </c>
      <c r="B628" s="661" t="s">
        <v>577</v>
      </c>
      <c r="C628" s="662" t="s">
        <v>595</v>
      </c>
      <c r="D628" s="663" t="s">
        <v>2032</v>
      </c>
      <c r="E628" s="662" t="s">
        <v>1587</v>
      </c>
      <c r="F628" s="663" t="s">
        <v>2038</v>
      </c>
      <c r="G628" s="662"/>
      <c r="H628" s="662" t="s">
        <v>1930</v>
      </c>
      <c r="I628" s="662" t="s">
        <v>1930</v>
      </c>
      <c r="J628" s="662" t="s">
        <v>1931</v>
      </c>
      <c r="K628" s="662" t="s">
        <v>1932</v>
      </c>
      <c r="L628" s="664">
        <v>104.40000000000002</v>
      </c>
      <c r="M628" s="664">
        <v>6</v>
      </c>
      <c r="N628" s="665">
        <v>626.40000000000009</v>
      </c>
    </row>
    <row r="629" spans="1:14" ht="14.4" customHeight="1" x14ac:dyDescent="0.3">
      <c r="A629" s="660" t="s">
        <v>576</v>
      </c>
      <c r="B629" s="661" t="s">
        <v>577</v>
      </c>
      <c r="C629" s="662" t="s">
        <v>595</v>
      </c>
      <c r="D629" s="663" t="s">
        <v>2032</v>
      </c>
      <c r="E629" s="662" t="s">
        <v>1587</v>
      </c>
      <c r="F629" s="663" t="s">
        <v>2038</v>
      </c>
      <c r="G629" s="662"/>
      <c r="H629" s="662" t="s">
        <v>1933</v>
      </c>
      <c r="I629" s="662" t="s">
        <v>1933</v>
      </c>
      <c r="J629" s="662" t="s">
        <v>1934</v>
      </c>
      <c r="K629" s="662" t="s">
        <v>1932</v>
      </c>
      <c r="L629" s="664">
        <v>96.24</v>
      </c>
      <c r="M629" s="664">
        <v>7</v>
      </c>
      <c r="N629" s="665">
        <v>673.68</v>
      </c>
    </row>
    <row r="630" spans="1:14" ht="14.4" customHeight="1" x14ac:dyDescent="0.3">
      <c r="A630" s="660" t="s">
        <v>576</v>
      </c>
      <c r="B630" s="661" t="s">
        <v>577</v>
      </c>
      <c r="C630" s="662" t="s">
        <v>595</v>
      </c>
      <c r="D630" s="663" t="s">
        <v>2032</v>
      </c>
      <c r="E630" s="662" t="s">
        <v>1587</v>
      </c>
      <c r="F630" s="663" t="s">
        <v>2038</v>
      </c>
      <c r="G630" s="662" t="s">
        <v>614</v>
      </c>
      <c r="H630" s="662" t="s">
        <v>1935</v>
      </c>
      <c r="I630" s="662" t="s">
        <v>1936</v>
      </c>
      <c r="J630" s="662" t="s">
        <v>1937</v>
      </c>
      <c r="K630" s="662" t="s">
        <v>1938</v>
      </c>
      <c r="L630" s="664">
        <v>2296.5799999999995</v>
      </c>
      <c r="M630" s="664">
        <v>1</v>
      </c>
      <c r="N630" s="665">
        <v>2296.5799999999995</v>
      </c>
    </row>
    <row r="631" spans="1:14" ht="14.4" customHeight="1" x14ac:dyDescent="0.3">
      <c r="A631" s="660" t="s">
        <v>576</v>
      </c>
      <c r="B631" s="661" t="s">
        <v>577</v>
      </c>
      <c r="C631" s="662" t="s">
        <v>595</v>
      </c>
      <c r="D631" s="663" t="s">
        <v>2032</v>
      </c>
      <c r="E631" s="662" t="s">
        <v>1587</v>
      </c>
      <c r="F631" s="663" t="s">
        <v>2038</v>
      </c>
      <c r="G631" s="662" t="s">
        <v>614</v>
      </c>
      <c r="H631" s="662" t="s">
        <v>1939</v>
      </c>
      <c r="I631" s="662" t="s">
        <v>215</v>
      </c>
      <c r="J631" s="662" t="s">
        <v>1940</v>
      </c>
      <c r="K631" s="662"/>
      <c r="L631" s="664">
        <v>224.61</v>
      </c>
      <c r="M631" s="664">
        <v>2</v>
      </c>
      <c r="N631" s="665">
        <v>449.22</v>
      </c>
    </row>
    <row r="632" spans="1:14" ht="14.4" customHeight="1" x14ac:dyDescent="0.3">
      <c r="A632" s="660" t="s">
        <v>576</v>
      </c>
      <c r="B632" s="661" t="s">
        <v>577</v>
      </c>
      <c r="C632" s="662" t="s">
        <v>595</v>
      </c>
      <c r="D632" s="663" t="s">
        <v>2032</v>
      </c>
      <c r="E632" s="662" t="s">
        <v>1587</v>
      </c>
      <c r="F632" s="663" t="s">
        <v>2038</v>
      </c>
      <c r="G632" s="662" t="s">
        <v>960</v>
      </c>
      <c r="H632" s="662" t="s">
        <v>1941</v>
      </c>
      <c r="I632" s="662" t="s">
        <v>1942</v>
      </c>
      <c r="J632" s="662" t="s">
        <v>1943</v>
      </c>
      <c r="K632" s="662" t="s">
        <v>1591</v>
      </c>
      <c r="L632" s="664">
        <v>40.470000304531048</v>
      </c>
      <c r="M632" s="664">
        <v>5</v>
      </c>
      <c r="N632" s="665">
        <v>202.35000152265525</v>
      </c>
    </row>
    <row r="633" spans="1:14" ht="14.4" customHeight="1" x14ac:dyDescent="0.3">
      <c r="A633" s="660" t="s">
        <v>576</v>
      </c>
      <c r="B633" s="661" t="s">
        <v>577</v>
      </c>
      <c r="C633" s="662" t="s">
        <v>595</v>
      </c>
      <c r="D633" s="663" t="s">
        <v>2032</v>
      </c>
      <c r="E633" s="662" t="s">
        <v>1587</v>
      </c>
      <c r="F633" s="663" t="s">
        <v>2038</v>
      </c>
      <c r="G633" s="662" t="s">
        <v>960</v>
      </c>
      <c r="H633" s="662" t="s">
        <v>1944</v>
      </c>
      <c r="I633" s="662" t="s">
        <v>1945</v>
      </c>
      <c r="J633" s="662" t="s">
        <v>1946</v>
      </c>
      <c r="K633" s="662" t="s">
        <v>1591</v>
      </c>
      <c r="L633" s="664">
        <v>47.809632840511071</v>
      </c>
      <c r="M633" s="664">
        <v>59</v>
      </c>
      <c r="N633" s="665">
        <v>2820.7683375901534</v>
      </c>
    </row>
    <row r="634" spans="1:14" ht="14.4" customHeight="1" x14ac:dyDescent="0.3">
      <c r="A634" s="660" t="s">
        <v>576</v>
      </c>
      <c r="B634" s="661" t="s">
        <v>577</v>
      </c>
      <c r="C634" s="662" t="s">
        <v>595</v>
      </c>
      <c r="D634" s="663" t="s">
        <v>2032</v>
      </c>
      <c r="E634" s="662" t="s">
        <v>1587</v>
      </c>
      <c r="F634" s="663" t="s">
        <v>2038</v>
      </c>
      <c r="G634" s="662" t="s">
        <v>960</v>
      </c>
      <c r="H634" s="662" t="s">
        <v>1588</v>
      </c>
      <c r="I634" s="662" t="s">
        <v>1589</v>
      </c>
      <c r="J634" s="662" t="s">
        <v>1590</v>
      </c>
      <c r="K634" s="662" t="s">
        <v>1591</v>
      </c>
      <c r="L634" s="664">
        <v>47.909853098072411</v>
      </c>
      <c r="M634" s="664">
        <v>63</v>
      </c>
      <c r="N634" s="665">
        <v>3018.320745178562</v>
      </c>
    </row>
    <row r="635" spans="1:14" ht="14.4" customHeight="1" x14ac:dyDescent="0.3">
      <c r="A635" s="660" t="s">
        <v>576</v>
      </c>
      <c r="B635" s="661" t="s">
        <v>577</v>
      </c>
      <c r="C635" s="662" t="s">
        <v>595</v>
      </c>
      <c r="D635" s="663" t="s">
        <v>2032</v>
      </c>
      <c r="E635" s="662" t="s">
        <v>1587</v>
      </c>
      <c r="F635" s="663" t="s">
        <v>2038</v>
      </c>
      <c r="G635" s="662" t="s">
        <v>960</v>
      </c>
      <c r="H635" s="662" t="s">
        <v>1947</v>
      </c>
      <c r="I635" s="662" t="s">
        <v>1948</v>
      </c>
      <c r="J635" s="662" t="s">
        <v>1949</v>
      </c>
      <c r="K635" s="662" t="s">
        <v>1591</v>
      </c>
      <c r="L635" s="664">
        <v>33.569970547597357</v>
      </c>
      <c r="M635" s="664">
        <v>14</v>
      </c>
      <c r="N635" s="665">
        <v>469.97958766636299</v>
      </c>
    </row>
    <row r="636" spans="1:14" ht="14.4" customHeight="1" x14ac:dyDescent="0.3">
      <c r="A636" s="660" t="s">
        <v>576</v>
      </c>
      <c r="B636" s="661" t="s">
        <v>577</v>
      </c>
      <c r="C636" s="662" t="s">
        <v>595</v>
      </c>
      <c r="D636" s="663" t="s">
        <v>2032</v>
      </c>
      <c r="E636" s="662" t="s">
        <v>1587</v>
      </c>
      <c r="F636" s="663" t="s">
        <v>2038</v>
      </c>
      <c r="G636" s="662" t="s">
        <v>960</v>
      </c>
      <c r="H636" s="662" t="s">
        <v>1950</v>
      </c>
      <c r="I636" s="662" t="s">
        <v>1951</v>
      </c>
      <c r="J636" s="662" t="s">
        <v>1952</v>
      </c>
      <c r="K636" s="662" t="s">
        <v>1591</v>
      </c>
      <c r="L636" s="664">
        <v>33.569950133801221</v>
      </c>
      <c r="M636" s="664">
        <v>28</v>
      </c>
      <c r="N636" s="665">
        <v>939.95860374643428</v>
      </c>
    </row>
    <row r="637" spans="1:14" ht="14.4" customHeight="1" x14ac:dyDescent="0.3">
      <c r="A637" s="660" t="s">
        <v>576</v>
      </c>
      <c r="B637" s="661" t="s">
        <v>577</v>
      </c>
      <c r="C637" s="662" t="s">
        <v>595</v>
      </c>
      <c r="D637" s="663" t="s">
        <v>2032</v>
      </c>
      <c r="E637" s="662" t="s">
        <v>1587</v>
      </c>
      <c r="F637" s="663" t="s">
        <v>2038</v>
      </c>
      <c r="G637" s="662" t="s">
        <v>960</v>
      </c>
      <c r="H637" s="662" t="s">
        <v>1953</v>
      </c>
      <c r="I637" s="662" t="s">
        <v>1954</v>
      </c>
      <c r="J637" s="662" t="s">
        <v>1955</v>
      </c>
      <c r="K637" s="662" t="s">
        <v>1591</v>
      </c>
      <c r="L637" s="664">
        <v>44.779921425165902</v>
      </c>
      <c r="M637" s="664">
        <v>4</v>
      </c>
      <c r="N637" s="665">
        <v>179.11968570066361</v>
      </c>
    </row>
    <row r="638" spans="1:14" ht="14.4" customHeight="1" x14ac:dyDescent="0.3">
      <c r="A638" s="660" t="s">
        <v>576</v>
      </c>
      <c r="B638" s="661" t="s">
        <v>577</v>
      </c>
      <c r="C638" s="662" t="s">
        <v>595</v>
      </c>
      <c r="D638" s="663" t="s">
        <v>2032</v>
      </c>
      <c r="E638" s="662" t="s">
        <v>1587</v>
      </c>
      <c r="F638" s="663" t="s">
        <v>2038</v>
      </c>
      <c r="G638" s="662" t="s">
        <v>960</v>
      </c>
      <c r="H638" s="662" t="s">
        <v>1956</v>
      </c>
      <c r="I638" s="662" t="s">
        <v>1957</v>
      </c>
      <c r="J638" s="662" t="s">
        <v>1958</v>
      </c>
      <c r="K638" s="662" t="s">
        <v>1591</v>
      </c>
      <c r="L638" s="664">
        <v>44.779921425165902</v>
      </c>
      <c r="M638" s="664">
        <v>4</v>
      </c>
      <c r="N638" s="665">
        <v>179.11968570066361</v>
      </c>
    </row>
    <row r="639" spans="1:14" ht="14.4" customHeight="1" x14ac:dyDescent="0.3">
      <c r="A639" s="660" t="s">
        <v>576</v>
      </c>
      <c r="B639" s="661" t="s">
        <v>577</v>
      </c>
      <c r="C639" s="662" t="s">
        <v>595</v>
      </c>
      <c r="D639" s="663" t="s">
        <v>2032</v>
      </c>
      <c r="E639" s="662" t="s">
        <v>1587</v>
      </c>
      <c r="F639" s="663" t="s">
        <v>2038</v>
      </c>
      <c r="G639" s="662" t="s">
        <v>960</v>
      </c>
      <c r="H639" s="662" t="s">
        <v>1959</v>
      </c>
      <c r="I639" s="662" t="s">
        <v>1960</v>
      </c>
      <c r="J639" s="662" t="s">
        <v>1961</v>
      </c>
      <c r="K639" s="662" t="s">
        <v>1591</v>
      </c>
      <c r="L639" s="664">
        <v>49.249978395429991</v>
      </c>
      <c r="M639" s="664">
        <v>4</v>
      </c>
      <c r="N639" s="665">
        <v>196.99991358171997</v>
      </c>
    </row>
    <row r="640" spans="1:14" ht="14.4" customHeight="1" x14ac:dyDescent="0.3">
      <c r="A640" s="660" t="s">
        <v>576</v>
      </c>
      <c r="B640" s="661" t="s">
        <v>577</v>
      </c>
      <c r="C640" s="662" t="s">
        <v>595</v>
      </c>
      <c r="D640" s="663" t="s">
        <v>2032</v>
      </c>
      <c r="E640" s="662" t="s">
        <v>1587</v>
      </c>
      <c r="F640" s="663" t="s">
        <v>2038</v>
      </c>
      <c r="G640" s="662" t="s">
        <v>960</v>
      </c>
      <c r="H640" s="662" t="s">
        <v>1962</v>
      </c>
      <c r="I640" s="662" t="s">
        <v>1963</v>
      </c>
      <c r="J640" s="662" t="s">
        <v>1964</v>
      </c>
      <c r="K640" s="662" t="s">
        <v>1965</v>
      </c>
      <c r="L640" s="664">
        <v>123.21073256396518</v>
      </c>
      <c r="M640" s="664">
        <v>4</v>
      </c>
      <c r="N640" s="665">
        <v>492.84293025586072</v>
      </c>
    </row>
    <row r="641" spans="1:14" ht="14.4" customHeight="1" x14ac:dyDescent="0.3">
      <c r="A641" s="660" t="s">
        <v>576</v>
      </c>
      <c r="B641" s="661" t="s">
        <v>577</v>
      </c>
      <c r="C641" s="662" t="s">
        <v>595</v>
      </c>
      <c r="D641" s="663" t="s">
        <v>2032</v>
      </c>
      <c r="E641" s="662" t="s">
        <v>1587</v>
      </c>
      <c r="F641" s="663" t="s">
        <v>2038</v>
      </c>
      <c r="G641" s="662" t="s">
        <v>960</v>
      </c>
      <c r="H641" s="662" t="s">
        <v>1966</v>
      </c>
      <c r="I641" s="662" t="s">
        <v>1967</v>
      </c>
      <c r="J641" s="662" t="s">
        <v>1968</v>
      </c>
      <c r="K641" s="662" t="s">
        <v>1965</v>
      </c>
      <c r="L641" s="664">
        <v>137.25</v>
      </c>
      <c r="M641" s="664">
        <v>2</v>
      </c>
      <c r="N641" s="665">
        <v>274.5</v>
      </c>
    </row>
    <row r="642" spans="1:14" ht="14.4" customHeight="1" x14ac:dyDescent="0.3">
      <c r="A642" s="660" t="s">
        <v>576</v>
      </c>
      <c r="B642" s="661" t="s">
        <v>577</v>
      </c>
      <c r="C642" s="662" t="s">
        <v>595</v>
      </c>
      <c r="D642" s="663" t="s">
        <v>2032</v>
      </c>
      <c r="E642" s="662" t="s">
        <v>1587</v>
      </c>
      <c r="F642" s="663" t="s">
        <v>2038</v>
      </c>
      <c r="G642" s="662" t="s">
        <v>960</v>
      </c>
      <c r="H642" s="662" t="s">
        <v>1596</v>
      </c>
      <c r="I642" s="662" t="s">
        <v>1596</v>
      </c>
      <c r="J642" s="662" t="s">
        <v>1597</v>
      </c>
      <c r="K642" s="662" t="s">
        <v>1598</v>
      </c>
      <c r="L642" s="664">
        <v>191.21980419114263</v>
      </c>
      <c r="M642" s="664">
        <v>16.5</v>
      </c>
      <c r="N642" s="665">
        <v>3155.1267691538533</v>
      </c>
    </row>
    <row r="643" spans="1:14" ht="14.4" customHeight="1" x14ac:dyDescent="0.3">
      <c r="A643" s="660" t="s">
        <v>576</v>
      </c>
      <c r="B643" s="661" t="s">
        <v>577</v>
      </c>
      <c r="C643" s="662" t="s">
        <v>595</v>
      </c>
      <c r="D643" s="663" t="s">
        <v>2032</v>
      </c>
      <c r="E643" s="662" t="s">
        <v>1587</v>
      </c>
      <c r="F643" s="663" t="s">
        <v>2038</v>
      </c>
      <c r="G643" s="662" t="s">
        <v>960</v>
      </c>
      <c r="H643" s="662" t="s">
        <v>1969</v>
      </c>
      <c r="I643" s="662" t="s">
        <v>1969</v>
      </c>
      <c r="J643" s="662" t="s">
        <v>1970</v>
      </c>
      <c r="K643" s="662" t="s">
        <v>1598</v>
      </c>
      <c r="L643" s="664">
        <v>162.80909622219434</v>
      </c>
      <c r="M643" s="664">
        <v>3.75</v>
      </c>
      <c r="N643" s="665">
        <v>610.53411083322874</v>
      </c>
    </row>
    <row r="644" spans="1:14" ht="14.4" customHeight="1" x14ac:dyDescent="0.3">
      <c r="A644" s="660" t="s">
        <v>576</v>
      </c>
      <c r="B644" s="661" t="s">
        <v>577</v>
      </c>
      <c r="C644" s="662" t="s">
        <v>595</v>
      </c>
      <c r="D644" s="663" t="s">
        <v>2032</v>
      </c>
      <c r="E644" s="662" t="s">
        <v>1587</v>
      </c>
      <c r="F644" s="663" t="s">
        <v>2038</v>
      </c>
      <c r="G644" s="662" t="s">
        <v>960</v>
      </c>
      <c r="H644" s="662" t="s">
        <v>1971</v>
      </c>
      <c r="I644" s="662" t="s">
        <v>1971</v>
      </c>
      <c r="J644" s="662" t="s">
        <v>1972</v>
      </c>
      <c r="K644" s="662" t="s">
        <v>1598</v>
      </c>
      <c r="L644" s="664">
        <v>179.46008311437467</v>
      </c>
      <c r="M644" s="664">
        <v>7</v>
      </c>
      <c r="N644" s="665">
        <v>1256.2205818006228</v>
      </c>
    </row>
    <row r="645" spans="1:14" ht="14.4" customHeight="1" x14ac:dyDescent="0.3">
      <c r="A645" s="660" t="s">
        <v>576</v>
      </c>
      <c r="B645" s="661" t="s">
        <v>577</v>
      </c>
      <c r="C645" s="662" t="s">
        <v>595</v>
      </c>
      <c r="D645" s="663" t="s">
        <v>2032</v>
      </c>
      <c r="E645" s="662" t="s">
        <v>1587</v>
      </c>
      <c r="F645" s="663" t="s">
        <v>2038</v>
      </c>
      <c r="G645" s="662" t="s">
        <v>960</v>
      </c>
      <c r="H645" s="662" t="s">
        <v>1973</v>
      </c>
      <c r="I645" s="662" t="s">
        <v>1973</v>
      </c>
      <c r="J645" s="662" t="s">
        <v>1974</v>
      </c>
      <c r="K645" s="662" t="s">
        <v>1598</v>
      </c>
      <c r="L645" s="664">
        <v>178.99642629250062</v>
      </c>
      <c r="M645" s="664">
        <v>3</v>
      </c>
      <c r="N645" s="665">
        <v>536.98927887750187</v>
      </c>
    </row>
    <row r="646" spans="1:14" ht="14.4" customHeight="1" x14ac:dyDescent="0.3">
      <c r="A646" s="660" t="s">
        <v>576</v>
      </c>
      <c r="B646" s="661" t="s">
        <v>577</v>
      </c>
      <c r="C646" s="662" t="s">
        <v>595</v>
      </c>
      <c r="D646" s="663" t="s">
        <v>2032</v>
      </c>
      <c r="E646" s="662" t="s">
        <v>1587</v>
      </c>
      <c r="F646" s="663" t="s">
        <v>2038</v>
      </c>
      <c r="G646" s="662" t="s">
        <v>960</v>
      </c>
      <c r="H646" s="662" t="s">
        <v>1975</v>
      </c>
      <c r="I646" s="662" t="s">
        <v>1975</v>
      </c>
      <c r="J646" s="662" t="s">
        <v>1949</v>
      </c>
      <c r="K646" s="662" t="s">
        <v>1598</v>
      </c>
      <c r="L646" s="664">
        <v>137.07999090957125</v>
      </c>
      <c r="M646" s="664">
        <v>17</v>
      </c>
      <c r="N646" s="665">
        <v>2330.3598454627113</v>
      </c>
    </row>
    <row r="647" spans="1:14" ht="14.4" customHeight="1" x14ac:dyDescent="0.3">
      <c r="A647" s="660" t="s">
        <v>576</v>
      </c>
      <c r="B647" s="661" t="s">
        <v>577</v>
      </c>
      <c r="C647" s="662" t="s">
        <v>595</v>
      </c>
      <c r="D647" s="663" t="s">
        <v>2032</v>
      </c>
      <c r="E647" s="662" t="s">
        <v>1587</v>
      </c>
      <c r="F647" s="663" t="s">
        <v>2038</v>
      </c>
      <c r="G647" s="662" t="s">
        <v>960</v>
      </c>
      <c r="H647" s="662" t="s">
        <v>1976</v>
      </c>
      <c r="I647" s="662" t="s">
        <v>1976</v>
      </c>
      <c r="J647" s="662" t="s">
        <v>1977</v>
      </c>
      <c r="K647" s="662" t="s">
        <v>1598</v>
      </c>
      <c r="L647" s="664">
        <v>192.75000041268478</v>
      </c>
      <c r="M647" s="664">
        <v>7</v>
      </c>
      <c r="N647" s="665">
        <v>1349.2500028887935</v>
      </c>
    </row>
    <row r="648" spans="1:14" ht="14.4" customHeight="1" x14ac:dyDescent="0.3">
      <c r="A648" s="660" t="s">
        <v>576</v>
      </c>
      <c r="B648" s="661" t="s">
        <v>577</v>
      </c>
      <c r="C648" s="662" t="s">
        <v>595</v>
      </c>
      <c r="D648" s="663" t="s">
        <v>2032</v>
      </c>
      <c r="E648" s="662" t="s">
        <v>1587</v>
      </c>
      <c r="F648" s="663" t="s">
        <v>2038</v>
      </c>
      <c r="G648" s="662" t="s">
        <v>960</v>
      </c>
      <c r="H648" s="662" t="s">
        <v>1978</v>
      </c>
      <c r="I648" s="662" t="s">
        <v>1978</v>
      </c>
      <c r="J648" s="662" t="s">
        <v>1961</v>
      </c>
      <c r="K648" s="662" t="s">
        <v>1598</v>
      </c>
      <c r="L648" s="664">
        <v>192.84090673206731</v>
      </c>
      <c r="M648" s="664">
        <v>11</v>
      </c>
      <c r="N648" s="665">
        <v>2121.2499740527405</v>
      </c>
    </row>
    <row r="649" spans="1:14" ht="14.4" customHeight="1" x14ac:dyDescent="0.3">
      <c r="A649" s="660" t="s">
        <v>576</v>
      </c>
      <c r="B649" s="661" t="s">
        <v>577</v>
      </c>
      <c r="C649" s="662" t="s">
        <v>595</v>
      </c>
      <c r="D649" s="663" t="s">
        <v>2032</v>
      </c>
      <c r="E649" s="662" t="s">
        <v>1587</v>
      </c>
      <c r="F649" s="663" t="s">
        <v>2038</v>
      </c>
      <c r="G649" s="662" t="s">
        <v>960</v>
      </c>
      <c r="H649" s="662" t="s">
        <v>1979</v>
      </c>
      <c r="I649" s="662" t="s">
        <v>1979</v>
      </c>
      <c r="J649" s="662" t="s">
        <v>1952</v>
      </c>
      <c r="K649" s="662" t="s">
        <v>1598</v>
      </c>
      <c r="L649" s="664">
        <v>137.07983636476348</v>
      </c>
      <c r="M649" s="664">
        <v>14.5</v>
      </c>
      <c r="N649" s="665">
        <v>1987.6576272890707</v>
      </c>
    </row>
    <row r="650" spans="1:14" ht="14.4" customHeight="1" x14ac:dyDescent="0.3">
      <c r="A650" s="660" t="s">
        <v>576</v>
      </c>
      <c r="B650" s="661" t="s">
        <v>577</v>
      </c>
      <c r="C650" s="662" t="s">
        <v>595</v>
      </c>
      <c r="D650" s="663" t="s">
        <v>2032</v>
      </c>
      <c r="E650" s="662" t="s">
        <v>1077</v>
      </c>
      <c r="F650" s="663" t="s">
        <v>2035</v>
      </c>
      <c r="G650" s="662"/>
      <c r="H650" s="662" t="s">
        <v>1078</v>
      </c>
      <c r="I650" s="662" t="s">
        <v>1079</v>
      </c>
      <c r="J650" s="662" t="s">
        <v>1080</v>
      </c>
      <c r="K650" s="662" t="s">
        <v>1081</v>
      </c>
      <c r="L650" s="664">
        <v>85.705032103348984</v>
      </c>
      <c r="M650" s="664">
        <v>8</v>
      </c>
      <c r="N650" s="665">
        <v>685.64025682679187</v>
      </c>
    </row>
    <row r="651" spans="1:14" ht="14.4" customHeight="1" x14ac:dyDescent="0.3">
      <c r="A651" s="660" t="s">
        <v>576</v>
      </c>
      <c r="B651" s="661" t="s">
        <v>577</v>
      </c>
      <c r="C651" s="662" t="s">
        <v>595</v>
      </c>
      <c r="D651" s="663" t="s">
        <v>2032</v>
      </c>
      <c r="E651" s="662" t="s">
        <v>1077</v>
      </c>
      <c r="F651" s="663" t="s">
        <v>2035</v>
      </c>
      <c r="G651" s="662"/>
      <c r="H651" s="662" t="s">
        <v>1086</v>
      </c>
      <c r="I651" s="662" t="s">
        <v>1086</v>
      </c>
      <c r="J651" s="662" t="s">
        <v>1087</v>
      </c>
      <c r="K651" s="662" t="s">
        <v>1088</v>
      </c>
      <c r="L651" s="664">
        <v>194.69000000000057</v>
      </c>
      <c r="M651" s="664">
        <v>15.599999999999977</v>
      </c>
      <c r="N651" s="665">
        <v>3037.1640000000043</v>
      </c>
    </row>
    <row r="652" spans="1:14" ht="14.4" customHeight="1" x14ac:dyDescent="0.3">
      <c r="A652" s="660" t="s">
        <v>576</v>
      </c>
      <c r="B652" s="661" t="s">
        <v>577</v>
      </c>
      <c r="C652" s="662" t="s">
        <v>595</v>
      </c>
      <c r="D652" s="663" t="s">
        <v>2032</v>
      </c>
      <c r="E652" s="662" t="s">
        <v>1077</v>
      </c>
      <c r="F652" s="663" t="s">
        <v>2035</v>
      </c>
      <c r="G652" s="662" t="s">
        <v>614</v>
      </c>
      <c r="H652" s="662" t="s">
        <v>1092</v>
      </c>
      <c r="I652" s="662" t="s">
        <v>1093</v>
      </c>
      <c r="J652" s="662" t="s">
        <v>1094</v>
      </c>
      <c r="K652" s="662" t="s">
        <v>1095</v>
      </c>
      <c r="L652" s="664">
        <v>25.690000000000005</v>
      </c>
      <c r="M652" s="664">
        <v>1</v>
      </c>
      <c r="N652" s="665">
        <v>25.690000000000005</v>
      </c>
    </row>
    <row r="653" spans="1:14" ht="14.4" customHeight="1" x14ac:dyDescent="0.3">
      <c r="A653" s="660" t="s">
        <v>576</v>
      </c>
      <c r="B653" s="661" t="s">
        <v>577</v>
      </c>
      <c r="C653" s="662" t="s">
        <v>595</v>
      </c>
      <c r="D653" s="663" t="s">
        <v>2032</v>
      </c>
      <c r="E653" s="662" t="s">
        <v>1077</v>
      </c>
      <c r="F653" s="663" t="s">
        <v>2035</v>
      </c>
      <c r="G653" s="662" t="s">
        <v>614</v>
      </c>
      <c r="H653" s="662" t="s">
        <v>1096</v>
      </c>
      <c r="I653" s="662" t="s">
        <v>1097</v>
      </c>
      <c r="J653" s="662" t="s">
        <v>1098</v>
      </c>
      <c r="K653" s="662" t="s">
        <v>1099</v>
      </c>
      <c r="L653" s="664">
        <v>31.959935088299321</v>
      </c>
      <c r="M653" s="664">
        <v>15</v>
      </c>
      <c r="N653" s="665">
        <v>479.3990263244898</v>
      </c>
    </row>
    <row r="654" spans="1:14" ht="14.4" customHeight="1" x14ac:dyDescent="0.3">
      <c r="A654" s="660" t="s">
        <v>576</v>
      </c>
      <c r="B654" s="661" t="s">
        <v>577</v>
      </c>
      <c r="C654" s="662" t="s">
        <v>595</v>
      </c>
      <c r="D654" s="663" t="s">
        <v>2032</v>
      </c>
      <c r="E654" s="662" t="s">
        <v>1077</v>
      </c>
      <c r="F654" s="663" t="s">
        <v>2035</v>
      </c>
      <c r="G654" s="662" t="s">
        <v>614</v>
      </c>
      <c r="H654" s="662" t="s">
        <v>1100</v>
      </c>
      <c r="I654" s="662" t="s">
        <v>1101</v>
      </c>
      <c r="J654" s="662" t="s">
        <v>1102</v>
      </c>
      <c r="K654" s="662" t="s">
        <v>1103</v>
      </c>
      <c r="L654" s="664">
        <v>128.00425084459877</v>
      </c>
      <c r="M654" s="664">
        <v>11</v>
      </c>
      <c r="N654" s="665">
        <v>1408.0467592905864</v>
      </c>
    </row>
    <row r="655" spans="1:14" ht="14.4" customHeight="1" x14ac:dyDescent="0.3">
      <c r="A655" s="660" t="s">
        <v>576</v>
      </c>
      <c r="B655" s="661" t="s">
        <v>577</v>
      </c>
      <c r="C655" s="662" t="s">
        <v>595</v>
      </c>
      <c r="D655" s="663" t="s">
        <v>2032</v>
      </c>
      <c r="E655" s="662" t="s">
        <v>1077</v>
      </c>
      <c r="F655" s="663" t="s">
        <v>2035</v>
      </c>
      <c r="G655" s="662" t="s">
        <v>614</v>
      </c>
      <c r="H655" s="662" t="s">
        <v>1402</v>
      </c>
      <c r="I655" s="662" t="s">
        <v>1403</v>
      </c>
      <c r="J655" s="662" t="s">
        <v>1404</v>
      </c>
      <c r="K655" s="662" t="s">
        <v>1405</v>
      </c>
      <c r="L655" s="664">
        <v>235.31</v>
      </c>
      <c r="M655" s="664">
        <v>2</v>
      </c>
      <c r="N655" s="665">
        <v>470.62</v>
      </c>
    </row>
    <row r="656" spans="1:14" ht="14.4" customHeight="1" x14ac:dyDescent="0.3">
      <c r="A656" s="660" t="s">
        <v>576</v>
      </c>
      <c r="B656" s="661" t="s">
        <v>577</v>
      </c>
      <c r="C656" s="662" t="s">
        <v>595</v>
      </c>
      <c r="D656" s="663" t="s">
        <v>2032</v>
      </c>
      <c r="E656" s="662" t="s">
        <v>1077</v>
      </c>
      <c r="F656" s="663" t="s">
        <v>2035</v>
      </c>
      <c r="G656" s="662" t="s">
        <v>960</v>
      </c>
      <c r="H656" s="662" t="s">
        <v>1125</v>
      </c>
      <c r="I656" s="662" t="s">
        <v>1126</v>
      </c>
      <c r="J656" s="662" t="s">
        <v>1127</v>
      </c>
      <c r="K656" s="662" t="s">
        <v>1128</v>
      </c>
      <c r="L656" s="664">
        <v>112.00333333333333</v>
      </c>
      <c r="M656" s="664">
        <v>3</v>
      </c>
      <c r="N656" s="665">
        <v>336.01</v>
      </c>
    </row>
    <row r="657" spans="1:14" ht="14.4" customHeight="1" x14ac:dyDescent="0.3">
      <c r="A657" s="660" t="s">
        <v>576</v>
      </c>
      <c r="B657" s="661" t="s">
        <v>577</v>
      </c>
      <c r="C657" s="662" t="s">
        <v>595</v>
      </c>
      <c r="D657" s="663" t="s">
        <v>2032</v>
      </c>
      <c r="E657" s="662" t="s">
        <v>1077</v>
      </c>
      <c r="F657" s="663" t="s">
        <v>2035</v>
      </c>
      <c r="G657" s="662" t="s">
        <v>960</v>
      </c>
      <c r="H657" s="662" t="s">
        <v>1129</v>
      </c>
      <c r="I657" s="662" t="s">
        <v>1130</v>
      </c>
      <c r="J657" s="662" t="s">
        <v>1131</v>
      </c>
      <c r="K657" s="662" t="s">
        <v>1132</v>
      </c>
      <c r="L657" s="664">
        <v>142.3482830594898</v>
      </c>
      <c r="M657" s="664">
        <v>77.400000000000233</v>
      </c>
      <c r="N657" s="665">
        <v>11017.757108804544</v>
      </c>
    </row>
    <row r="658" spans="1:14" ht="14.4" customHeight="1" x14ac:dyDescent="0.3">
      <c r="A658" s="660" t="s">
        <v>576</v>
      </c>
      <c r="B658" s="661" t="s">
        <v>577</v>
      </c>
      <c r="C658" s="662" t="s">
        <v>595</v>
      </c>
      <c r="D658" s="663" t="s">
        <v>2032</v>
      </c>
      <c r="E658" s="662" t="s">
        <v>1077</v>
      </c>
      <c r="F658" s="663" t="s">
        <v>2035</v>
      </c>
      <c r="G658" s="662" t="s">
        <v>960</v>
      </c>
      <c r="H658" s="662" t="s">
        <v>1133</v>
      </c>
      <c r="I658" s="662" t="s">
        <v>1134</v>
      </c>
      <c r="J658" s="662" t="s">
        <v>1135</v>
      </c>
      <c r="K658" s="662" t="s">
        <v>1136</v>
      </c>
      <c r="L658" s="664">
        <v>76.506822775665398</v>
      </c>
      <c r="M658" s="664">
        <v>6.2</v>
      </c>
      <c r="N658" s="665">
        <v>474.34230120912548</v>
      </c>
    </row>
    <row r="659" spans="1:14" ht="14.4" customHeight="1" x14ac:dyDescent="0.3">
      <c r="A659" s="660" t="s">
        <v>576</v>
      </c>
      <c r="B659" s="661" t="s">
        <v>577</v>
      </c>
      <c r="C659" s="662" t="s">
        <v>595</v>
      </c>
      <c r="D659" s="663" t="s">
        <v>2032</v>
      </c>
      <c r="E659" s="662" t="s">
        <v>1077</v>
      </c>
      <c r="F659" s="663" t="s">
        <v>2035</v>
      </c>
      <c r="G659" s="662" t="s">
        <v>960</v>
      </c>
      <c r="H659" s="662" t="s">
        <v>1137</v>
      </c>
      <c r="I659" s="662" t="s">
        <v>1137</v>
      </c>
      <c r="J659" s="662" t="s">
        <v>1138</v>
      </c>
      <c r="K659" s="662" t="s">
        <v>1139</v>
      </c>
      <c r="L659" s="664">
        <v>462</v>
      </c>
      <c r="M659" s="664">
        <v>0.7</v>
      </c>
      <c r="N659" s="665">
        <v>323.39999999999998</v>
      </c>
    </row>
    <row r="660" spans="1:14" ht="14.4" customHeight="1" x14ac:dyDescent="0.3">
      <c r="A660" s="660" t="s">
        <v>576</v>
      </c>
      <c r="B660" s="661" t="s">
        <v>577</v>
      </c>
      <c r="C660" s="662" t="s">
        <v>595</v>
      </c>
      <c r="D660" s="663" t="s">
        <v>2032</v>
      </c>
      <c r="E660" s="662" t="s">
        <v>1077</v>
      </c>
      <c r="F660" s="663" t="s">
        <v>2035</v>
      </c>
      <c r="G660" s="662" t="s">
        <v>960</v>
      </c>
      <c r="H660" s="662" t="s">
        <v>1143</v>
      </c>
      <c r="I660" s="662" t="s">
        <v>1143</v>
      </c>
      <c r="J660" s="662" t="s">
        <v>1144</v>
      </c>
      <c r="K660" s="662" t="s">
        <v>1145</v>
      </c>
      <c r="L660" s="664">
        <v>142.33000000000001</v>
      </c>
      <c r="M660" s="664">
        <v>5</v>
      </c>
      <c r="N660" s="665">
        <v>711.65000000000009</v>
      </c>
    </row>
    <row r="661" spans="1:14" ht="14.4" customHeight="1" x14ac:dyDescent="0.3">
      <c r="A661" s="660" t="s">
        <v>576</v>
      </c>
      <c r="B661" s="661" t="s">
        <v>577</v>
      </c>
      <c r="C661" s="662" t="s">
        <v>595</v>
      </c>
      <c r="D661" s="663" t="s">
        <v>2032</v>
      </c>
      <c r="E661" s="662" t="s">
        <v>1077</v>
      </c>
      <c r="F661" s="663" t="s">
        <v>2035</v>
      </c>
      <c r="G661" s="662" t="s">
        <v>960</v>
      </c>
      <c r="H661" s="662" t="s">
        <v>1146</v>
      </c>
      <c r="I661" s="662" t="s">
        <v>1146</v>
      </c>
      <c r="J661" s="662" t="s">
        <v>1147</v>
      </c>
      <c r="K661" s="662" t="s">
        <v>1148</v>
      </c>
      <c r="L661" s="664">
        <v>249.75587284108474</v>
      </c>
      <c r="M661" s="664">
        <v>37.300000000000011</v>
      </c>
      <c r="N661" s="665">
        <v>9315.8940569724637</v>
      </c>
    </row>
    <row r="662" spans="1:14" ht="14.4" customHeight="1" x14ac:dyDescent="0.3">
      <c r="A662" s="660" t="s">
        <v>576</v>
      </c>
      <c r="B662" s="661" t="s">
        <v>577</v>
      </c>
      <c r="C662" s="662" t="s">
        <v>595</v>
      </c>
      <c r="D662" s="663" t="s">
        <v>2032</v>
      </c>
      <c r="E662" s="662" t="s">
        <v>1077</v>
      </c>
      <c r="F662" s="663" t="s">
        <v>2035</v>
      </c>
      <c r="G662" s="662" t="s">
        <v>960</v>
      </c>
      <c r="H662" s="662" t="s">
        <v>1149</v>
      </c>
      <c r="I662" s="662" t="s">
        <v>1150</v>
      </c>
      <c r="J662" s="662" t="s">
        <v>1151</v>
      </c>
      <c r="K662" s="662" t="s">
        <v>1152</v>
      </c>
      <c r="L662" s="664">
        <v>579.20375088431979</v>
      </c>
      <c r="M662" s="664">
        <v>9.5</v>
      </c>
      <c r="N662" s="665">
        <v>5502.4356334010381</v>
      </c>
    </row>
    <row r="663" spans="1:14" ht="14.4" customHeight="1" x14ac:dyDescent="0.3">
      <c r="A663" s="660" t="s">
        <v>576</v>
      </c>
      <c r="B663" s="661" t="s">
        <v>577</v>
      </c>
      <c r="C663" s="662" t="s">
        <v>595</v>
      </c>
      <c r="D663" s="663" t="s">
        <v>2032</v>
      </c>
      <c r="E663" s="662" t="s">
        <v>1077</v>
      </c>
      <c r="F663" s="663" t="s">
        <v>2035</v>
      </c>
      <c r="G663" s="662" t="s">
        <v>960</v>
      </c>
      <c r="H663" s="662" t="s">
        <v>1153</v>
      </c>
      <c r="I663" s="662" t="s">
        <v>1154</v>
      </c>
      <c r="J663" s="662" t="s">
        <v>1155</v>
      </c>
      <c r="K663" s="662"/>
      <c r="L663" s="664">
        <v>379.1968511141522</v>
      </c>
      <c r="M663" s="664">
        <v>3.6000000000000005</v>
      </c>
      <c r="N663" s="665">
        <v>1365.1086640109481</v>
      </c>
    </row>
    <row r="664" spans="1:14" ht="14.4" customHeight="1" x14ac:dyDescent="0.3">
      <c r="A664" s="660" t="s">
        <v>576</v>
      </c>
      <c r="B664" s="661" t="s">
        <v>577</v>
      </c>
      <c r="C664" s="662" t="s">
        <v>595</v>
      </c>
      <c r="D664" s="663" t="s">
        <v>2032</v>
      </c>
      <c r="E664" s="662" t="s">
        <v>1161</v>
      </c>
      <c r="F664" s="663" t="s">
        <v>2037</v>
      </c>
      <c r="G664" s="662"/>
      <c r="H664" s="662"/>
      <c r="I664" s="662" t="s">
        <v>1980</v>
      </c>
      <c r="J664" s="662" t="s">
        <v>1981</v>
      </c>
      <c r="K664" s="662"/>
      <c r="L664" s="664">
        <v>2242.5</v>
      </c>
      <c r="M664" s="664">
        <v>2</v>
      </c>
      <c r="N664" s="665">
        <v>4485</v>
      </c>
    </row>
    <row r="665" spans="1:14" ht="14.4" customHeight="1" x14ac:dyDescent="0.3">
      <c r="A665" s="660" t="s">
        <v>576</v>
      </c>
      <c r="B665" s="661" t="s">
        <v>577</v>
      </c>
      <c r="C665" s="662" t="s">
        <v>595</v>
      </c>
      <c r="D665" s="663" t="s">
        <v>2032</v>
      </c>
      <c r="E665" s="662" t="s">
        <v>1161</v>
      </c>
      <c r="F665" s="663" t="s">
        <v>2037</v>
      </c>
      <c r="G665" s="662"/>
      <c r="H665" s="662"/>
      <c r="I665" s="662" t="s">
        <v>1982</v>
      </c>
      <c r="J665" s="662" t="s">
        <v>1983</v>
      </c>
      <c r="K665" s="662"/>
      <c r="L665" s="664">
        <v>4485</v>
      </c>
      <c r="M665" s="664">
        <v>1</v>
      </c>
      <c r="N665" s="665">
        <v>4485</v>
      </c>
    </row>
    <row r="666" spans="1:14" ht="14.4" customHeight="1" x14ac:dyDescent="0.3">
      <c r="A666" s="660" t="s">
        <v>576</v>
      </c>
      <c r="B666" s="661" t="s">
        <v>577</v>
      </c>
      <c r="C666" s="662" t="s">
        <v>595</v>
      </c>
      <c r="D666" s="663" t="s">
        <v>2032</v>
      </c>
      <c r="E666" s="662" t="s">
        <v>1161</v>
      </c>
      <c r="F666" s="663" t="s">
        <v>2037</v>
      </c>
      <c r="G666" s="662"/>
      <c r="H666" s="662"/>
      <c r="I666" s="662" t="s">
        <v>1984</v>
      </c>
      <c r="J666" s="662" t="s">
        <v>1985</v>
      </c>
      <c r="K666" s="662"/>
      <c r="L666" s="664">
        <v>4466.54</v>
      </c>
      <c r="M666" s="664">
        <v>2</v>
      </c>
      <c r="N666" s="665">
        <v>8933.08</v>
      </c>
    </row>
    <row r="667" spans="1:14" ht="14.4" customHeight="1" x14ac:dyDescent="0.3">
      <c r="A667" s="660" t="s">
        <v>576</v>
      </c>
      <c r="B667" s="661" t="s">
        <v>577</v>
      </c>
      <c r="C667" s="662" t="s">
        <v>595</v>
      </c>
      <c r="D667" s="663" t="s">
        <v>2032</v>
      </c>
      <c r="E667" s="662" t="s">
        <v>1161</v>
      </c>
      <c r="F667" s="663" t="s">
        <v>2037</v>
      </c>
      <c r="G667" s="662"/>
      <c r="H667" s="662"/>
      <c r="I667" s="662" t="s">
        <v>1986</v>
      </c>
      <c r="J667" s="662" t="s">
        <v>1987</v>
      </c>
      <c r="K667" s="662" t="s">
        <v>1988</v>
      </c>
      <c r="L667" s="664">
        <v>17217.8</v>
      </c>
      <c r="M667" s="664">
        <v>1</v>
      </c>
      <c r="N667" s="665">
        <v>17217.8</v>
      </c>
    </row>
    <row r="668" spans="1:14" ht="14.4" customHeight="1" x14ac:dyDescent="0.3">
      <c r="A668" s="660" t="s">
        <v>576</v>
      </c>
      <c r="B668" s="661" t="s">
        <v>577</v>
      </c>
      <c r="C668" s="662" t="s">
        <v>595</v>
      </c>
      <c r="D668" s="663" t="s">
        <v>2032</v>
      </c>
      <c r="E668" s="662" t="s">
        <v>1161</v>
      </c>
      <c r="F668" s="663" t="s">
        <v>2037</v>
      </c>
      <c r="G668" s="662"/>
      <c r="H668" s="662"/>
      <c r="I668" s="662" t="s">
        <v>1656</v>
      </c>
      <c r="J668" s="662" t="s">
        <v>1657</v>
      </c>
      <c r="K668" s="662" t="s">
        <v>1658</v>
      </c>
      <c r="L668" s="664">
        <v>1345.2999999999997</v>
      </c>
      <c r="M668" s="664">
        <v>7</v>
      </c>
      <c r="N668" s="665">
        <v>9417.0999999999985</v>
      </c>
    </row>
    <row r="669" spans="1:14" ht="14.4" customHeight="1" x14ac:dyDescent="0.3">
      <c r="A669" s="660" t="s">
        <v>576</v>
      </c>
      <c r="B669" s="661" t="s">
        <v>577</v>
      </c>
      <c r="C669" s="662" t="s">
        <v>598</v>
      </c>
      <c r="D669" s="663" t="s">
        <v>2033</v>
      </c>
      <c r="E669" s="662" t="s">
        <v>601</v>
      </c>
      <c r="F669" s="663" t="s">
        <v>2034</v>
      </c>
      <c r="G669" s="662" t="s">
        <v>614</v>
      </c>
      <c r="H669" s="662" t="s">
        <v>619</v>
      </c>
      <c r="I669" s="662" t="s">
        <v>620</v>
      </c>
      <c r="J669" s="662" t="s">
        <v>621</v>
      </c>
      <c r="K669" s="662" t="s">
        <v>622</v>
      </c>
      <c r="L669" s="664">
        <v>87.411348259074117</v>
      </c>
      <c r="M669" s="664">
        <v>110</v>
      </c>
      <c r="N669" s="665">
        <v>9615.2483084981523</v>
      </c>
    </row>
    <row r="670" spans="1:14" ht="14.4" customHeight="1" x14ac:dyDescent="0.3">
      <c r="A670" s="660" t="s">
        <v>576</v>
      </c>
      <c r="B670" s="661" t="s">
        <v>577</v>
      </c>
      <c r="C670" s="662" t="s">
        <v>598</v>
      </c>
      <c r="D670" s="663" t="s">
        <v>2033</v>
      </c>
      <c r="E670" s="662" t="s">
        <v>601</v>
      </c>
      <c r="F670" s="663" t="s">
        <v>2034</v>
      </c>
      <c r="G670" s="662" t="s">
        <v>614</v>
      </c>
      <c r="H670" s="662" t="s">
        <v>627</v>
      </c>
      <c r="I670" s="662" t="s">
        <v>628</v>
      </c>
      <c r="J670" s="662" t="s">
        <v>629</v>
      </c>
      <c r="K670" s="662" t="s">
        <v>630</v>
      </c>
      <c r="L670" s="664">
        <v>167.53554273615026</v>
      </c>
      <c r="M670" s="664">
        <v>26</v>
      </c>
      <c r="N670" s="665">
        <v>4355.9241111399069</v>
      </c>
    </row>
    <row r="671" spans="1:14" ht="14.4" customHeight="1" x14ac:dyDescent="0.3">
      <c r="A671" s="660" t="s">
        <v>576</v>
      </c>
      <c r="B671" s="661" t="s">
        <v>577</v>
      </c>
      <c r="C671" s="662" t="s">
        <v>598</v>
      </c>
      <c r="D671" s="663" t="s">
        <v>2033</v>
      </c>
      <c r="E671" s="662" t="s">
        <v>601</v>
      </c>
      <c r="F671" s="663" t="s">
        <v>2034</v>
      </c>
      <c r="G671" s="662" t="s">
        <v>614</v>
      </c>
      <c r="H671" s="662" t="s">
        <v>1659</v>
      </c>
      <c r="I671" s="662" t="s">
        <v>215</v>
      </c>
      <c r="J671" s="662" t="s">
        <v>1660</v>
      </c>
      <c r="K671" s="662"/>
      <c r="L671" s="664">
        <v>32.229999999999997</v>
      </c>
      <c r="M671" s="664">
        <v>1</v>
      </c>
      <c r="N671" s="665">
        <v>32.229999999999997</v>
      </c>
    </row>
    <row r="672" spans="1:14" ht="14.4" customHeight="1" x14ac:dyDescent="0.3">
      <c r="A672" s="660" t="s">
        <v>576</v>
      </c>
      <c r="B672" s="661" t="s">
        <v>577</v>
      </c>
      <c r="C672" s="662" t="s">
        <v>598</v>
      </c>
      <c r="D672" s="663" t="s">
        <v>2033</v>
      </c>
      <c r="E672" s="662" t="s">
        <v>601</v>
      </c>
      <c r="F672" s="663" t="s">
        <v>2034</v>
      </c>
      <c r="G672" s="662" t="s">
        <v>614</v>
      </c>
      <c r="H672" s="662" t="s">
        <v>1759</v>
      </c>
      <c r="I672" s="662" t="s">
        <v>1760</v>
      </c>
      <c r="J672" s="662" t="s">
        <v>801</v>
      </c>
      <c r="K672" s="662" t="s">
        <v>1761</v>
      </c>
      <c r="L672" s="664">
        <v>18.219999999999995</v>
      </c>
      <c r="M672" s="664">
        <v>2</v>
      </c>
      <c r="N672" s="665">
        <v>36.439999999999991</v>
      </c>
    </row>
    <row r="673" spans="1:14" ht="14.4" customHeight="1" x14ac:dyDescent="0.3">
      <c r="A673" s="660" t="s">
        <v>576</v>
      </c>
      <c r="B673" s="661" t="s">
        <v>577</v>
      </c>
      <c r="C673" s="662" t="s">
        <v>598</v>
      </c>
      <c r="D673" s="663" t="s">
        <v>2033</v>
      </c>
      <c r="E673" s="662" t="s">
        <v>601</v>
      </c>
      <c r="F673" s="663" t="s">
        <v>2034</v>
      </c>
      <c r="G673" s="662" t="s">
        <v>614</v>
      </c>
      <c r="H673" s="662" t="s">
        <v>1466</v>
      </c>
      <c r="I673" s="662" t="s">
        <v>1467</v>
      </c>
      <c r="J673" s="662" t="s">
        <v>1468</v>
      </c>
      <c r="K673" s="662" t="s">
        <v>1469</v>
      </c>
      <c r="L673" s="664">
        <v>208.69048014085777</v>
      </c>
      <c r="M673" s="664">
        <v>1</v>
      </c>
      <c r="N673" s="665">
        <v>208.69048014085777</v>
      </c>
    </row>
    <row r="674" spans="1:14" ht="14.4" customHeight="1" x14ac:dyDescent="0.3">
      <c r="A674" s="660" t="s">
        <v>576</v>
      </c>
      <c r="B674" s="661" t="s">
        <v>577</v>
      </c>
      <c r="C674" s="662" t="s">
        <v>598</v>
      </c>
      <c r="D674" s="663" t="s">
        <v>2033</v>
      </c>
      <c r="E674" s="662" t="s">
        <v>601</v>
      </c>
      <c r="F674" s="663" t="s">
        <v>2034</v>
      </c>
      <c r="G674" s="662" t="s">
        <v>614</v>
      </c>
      <c r="H674" s="662" t="s">
        <v>1762</v>
      </c>
      <c r="I674" s="662" t="s">
        <v>1763</v>
      </c>
      <c r="J674" s="662" t="s">
        <v>1764</v>
      </c>
      <c r="K674" s="662" t="s">
        <v>622</v>
      </c>
      <c r="L674" s="664">
        <v>124.21364248931981</v>
      </c>
      <c r="M674" s="664">
        <v>14</v>
      </c>
      <c r="N674" s="665">
        <v>1738.9909948504774</v>
      </c>
    </row>
    <row r="675" spans="1:14" ht="14.4" customHeight="1" x14ac:dyDescent="0.3">
      <c r="A675" s="660" t="s">
        <v>576</v>
      </c>
      <c r="B675" s="661" t="s">
        <v>577</v>
      </c>
      <c r="C675" s="662" t="s">
        <v>598</v>
      </c>
      <c r="D675" s="663" t="s">
        <v>2033</v>
      </c>
      <c r="E675" s="662" t="s">
        <v>601</v>
      </c>
      <c r="F675" s="663" t="s">
        <v>2034</v>
      </c>
      <c r="G675" s="662" t="s">
        <v>614</v>
      </c>
      <c r="H675" s="662" t="s">
        <v>872</v>
      </c>
      <c r="I675" s="662" t="s">
        <v>215</v>
      </c>
      <c r="J675" s="662" t="s">
        <v>873</v>
      </c>
      <c r="K675" s="662"/>
      <c r="L675" s="664">
        <v>45.689775968106403</v>
      </c>
      <c r="M675" s="664">
        <v>2</v>
      </c>
      <c r="N675" s="665">
        <v>91.379551936212806</v>
      </c>
    </row>
    <row r="676" spans="1:14" ht="14.4" customHeight="1" x14ac:dyDescent="0.3">
      <c r="A676" s="660" t="s">
        <v>576</v>
      </c>
      <c r="B676" s="661" t="s">
        <v>577</v>
      </c>
      <c r="C676" s="662" t="s">
        <v>598</v>
      </c>
      <c r="D676" s="663" t="s">
        <v>2033</v>
      </c>
      <c r="E676" s="662" t="s">
        <v>601</v>
      </c>
      <c r="F676" s="663" t="s">
        <v>2034</v>
      </c>
      <c r="G676" s="662" t="s">
        <v>614</v>
      </c>
      <c r="H676" s="662" t="s">
        <v>1989</v>
      </c>
      <c r="I676" s="662" t="s">
        <v>215</v>
      </c>
      <c r="J676" s="662" t="s">
        <v>1990</v>
      </c>
      <c r="K676" s="662"/>
      <c r="L676" s="664">
        <v>296.89714182121372</v>
      </c>
      <c r="M676" s="664">
        <v>13</v>
      </c>
      <c r="N676" s="665">
        <v>3859.6628436757783</v>
      </c>
    </row>
    <row r="677" spans="1:14" ht="14.4" customHeight="1" x14ac:dyDescent="0.3">
      <c r="A677" s="660" t="s">
        <v>576</v>
      </c>
      <c r="B677" s="661" t="s">
        <v>577</v>
      </c>
      <c r="C677" s="662" t="s">
        <v>598</v>
      </c>
      <c r="D677" s="663" t="s">
        <v>2033</v>
      </c>
      <c r="E677" s="662" t="s">
        <v>601</v>
      </c>
      <c r="F677" s="663" t="s">
        <v>2034</v>
      </c>
      <c r="G677" s="662" t="s">
        <v>614</v>
      </c>
      <c r="H677" s="662" t="s">
        <v>1991</v>
      </c>
      <c r="I677" s="662" t="s">
        <v>1992</v>
      </c>
      <c r="J677" s="662" t="s">
        <v>1993</v>
      </c>
      <c r="K677" s="662" t="s">
        <v>1994</v>
      </c>
      <c r="L677" s="664">
        <v>531.27</v>
      </c>
      <c r="M677" s="664">
        <v>2</v>
      </c>
      <c r="N677" s="665">
        <v>1062.54</v>
      </c>
    </row>
    <row r="678" spans="1:14" ht="14.4" customHeight="1" x14ac:dyDescent="0.3">
      <c r="A678" s="660" t="s">
        <v>576</v>
      </c>
      <c r="B678" s="661" t="s">
        <v>577</v>
      </c>
      <c r="C678" s="662" t="s">
        <v>598</v>
      </c>
      <c r="D678" s="663" t="s">
        <v>2033</v>
      </c>
      <c r="E678" s="662" t="s">
        <v>601</v>
      </c>
      <c r="F678" s="663" t="s">
        <v>2034</v>
      </c>
      <c r="G678" s="662" t="s">
        <v>614</v>
      </c>
      <c r="H678" s="662" t="s">
        <v>1995</v>
      </c>
      <c r="I678" s="662" t="s">
        <v>215</v>
      </c>
      <c r="J678" s="662" t="s">
        <v>1996</v>
      </c>
      <c r="K678" s="662"/>
      <c r="L678" s="664">
        <v>348.50549004472657</v>
      </c>
      <c r="M678" s="664">
        <v>1</v>
      </c>
      <c r="N678" s="665">
        <v>348.50549004472657</v>
      </c>
    </row>
    <row r="679" spans="1:14" ht="14.4" customHeight="1" x14ac:dyDescent="0.3">
      <c r="A679" s="660" t="s">
        <v>576</v>
      </c>
      <c r="B679" s="661" t="s">
        <v>577</v>
      </c>
      <c r="C679" s="662" t="s">
        <v>598</v>
      </c>
      <c r="D679" s="663" t="s">
        <v>2033</v>
      </c>
      <c r="E679" s="662" t="s">
        <v>601</v>
      </c>
      <c r="F679" s="663" t="s">
        <v>2034</v>
      </c>
      <c r="G679" s="662" t="s">
        <v>614</v>
      </c>
      <c r="H679" s="662" t="s">
        <v>1285</v>
      </c>
      <c r="I679" s="662" t="s">
        <v>215</v>
      </c>
      <c r="J679" s="662" t="s">
        <v>1286</v>
      </c>
      <c r="K679" s="662" t="s">
        <v>1287</v>
      </c>
      <c r="L679" s="664">
        <v>87.361999999999995</v>
      </c>
      <c r="M679" s="664">
        <v>4</v>
      </c>
      <c r="N679" s="665">
        <v>349.44799999999998</v>
      </c>
    </row>
    <row r="680" spans="1:14" ht="14.4" customHeight="1" x14ac:dyDescent="0.3">
      <c r="A680" s="660" t="s">
        <v>576</v>
      </c>
      <c r="B680" s="661" t="s">
        <v>577</v>
      </c>
      <c r="C680" s="662" t="s">
        <v>598</v>
      </c>
      <c r="D680" s="663" t="s">
        <v>2033</v>
      </c>
      <c r="E680" s="662" t="s">
        <v>601</v>
      </c>
      <c r="F680" s="663" t="s">
        <v>2034</v>
      </c>
      <c r="G680" s="662" t="s">
        <v>614</v>
      </c>
      <c r="H680" s="662" t="s">
        <v>1997</v>
      </c>
      <c r="I680" s="662" t="s">
        <v>1998</v>
      </c>
      <c r="J680" s="662" t="s">
        <v>1999</v>
      </c>
      <c r="K680" s="662" t="s">
        <v>2000</v>
      </c>
      <c r="L680" s="664">
        <v>52.269609494627971</v>
      </c>
      <c r="M680" s="664">
        <v>1</v>
      </c>
      <c r="N680" s="665">
        <v>52.269609494627971</v>
      </c>
    </row>
    <row r="681" spans="1:14" ht="14.4" customHeight="1" x14ac:dyDescent="0.3">
      <c r="A681" s="660" t="s">
        <v>576</v>
      </c>
      <c r="B681" s="661" t="s">
        <v>577</v>
      </c>
      <c r="C681" s="662" t="s">
        <v>598</v>
      </c>
      <c r="D681" s="663" t="s">
        <v>2033</v>
      </c>
      <c r="E681" s="662" t="s">
        <v>601</v>
      </c>
      <c r="F681" s="663" t="s">
        <v>2034</v>
      </c>
      <c r="G681" s="662" t="s">
        <v>614</v>
      </c>
      <c r="H681" s="662" t="s">
        <v>2001</v>
      </c>
      <c r="I681" s="662" t="s">
        <v>2002</v>
      </c>
      <c r="J681" s="662" t="s">
        <v>2003</v>
      </c>
      <c r="K681" s="662"/>
      <c r="L681" s="664">
        <v>253.81122815905275</v>
      </c>
      <c r="M681" s="664">
        <v>69</v>
      </c>
      <c r="N681" s="665">
        <v>17512.974742974639</v>
      </c>
    </row>
    <row r="682" spans="1:14" ht="14.4" customHeight="1" x14ac:dyDescent="0.3">
      <c r="A682" s="660" t="s">
        <v>576</v>
      </c>
      <c r="B682" s="661" t="s">
        <v>577</v>
      </c>
      <c r="C682" s="662" t="s">
        <v>598</v>
      </c>
      <c r="D682" s="663" t="s">
        <v>2033</v>
      </c>
      <c r="E682" s="662" t="s">
        <v>601</v>
      </c>
      <c r="F682" s="663" t="s">
        <v>2034</v>
      </c>
      <c r="G682" s="662" t="s">
        <v>614</v>
      </c>
      <c r="H682" s="662" t="s">
        <v>1669</v>
      </c>
      <c r="I682" s="662" t="s">
        <v>1670</v>
      </c>
      <c r="J682" s="662" t="s">
        <v>1671</v>
      </c>
      <c r="K682" s="662" t="s">
        <v>1672</v>
      </c>
      <c r="L682" s="664">
        <v>279.03567729834731</v>
      </c>
      <c r="M682" s="664">
        <v>16</v>
      </c>
      <c r="N682" s="665">
        <v>4464.5708367735569</v>
      </c>
    </row>
    <row r="683" spans="1:14" ht="14.4" customHeight="1" x14ac:dyDescent="0.3">
      <c r="A683" s="660" t="s">
        <v>576</v>
      </c>
      <c r="B683" s="661" t="s">
        <v>577</v>
      </c>
      <c r="C683" s="662" t="s">
        <v>598</v>
      </c>
      <c r="D683" s="663" t="s">
        <v>2033</v>
      </c>
      <c r="E683" s="662" t="s">
        <v>601</v>
      </c>
      <c r="F683" s="663" t="s">
        <v>2034</v>
      </c>
      <c r="G683" s="662" t="s">
        <v>614</v>
      </c>
      <c r="H683" s="662" t="s">
        <v>2004</v>
      </c>
      <c r="I683" s="662" t="s">
        <v>2005</v>
      </c>
      <c r="J683" s="662" t="s">
        <v>2006</v>
      </c>
      <c r="K683" s="662" t="s">
        <v>1708</v>
      </c>
      <c r="L683" s="664">
        <v>246.9443983351573</v>
      </c>
      <c r="M683" s="664">
        <v>378</v>
      </c>
      <c r="N683" s="665">
        <v>93344.982570689463</v>
      </c>
    </row>
    <row r="684" spans="1:14" ht="14.4" customHeight="1" x14ac:dyDescent="0.3">
      <c r="A684" s="660" t="s">
        <v>576</v>
      </c>
      <c r="B684" s="661" t="s">
        <v>577</v>
      </c>
      <c r="C684" s="662" t="s">
        <v>598</v>
      </c>
      <c r="D684" s="663" t="s">
        <v>2033</v>
      </c>
      <c r="E684" s="662" t="s">
        <v>601</v>
      </c>
      <c r="F684" s="663" t="s">
        <v>2034</v>
      </c>
      <c r="G684" s="662" t="s">
        <v>614</v>
      </c>
      <c r="H684" s="662" t="s">
        <v>2007</v>
      </c>
      <c r="I684" s="662" t="s">
        <v>2008</v>
      </c>
      <c r="J684" s="662" t="s">
        <v>2009</v>
      </c>
      <c r="K684" s="662" t="s">
        <v>2010</v>
      </c>
      <c r="L684" s="664">
        <v>92.716445073986407</v>
      </c>
      <c r="M684" s="664">
        <v>115</v>
      </c>
      <c r="N684" s="665">
        <v>10662.391183508436</v>
      </c>
    </row>
    <row r="685" spans="1:14" ht="14.4" customHeight="1" x14ac:dyDescent="0.3">
      <c r="A685" s="660" t="s">
        <v>576</v>
      </c>
      <c r="B685" s="661" t="s">
        <v>577</v>
      </c>
      <c r="C685" s="662" t="s">
        <v>598</v>
      </c>
      <c r="D685" s="663" t="s">
        <v>2033</v>
      </c>
      <c r="E685" s="662" t="s">
        <v>601</v>
      </c>
      <c r="F685" s="663" t="s">
        <v>2034</v>
      </c>
      <c r="G685" s="662" t="s">
        <v>614</v>
      </c>
      <c r="H685" s="662" t="s">
        <v>2011</v>
      </c>
      <c r="I685" s="662" t="s">
        <v>215</v>
      </c>
      <c r="J685" s="662" t="s">
        <v>2012</v>
      </c>
      <c r="K685" s="662" t="s">
        <v>2013</v>
      </c>
      <c r="L685" s="664">
        <v>103.00935917355257</v>
      </c>
      <c r="M685" s="664">
        <v>1058</v>
      </c>
      <c r="N685" s="665">
        <v>108983.90200561861</v>
      </c>
    </row>
    <row r="686" spans="1:14" ht="14.4" customHeight="1" x14ac:dyDescent="0.3">
      <c r="A686" s="660" t="s">
        <v>576</v>
      </c>
      <c r="B686" s="661" t="s">
        <v>577</v>
      </c>
      <c r="C686" s="662" t="s">
        <v>598</v>
      </c>
      <c r="D686" s="663" t="s">
        <v>2033</v>
      </c>
      <c r="E686" s="662" t="s">
        <v>601</v>
      </c>
      <c r="F686" s="663" t="s">
        <v>2034</v>
      </c>
      <c r="G686" s="662" t="s">
        <v>614</v>
      </c>
      <c r="H686" s="662" t="s">
        <v>2014</v>
      </c>
      <c r="I686" s="662" t="s">
        <v>215</v>
      </c>
      <c r="J686" s="662" t="s">
        <v>2015</v>
      </c>
      <c r="K686" s="662"/>
      <c r="L686" s="664">
        <v>55.563844691425977</v>
      </c>
      <c r="M686" s="664">
        <v>37</v>
      </c>
      <c r="N686" s="665">
        <v>2055.8622535827612</v>
      </c>
    </row>
    <row r="687" spans="1:14" ht="14.4" customHeight="1" x14ac:dyDescent="0.3">
      <c r="A687" s="660" t="s">
        <v>576</v>
      </c>
      <c r="B687" s="661" t="s">
        <v>577</v>
      </c>
      <c r="C687" s="662" t="s">
        <v>598</v>
      </c>
      <c r="D687" s="663" t="s">
        <v>2033</v>
      </c>
      <c r="E687" s="662" t="s">
        <v>601</v>
      </c>
      <c r="F687" s="663" t="s">
        <v>2034</v>
      </c>
      <c r="G687" s="662" t="s">
        <v>614</v>
      </c>
      <c r="H687" s="662" t="s">
        <v>2016</v>
      </c>
      <c r="I687" s="662" t="s">
        <v>215</v>
      </c>
      <c r="J687" s="662" t="s">
        <v>2017</v>
      </c>
      <c r="K687" s="662"/>
      <c r="L687" s="664">
        <v>331.83750680053419</v>
      </c>
      <c r="M687" s="664">
        <v>7</v>
      </c>
      <c r="N687" s="665">
        <v>2322.8625476037391</v>
      </c>
    </row>
    <row r="688" spans="1:14" ht="14.4" customHeight="1" x14ac:dyDescent="0.3">
      <c r="A688" s="660" t="s">
        <v>576</v>
      </c>
      <c r="B688" s="661" t="s">
        <v>577</v>
      </c>
      <c r="C688" s="662" t="s">
        <v>598</v>
      </c>
      <c r="D688" s="663" t="s">
        <v>2033</v>
      </c>
      <c r="E688" s="662" t="s">
        <v>601</v>
      </c>
      <c r="F688" s="663" t="s">
        <v>2034</v>
      </c>
      <c r="G688" s="662" t="s">
        <v>614</v>
      </c>
      <c r="H688" s="662" t="s">
        <v>2018</v>
      </c>
      <c r="I688" s="662" t="s">
        <v>2019</v>
      </c>
      <c r="J688" s="662" t="s">
        <v>2020</v>
      </c>
      <c r="K688" s="662" t="s">
        <v>2021</v>
      </c>
      <c r="L688" s="664">
        <v>81.019999999999982</v>
      </c>
      <c r="M688" s="664">
        <v>2</v>
      </c>
      <c r="N688" s="665">
        <v>162.03999999999996</v>
      </c>
    </row>
    <row r="689" spans="1:14" ht="14.4" customHeight="1" x14ac:dyDescent="0.3">
      <c r="A689" s="660" t="s">
        <v>576</v>
      </c>
      <c r="B689" s="661" t="s">
        <v>577</v>
      </c>
      <c r="C689" s="662" t="s">
        <v>598</v>
      </c>
      <c r="D689" s="663" t="s">
        <v>2033</v>
      </c>
      <c r="E689" s="662" t="s">
        <v>601</v>
      </c>
      <c r="F689" s="663" t="s">
        <v>2034</v>
      </c>
      <c r="G689" s="662" t="s">
        <v>614</v>
      </c>
      <c r="H689" s="662" t="s">
        <v>2022</v>
      </c>
      <c r="I689" s="662" t="s">
        <v>215</v>
      </c>
      <c r="J689" s="662" t="s">
        <v>2023</v>
      </c>
      <c r="K689" s="662" t="s">
        <v>2024</v>
      </c>
      <c r="L689" s="664">
        <v>43.686529775345974</v>
      </c>
      <c r="M689" s="664">
        <v>4</v>
      </c>
      <c r="N689" s="665">
        <v>174.7461191013839</v>
      </c>
    </row>
    <row r="690" spans="1:14" ht="14.4" customHeight="1" thickBot="1" x14ac:dyDescent="0.35">
      <c r="A690" s="666" t="s">
        <v>576</v>
      </c>
      <c r="B690" s="667" t="s">
        <v>577</v>
      </c>
      <c r="C690" s="668" t="s">
        <v>598</v>
      </c>
      <c r="D690" s="669" t="s">
        <v>2033</v>
      </c>
      <c r="E690" s="668" t="s">
        <v>1077</v>
      </c>
      <c r="F690" s="669" t="s">
        <v>2035</v>
      </c>
      <c r="G690" s="668" t="s">
        <v>960</v>
      </c>
      <c r="H690" s="668" t="s">
        <v>2025</v>
      </c>
      <c r="I690" s="668" t="s">
        <v>2025</v>
      </c>
      <c r="J690" s="668" t="s">
        <v>2026</v>
      </c>
      <c r="K690" s="668" t="s">
        <v>2027</v>
      </c>
      <c r="L690" s="670">
        <v>1960.8098275862073</v>
      </c>
      <c r="M690" s="670">
        <v>58</v>
      </c>
      <c r="N690" s="671">
        <v>113726.97000000003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2039</v>
      </c>
      <c r="B5" s="658">
        <v>80271.316097154981</v>
      </c>
      <c r="C5" s="676">
        <v>0.35769755502932804</v>
      </c>
      <c r="D5" s="658">
        <v>144139.82389672461</v>
      </c>
      <c r="E5" s="676">
        <v>0.64230244497067202</v>
      </c>
      <c r="F5" s="659">
        <v>224411.13999387959</v>
      </c>
    </row>
    <row r="6" spans="1:6" ht="14.4" customHeight="1" x14ac:dyDescent="0.3">
      <c r="A6" s="687" t="s">
        <v>2040</v>
      </c>
      <c r="B6" s="664">
        <v>15960.593682257895</v>
      </c>
      <c r="C6" s="677">
        <v>0.114547746199388</v>
      </c>
      <c r="D6" s="664">
        <v>123375.13497080548</v>
      </c>
      <c r="E6" s="677">
        <v>0.8854522538006121</v>
      </c>
      <c r="F6" s="665">
        <v>139335.72865306336</v>
      </c>
    </row>
    <row r="7" spans="1:6" ht="14.4" customHeight="1" x14ac:dyDescent="0.3">
      <c r="A7" s="687" t="s">
        <v>2041</v>
      </c>
      <c r="B7" s="664">
        <v>12712.571612275515</v>
      </c>
      <c r="C7" s="677">
        <v>0.10787466491025026</v>
      </c>
      <c r="D7" s="664">
        <v>105133.18598847478</v>
      </c>
      <c r="E7" s="677">
        <v>0.89212533508974978</v>
      </c>
      <c r="F7" s="665">
        <v>117845.75760075029</v>
      </c>
    </row>
    <row r="8" spans="1:6" ht="14.4" customHeight="1" x14ac:dyDescent="0.3">
      <c r="A8" s="687" t="s">
        <v>2042</v>
      </c>
      <c r="B8" s="664">
        <v>8843.9465239336259</v>
      </c>
      <c r="C8" s="677">
        <v>0.11031011244963902</v>
      </c>
      <c r="D8" s="664">
        <v>71329.541903713849</v>
      </c>
      <c r="E8" s="677">
        <v>0.88968988755036094</v>
      </c>
      <c r="F8" s="665">
        <v>80173.488427647477</v>
      </c>
    </row>
    <row r="9" spans="1:6" ht="14.4" customHeight="1" x14ac:dyDescent="0.3">
      <c r="A9" s="687" t="s">
        <v>2043</v>
      </c>
      <c r="B9" s="664"/>
      <c r="C9" s="677">
        <v>0</v>
      </c>
      <c r="D9" s="664">
        <v>87372.95</v>
      </c>
      <c r="E9" s="677">
        <v>1</v>
      </c>
      <c r="F9" s="665">
        <v>87372.95</v>
      </c>
    </row>
    <row r="10" spans="1:6" ht="14.4" customHeight="1" thickBot="1" x14ac:dyDescent="0.35">
      <c r="A10" s="688" t="s">
        <v>2044</v>
      </c>
      <c r="B10" s="679"/>
      <c r="C10" s="680">
        <v>0</v>
      </c>
      <c r="D10" s="679">
        <v>29685.543867120836</v>
      </c>
      <c r="E10" s="680">
        <v>1</v>
      </c>
      <c r="F10" s="681">
        <v>29685.543867120836</v>
      </c>
    </row>
    <row r="11" spans="1:6" ht="14.4" customHeight="1" thickBot="1" x14ac:dyDescent="0.35">
      <c r="A11" s="682" t="s">
        <v>3</v>
      </c>
      <c r="B11" s="683">
        <v>117788.42791562201</v>
      </c>
      <c r="C11" s="684">
        <v>0.17351820548835362</v>
      </c>
      <c r="D11" s="683">
        <v>561036.18062683952</v>
      </c>
      <c r="E11" s="684">
        <v>0.82648179451164661</v>
      </c>
      <c r="F11" s="685">
        <v>678824.60854246141</v>
      </c>
    </row>
    <row r="12" spans="1:6" ht="14.4" customHeight="1" thickBot="1" x14ac:dyDescent="0.35"/>
    <row r="13" spans="1:6" ht="14.4" customHeight="1" x14ac:dyDescent="0.3">
      <c r="A13" s="686" t="s">
        <v>2045</v>
      </c>
      <c r="B13" s="658">
        <v>59761.003186972186</v>
      </c>
      <c r="C13" s="676">
        <v>0.6268329017345925</v>
      </c>
      <c r="D13" s="658">
        <v>35577.00957783257</v>
      </c>
      <c r="E13" s="676">
        <v>0.37316709826540745</v>
      </c>
      <c r="F13" s="659">
        <v>95338.012764804764</v>
      </c>
    </row>
    <row r="14" spans="1:6" ht="14.4" customHeight="1" x14ac:dyDescent="0.3">
      <c r="A14" s="687" t="s">
        <v>2046</v>
      </c>
      <c r="B14" s="664">
        <v>24181.29</v>
      </c>
      <c r="C14" s="677">
        <v>0.36831076971427879</v>
      </c>
      <c r="D14" s="664">
        <v>41473.292999999998</v>
      </c>
      <c r="E14" s="677">
        <v>0.63168923028572121</v>
      </c>
      <c r="F14" s="665">
        <v>65654.582999999999</v>
      </c>
    </row>
    <row r="15" spans="1:6" ht="14.4" customHeight="1" x14ac:dyDescent="0.3">
      <c r="A15" s="687" t="s">
        <v>2047</v>
      </c>
      <c r="B15" s="664">
        <v>13545.353362316231</v>
      </c>
      <c r="C15" s="677">
        <v>5.7256636672790497E-2</v>
      </c>
      <c r="D15" s="664">
        <v>223027.28082374408</v>
      </c>
      <c r="E15" s="677">
        <v>0.94274336332720943</v>
      </c>
      <c r="F15" s="665">
        <v>236572.63418606031</v>
      </c>
    </row>
    <row r="16" spans="1:6" ht="14.4" customHeight="1" x14ac:dyDescent="0.3">
      <c r="A16" s="687" t="s">
        <v>2048</v>
      </c>
      <c r="B16" s="664">
        <v>8040.697000000001</v>
      </c>
      <c r="C16" s="677">
        <v>0.20588278079393774</v>
      </c>
      <c r="D16" s="664">
        <v>31014.035838720043</v>
      </c>
      <c r="E16" s="677">
        <v>0.79411721920606215</v>
      </c>
      <c r="F16" s="665">
        <v>39054.732838720047</v>
      </c>
    </row>
    <row r="17" spans="1:6" ht="14.4" customHeight="1" x14ac:dyDescent="0.3">
      <c r="A17" s="687" t="s">
        <v>2049</v>
      </c>
      <c r="B17" s="664">
        <v>6043.2354695363938</v>
      </c>
      <c r="C17" s="677">
        <v>1</v>
      </c>
      <c r="D17" s="664"/>
      <c r="E17" s="677">
        <v>0</v>
      </c>
      <c r="F17" s="665">
        <v>6043.2354695363938</v>
      </c>
    </row>
    <row r="18" spans="1:6" ht="14.4" customHeight="1" x14ac:dyDescent="0.3">
      <c r="A18" s="687" t="s">
        <v>2050</v>
      </c>
      <c r="B18" s="664">
        <v>5257.4870912384586</v>
      </c>
      <c r="C18" s="677">
        <v>0.23733248744155777</v>
      </c>
      <c r="D18" s="664">
        <v>16894.925112898134</v>
      </c>
      <c r="E18" s="677">
        <v>0.76266751255844223</v>
      </c>
      <c r="F18" s="665">
        <v>22152.412204136592</v>
      </c>
    </row>
    <row r="19" spans="1:6" ht="14.4" customHeight="1" x14ac:dyDescent="0.3">
      <c r="A19" s="687" t="s">
        <v>2051</v>
      </c>
      <c r="B19" s="664">
        <v>1300.08</v>
      </c>
      <c r="C19" s="677">
        <v>5.1096065081819526E-2</v>
      </c>
      <c r="D19" s="664">
        <v>24143.757953435303</v>
      </c>
      <c r="E19" s="677">
        <v>0.94890393491818059</v>
      </c>
      <c r="F19" s="665">
        <v>25443.837953435301</v>
      </c>
    </row>
    <row r="20" spans="1:6" ht="14.4" customHeight="1" x14ac:dyDescent="0.3">
      <c r="A20" s="687" t="s">
        <v>2052</v>
      </c>
      <c r="B20" s="664">
        <v>687.31395000000009</v>
      </c>
      <c r="C20" s="677">
        <v>7.8050407660627975E-3</v>
      </c>
      <c r="D20" s="664">
        <v>87372.95</v>
      </c>
      <c r="E20" s="677">
        <v>0.9921949592339373</v>
      </c>
      <c r="F20" s="665">
        <v>88060.263949999993</v>
      </c>
    </row>
    <row r="21" spans="1:6" ht="14.4" customHeight="1" x14ac:dyDescent="0.3">
      <c r="A21" s="687" t="s">
        <v>2053</v>
      </c>
      <c r="B21" s="664">
        <v>498.77999999999992</v>
      </c>
      <c r="C21" s="677">
        <v>1</v>
      </c>
      <c r="D21" s="664"/>
      <c r="E21" s="677">
        <v>0</v>
      </c>
      <c r="F21" s="665">
        <v>498.77999999999992</v>
      </c>
    </row>
    <row r="22" spans="1:6" ht="14.4" customHeight="1" x14ac:dyDescent="0.3">
      <c r="A22" s="687" t="s">
        <v>2054</v>
      </c>
      <c r="B22" s="664">
        <v>169.79</v>
      </c>
      <c r="C22" s="677">
        <v>1</v>
      </c>
      <c r="D22" s="664"/>
      <c r="E22" s="677">
        <v>0</v>
      </c>
      <c r="F22" s="665">
        <v>169.79</v>
      </c>
    </row>
    <row r="23" spans="1:6" ht="14.4" customHeight="1" x14ac:dyDescent="0.3">
      <c r="A23" s="687" t="s">
        <v>2055</v>
      </c>
      <c r="B23" s="664">
        <v>157.96843848449888</v>
      </c>
      <c r="C23" s="677">
        <v>0.12183203023816153</v>
      </c>
      <c r="D23" s="664">
        <v>1138.6400000000001</v>
      </c>
      <c r="E23" s="677">
        <v>0.87816796976183853</v>
      </c>
      <c r="F23" s="665">
        <v>1296.6084384844989</v>
      </c>
    </row>
    <row r="24" spans="1:6" ht="14.4" customHeight="1" x14ac:dyDescent="0.3">
      <c r="A24" s="687" t="s">
        <v>2056</v>
      </c>
      <c r="B24" s="664">
        <v>114.09939595258166</v>
      </c>
      <c r="C24" s="677">
        <v>0.43326269345362139</v>
      </c>
      <c r="D24" s="664">
        <v>149.24983230215946</v>
      </c>
      <c r="E24" s="677">
        <v>0.56673730654637866</v>
      </c>
      <c r="F24" s="665">
        <v>263.34922825474109</v>
      </c>
    </row>
    <row r="25" spans="1:6" ht="14.4" customHeight="1" x14ac:dyDescent="0.3">
      <c r="A25" s="687" t="s">
        <v>2057</v>
      </c>
      <c r="B25" s="664">
        <v>71.680000000000007</v>
      </c>
      <c r="C25" s="677">
        <v>2.2293254249460208E-2</v>
      </c>
      <c r="D25" s="664">
        <v>3143.6424108918786</v>
      </c>
      <c r="E25" s="677">
        <v>0.97770674575053984</v>
      </c>
      <c r="F25" s="665">
        <v>3215.3224108918785</v>
      </c>
    </row>
    <row r="26" spans="1:6" ht="14.4" customHeight="1" x14ac:dyDescent="0.3">
      <c r="A26" s="687" t="s">
        <v>2058</v>
      </c>
      <c r="B26" s="664">
        <v>47.610021121655578</v>
      </c>
      <c r="C26" s="677">
        <v>1</v>
      </c>
      <c r="D26" s="664"/>
      <c r="E26" s="677">
        <v>0</v>
      </c>
      <c r="F26" s="665">
        <v>47.610021121655578</v>
      </c>
    </row>
    <row r="27" spans="1:6" ht="14.4" customHeight="1" x14ac:dyDescent="0.3">
      <c r="A27" s="687" t="s">
        <v>2059</v>
      </c>
      <c r="B27" s="664">
        <v>35.179999999999986</v>
      </c>
      <c r="C27" s="677">
        <v>2.0652578899658983E-3</v>
      </c>
      <c r="D27" s="664">
        <v>16999.012277353257</v>
      </c>
      <c r="E27" s="677">
        <v>0.99793474211003408</v>
      </c>
      <c r="F27" s="665">
        <v>17034.192277353257</v>
      </c>
    </row>
    <row r="28" spans="1:6" ht="14.4" customHeight="1" x14ac:dyDescent="0.3">
      <c r="A28" s="687" t="s">
        <v>2060</v>
      </c>
      <c r="B28" s="664"/>
      <c r="C28" s="677">
        <v>0</v>
      </c>
      <c r="D28" s="664">
        <v>550.92757250608133</v>
      </c>
      <c r="E28" s="677">
        <v>1</v>
      </c>
      <c r="F28" s="665">
        <v>550.92757250608133</v>
      </c>
    </row>
    <row r="29" spans="1:6" ht="14.4" customHeight="1" x14ac:dyDescent="0.3">
      <c r="A29" s="687" t="s">
        <v>2061</v>
      </c>
      <c r="B29" s="664"/>
      <c r="C29" s="677">
        <v>0</v>
      </c>
      <c r="D29" s="664">
        <v>41.129239516138831</v>
      </c>
      <c r="E29" s="677">
        <v>1</v>
      </c>
      <c r="F29" s="665">
        <v>41.129239516138831</v>
      </c>
    </row>
    <row r="30" spans="1:6" ht="14.4" customHeight="1" x14ac:dyDescent="0.3">
      <c r="A30" s="687" t="s">
        <v>2062</v>
      </c>
      <c r="B30" s="664"/>
      <c r="C30" s="677">
        <v>0</v>
      </c>
      <c r="D30" s="664">
        <v>1455.9167990493695</v>
      </c>
      <c r="E30" s="677">
        <v>1</v>
      </c>
      <c r="F30" s="665">
        <v>1455.9167990493695</v>
      </c>
    </row>
    <row r="31" spans="1:6" ht="14.4" customHeight="1" x14ac:dyDescent="0.3">
      <c r="A31" s="687" t="s">
        <v>2063</v>
      </c>
      <c r="B31" s="664"/>
      <c r="C31" s="677">
        <v>0</v>
      </c>
      <c r="D31" s="664">
        <v>308.7999999999999</v>
      </c>
      <c r="E31" s="677">
        <v>1</v>
      </c>
      <c r="F31" s="665">
        <v>308.7999999999999</v>
      </c>
    </row>
    <row r="32" spans="1:6" ht="14.4" customHeight="1" x14ac:dyDescent="0.3">
      <c r="A32" s="687" t="s">
        <v>2064</v>
      </c>
      <c r="B32" s="664"/>
      <c r="C32" s="677">
        <v>0</v>
      </c>
      <c r="D32" s="664">
        <v>3470.8180000000002</v>
      </c>
      <c r="E32" s="677">
        <v>1</v>
      </c>
      <c r="F32" s="665">
        <v>3470.8180000000002</v>
      </c>
    </row>
    <row r="33" spans="1:6" ht="14.4" customHeight="1" x14ac:dyDescent="0.3">
      <c r="A33" s="687" t="s">
        <v>2065</v>
      </c>
      <c r="B33" s="664"/>
      <c r="C33" s="677">
        <v>0</v>
      </c>
      <c r="D33" s="664">
        <v>36.17984553977454</v>
      </c>
      <c r="E33" s="677">
        <v>1</v>
      </c>
      <c r="F33" s="665">
        <v>36.17984553977454</v>
      </c>
    </row>
    <row r="34" spans="1:6" ht="14.4" customHeight="1" x14ac:dyDescent="0.3">
      <c r="A34" s="687" t="s">
        <v>2066</v>
      </c>
      <c r="B34" s="664"/>
      <c r="C34" s="677">
        <v>0</v>
      </c>
      <c r="D34" s="664">
        <v>45.19</v>
      </c>
      <c r="E34" s="677">
        <v>1</v>
      </c>
      <c r="F34" s="665">
        <v>45.19</v>
      </c>
    </row>
    <row r="35" spans="1:6" ht="14.4" customHeight="1" x14ac:dyDescent="0.3">
      <c r="A35" s="687" t="s">
        <v>2067</v>
      </c>
      <c r="B35" s="664"/>
      <c r="C35" s="677">
        <v>0</v>
      </c>
      <c r="D35" s="664">
        <v>474.05464911675307</v>
      </c>
      <c r="E35" s="677">
        <v>1</v>
      </c>
      <c r="F35" s="665">
        <v>474.05464911675307</v>
      </c>
    </row>
    <row r="36" spans="1:6" ht="14.4" customHeight="1" x14ac:dyDescent="0.3">
      <c r="A36" s="687" t="s">
        <v>2068</v>
      </c>
      <c r="B36" s="664"/>
      <c r="C36" s="677">
        <v>0</v>
      </c>
      <c r="D36" s="664">
        <v>3257.0999999999995</v>
      </c>
      <c r="E36" s="677">
        <v>1</v>
      </c>
      <c r="F36" s="665">
        <v>3257.0999999999995</v>
      </c>
    </row>
    <row r="37" spans="1:6" ht="14.4" customHeight="1" x14ac:dyDescent="0.3">
      <c r="A37" s="687" t="s">
        <v>2069</v>
      </c>
      <c r="B37" s="664"/>
      <c r="C37" s="677">
        <v>0</v>
      </c>
      <c r="D37" s="664">
        <v>191.83249755146966</v>
      </c>
      <c r="E37" s="677">
        <v>1</v>
      </c>
      <c r="F37" s="665">
        <v>191.83249755146966</v>
      </c>
    </row>
    <row r="38" spans="1:6" ht="14.4" customHeight="1" x14ac:dyDescent="0.3">
      <c r="A38" s="687" t="s">
        <v>2070</v>
      </c>
      <c r="B38" s="664"/>
      <c r="C38" s="677">
        <v>0</v>
      </c>
      <c r="D38" s="664">
        <v>1865.281628773929</v>
      </c>
      <c r="E38" s="677">
        <v>1</v>
      </c>
      <c r="F38" s="665">
        <v>1865.281628773929</v>
      </c>
    </row>
    <row r="39" spans="1:6" ht="14.4" customHeight="1" x14ac:dyDescent="0.3">
      <c r="A39" s="687" t="s">
        <v>2071</v>
      </c>
      <c r="B39" s="664"/>
      <c r="C39" s="677">
        <v>0</v>
      </c>
      <c r="D39" s="664">
        <v>275.77</v>
      </c>
      <c r="E39" s="677">
        <v>1</v>
      </c>
      <c r="F39" s="665">
        <v>275.77</v>
      </c>
    </row>
    <row r="40" spans="1:6" ht="14.4" customHeight="1" x14ac:dyDescent="0.3">
      <c r="A40" s="687" t="s">
        <v>2072</v>
      </c>
      <c r="B40" s="664"/>
      <c r="C40" s="677">
        <v>0</v>
      </c>
      <c r="D40" s="664">
        <v>45.189999999999984</v>
      </c>
      <c r="E40" s="677">
        <v>1</v>
      </c>
      <c r="F40" s="665">
        <v>45.189999999999984</v>
      </c>
    </row>
    <row r="41" spans="1:6" ht="14.4" customHeight="1" x14ac:dyDescent="0.3">
      <c r="A41" s="687" t="s">
        <v>2073</v>
      </c>
      <c r="B41" s="664"/>
      <c r="C41" s="677">
        <v>0</v>
      </c>
      <c r="D41" s="664">
        <v>206.45008846433288</v>
      </c>
      <c r="E41" s="677">
        <v>1</v>
      </c>
      <c r="F41" s="665">
        <v>206.45008846433288</v>
      </c>
    </row>
    <row r="42" spans="1:6" ht="14.4" customHeight="1" x14ac:dyDescent="0.3">
      <c r="A42" s="687" t="s">
        <v>2074</v>
      </c>
      <c r="B42" s="664"/>
      <c r="C42" s="677">
        <v>0</v>
      </c>
      <c r="D42" s="664">
        <v>225.66840744829682</v>
      </c>
      <c r="E42" s="677">
        <v>1</v>
      </c>
      <c r="F42" s="665">
        <v>225.66840744829682</v>
      </c>
    </row>
    <row r="43" spans="1:6" ht="14.4" customHeight="1" x14ac:dyDescent="0.3">
      <c r="A43" s="687" t="s">
        <v>2075</v>
      </c>
      <c r="B43" s="664"/>
      <c r="C43" s="677">
        <v>0</v>
      </c>
      <c r="D43" s="664">
        <v>2539.8697571949829</v>
      </c>
      <c r="E43" s="677">
        <v>1</v>
      </c>
      <c r="F43" s="665">
        <v>2539.8697571949829</v>
      </c>
    </row>
    <row r="44" spans="1:6" ht="14.4" customHeight="1" x14ac:dyDescent="0.3">
      <c r="A44" s="687" t="s">
        <v>2076</v>
      </c>
      <c r="B44" s="664"/>
      <c r="C44" s="677">
        <v>0</v>
      </c>
      <c r="D44" s="664">
        <v>145.25978610430417</v>
      </c>
      <c r="E44" s="677">
        <v>1</v>
      </c>
      <c r="F44" s="665">
        <v>145.25978610430417</v>
      </c>
    </row>
    <row r="45" spans="1:6" ht="14.4" customHeight="1" x14ac:dyDescent="0.3">
      <c r="A45" s="687" t="s">
        <v>2077</v>
      </c>
      <c r="B45" s="664"/>
      <c r="C45" s="677">
        <v>0</v>
      </c>
      <c r="D45" s="664">
        <v>105.39966455325671</v>
      </c>
      <c r="E45" s="677">
        <v>1</v>
      </c>
      <c r="F45" s="665">
        <v>105.39966455325671</v>
      </c>
    </row>
    <row r="46" spans="1:6" ht="14.4" customHeight="1" x14ac:dyDescent="0.3">
      <c r="A46" s="687" t="s">
        <v>2078</v>
      </c>
      <c r="B46" s="664"/>
      <c r="C46" s="677">
        <v>0</v>
      </c>
      <c r="D46" s="664">
        <v>2335.3207424283287</v>
      </c>
      <c r="E46" s="677">
        <v>1</v>
      </c>
      <c r="F46" s="665">
        <v>2335.3207424283287</v>
      </c>
    </row>
    <row r="47" spans="1:6" ht="14.4" customHeight="1" x14ac:dyDescent="0.3">
      <c r="A47" s="687" t="s">
        <v>2079</v>
      </c>
      <c r="B47" s="664"/>
      <c r="C47" s="677">
        <v>0</v>
      </c>
      <c r="D47" s="664">
        <v>220.95</v>
      </c>
      <c r="E47" s="677">
        <v>1</v>
      </c>
      <c r="F47" s="665">
        <v>220.95</v>
      </c>
    </row>
    <row r="48" spans="1:6" ht="14.4" customHeight="1" x14ac:dyDescent="0.3">
      <c r="A48" s="687" t="s">
        <v>2080</v>
      </c>
      <c r="B48" s="664"/>
      <c r="C48" s="677">
        <v>0</v>
      </c>
      <c r="D48" s="664">
        <v>288.02884451817948</v>
      </c>
      <c r="E48" s="677">
        <v>1</v>
      </c>
      <c r="F48" s="665">
        <v>288.02884451817948</v>
      </c>
    </row>
    <row r="49" spans="1:6" ht="14.4" customHeight="1" x14ac:dyDescent="0.3">
      <c r="A49" s="687" t="s">
        <v>2081</v>
      </c>
      <c r="B49" s="664"/>
      <c r="C49" s="677">
        <v>0</v>
      </c>
      <c r="D49" s="664">
        <v>461.62955997247695</v>
      </c>
      <c r="E49" s="677">
        <v>1</v>
      </c>
      <c r="F49" s="665">
        <v>461.62955997247695</v>
      </c>
    </row>
    <row r="50" spans="1:6" ht="14.4" customHeight="1" x14ac:dyDescent="0.3">
      <c r="A50" s="687" t="s">
        <v>2082</v>
      </c>
      <c r="B50" s="664"/>
      <c r="C50" s="677">
        <v>0</v>
      </c>
      <c r="D50" s="664">
        <v>1356.6399142465398</v>
      </c>
      <c r="E50" s="677">
        <v>1</v>
      </c>
      <c r="F50" s="665">
        <v>1356.6399142465398</v>
      </c>
    </row>
    <row r="51" spans="1:6" ht="14.4" customHeight="1" x14ac:dyDescent="0.3">
      <c r="A51" s="687" t="s">
        <v>2083</v>
      </c>
      <c r="B51" s="664"/>
      <c r="C51" s="677">
        <v>0</v>
      </c>
      <c r="D51" s="664">
        <v>426.95</v>
      </c>
      <c r="E51" s="677">
        <v>1</v>
      </c>
      <c r="F51" s="665">
        <v>426.95</v>
      </c>
    </row>
    <row r="52" spans="1:6" ht="14.4" customHeight="1" x14ac:dyDescent="0.3">
      <c r="A52" s="687" t="s">
        <v>2084</v>
      </c>
      <c r="B52" s="664"/>
      <c r="C52" s="677">
        <v>0</v>
      </c>
      <c r="D52" s="664">
        <v>183.05809158435503</v>
      </c>
      <c r="E52" s="677">
        <v>1</v>
      </c>
      <c r="F52" s="665">
        <v>183.05809158435503</v>
      </c>
    </row>
    <row r="53" spans="1:6" ht="14.4" customHeight="1" x14ac:dyDescent="0.3">
      <c r="A53" s="687" t="s">
        <v>2085</v>
      </c>
      <c r="B53" s="664"/>
      <c r="C53" s="677">
        <v>0</v>
      </c>
      <c r="D53" s="664">
        <v>113.28999999999996</v>
      </c>
      <c r="E53" s="677">
        <v>1</v>
      </c>
      <c r="F53" s="665">
        <v>113.28999999999996</v>
      </c>
    </row>
    <row r="54" spans="1:6" ht="14.4" customHeight="1" x14ac:dyDescent="0.3">
      <c r="A54" s="687" t="s">
        <v>2086</v>
      </c>
      <c r="B54" s="664"/>
      <c r="C54" s="677">
        <v>0</v>
      </c>
      <c r="D54" s="664">
        <v>76.389769288010172</v>
      </c>
      <c r="E54" s="677">
        <v>1</v>
      </c>
      <c r="F54" s="665">
        <v>76.389769288010172</v>
      </c>
    </row>
    <row r="55" spans="1:6" ht="14.4" customHeight="1" x14ac:dyDescent="0.3">
      <c r="A55" s="687" t="s">
        <v>2087</v>
      </c>
      <c r="B55" s="664"/>
      <c r="C55" s="677">
        <v>0</v>
      </c>
      <c r="D55" s="664">
        <v>99.13919860389602</v>
      </c>
      <c r="E55" s="677">
        <v>1</v>
      </c>
      <c r="F55" s="665">
        <v>99.13919860389602</v>
      </c>
    </row>
    <row r="56" spans="1:6" ht="14.4" customHeight="1" x14ac:dyDescent="0.3">
      <c r="A56" s="687" t="s">
        <v>2088</v>
      </c>
      <c r="B56" s="664"/>
      <c r="C56" s="677">
        <v>0</v>
      </c>
      <c r="D56" s="664">
        <v>77.968736051236803</v>
      </c>
      <c r="E56" s="677">
        <v>1</v>
      </c>
      <c r="F56" s="665">
        <v>77.968736051236803</v>
      </c>
    </row>
    <row r="57" spans="1:6" ht="14.4" customHeight="1" x14ac:dyDescent="0.3">
      <c r="A57" s="687" t="s">
        <v>2089</v>
      </c>
      <c r="B57" s="664"/>
      <c r="C57" s="677">
        <v>0</v>
      </c>
      <c r="D57" s="664">
        <v>60.430000000000007</v>
      </c>
      <c r="E57" s="677">
        <v>1</v>
      </c>
      <c r="F57" s="665">
        <v>60.430000000000007</v>
      </c>
    </row>
    <row r="58" spans="1:6" ht="14.4" customHeight="1" x14ac:dyDescent="0.3">
      <c r="A58" s="687" t="s">
        <v>2090</v>
      </c>
      <c r="B58" s="664"/>
      <c r="C58" s="677">
        <v>0</v>
      </c>
      <c r="D58" s="664">
        <v>82.599999999999952</v>
      </c>
      <c r="E58" s="677">
        <v>1</v>
      </c>
      <c r="F58" s="665">
        <v>82.599999999999952</v>
      </c>
    </row>
    <row r="59" spans="1:6" ht="14.4" customHeight="1" x14ac:dyDescent="0.3">
      <c r="A59" s="687" t="s">
        <v>2091</v>
      </c>
      <c r="B59" s="664"/>
      <c r="C59" s="677">
        <v>0</v>
      </c>
      <c r="D59" s="664">
        <v>205.40000000000012</v>
      </c>
      <c r="E59" s="677">
        <v>1</v>
      </c>
      <c r="F59" s="665">
        <v>205.40000000000012</v>
      </c>
    </row>
    <row r="60" spans="1:6" ht="14.4" customHeight="1" x14ac:dyDescent="0.3">
      <c r="A60" s="687" t="s">
        <v>2092</v>
      </c>
      <c r="B60" s="664"/>
      <c r="C60" s="677">
        <v>0</v>
      </c>
      <c r="D60" s="664">
        <v>287.05999999999995</v>
      </c>
      <c r="E60" s="677">
        <v>1</v>
      </c>
      <c r="F60" s="665">
        <v>287.05999999999995</v>
      </c>
    </row>
    <row r="61" spans="1:6" ht="14.4" customHeight="1" x14ac:dyDescent="0.3">
      <c r="A61" s="687" t="s">
        <v>2093</v>
      </c>
      <c r="B61" s="664"/>
      <c r="C61" s="677">
        <v>0</v>
      </c>
      <c r="D61" s="664">
        <v>363</v>
      </c>
      <c r="E61" s="677">
        <v>1</v>
      </c>
      <c r="F61" s="665">
        <v>363</v>
      </c>
    </row>
    <row r="62" spans="1:6" ht="14.4" customHeight="1" x14ac:dyDescent="0.3">
      <c r="A62" s="687" t="s">
        <v>2094</v>
      </c>
      <c r="B62" s="664"/>
      <c r="C62" s="677">
        <v>0</v>
      </c>
      <c r="D62" s="664">
        <v>61.220000000000013</v>
      </c>
      <c r="E62" s="677">
        <v>1</v>
      </c>
      <c r="F62" s="665">
        <v>61.220000000000013</v>
      </c>
    </row>
    <row r="63" spans="1:6" ht="14.4" customHeight="1" x14ac:dyDescent="0.3">
      <c r="A63" s="687" t="s">
        <v>2095</v>
      </c>
      <c r="B63" s="664"/>
      <c r="C63" s="677">
        <v>0</v>
      </c>
      <c r="D63" s="664">
        <v>61.779930583768248</v>
      </c>
      <c r="E63" s="677">
        <v>1</v>
      </c>
      <c r="F63" s="665">
        <v>61.779930583768248</v>
      </c>
    </row>
    <row r="64" spans="1:6" ht="14.4" customHeight="1" x14ac:dyDescent="0.3">
      <c r="A64" s="687" t="s">
        <v>2096</v>
      </c>
      <c r="B64" s="664"/>
      <c r="C64" s="677">
        <v>0</v>
      </c>
      <c r="D64" s="664">
        <v>629.22999094147622</v>
      </c>
      <c r="E64" s="677">
        <v>1</v>
      </c>
      <c r="F64" s="665">
        <v>629.22999094147622</v>
      </c>
    </row>
    <row r="65" spans="1:6" ht="14.4" customHeight="1" x14ac:dyDescent="0.3">
      <c r="A65" s="687" t="s">
        <v>2097</v>
      </c>
      <c r="B65" s="664"/>
      <c r="C65" s="677">
        <v>0</v>
      </c>
      <c r="D65" s="664">
        <v>103.4400000000001</v>
      </c>
      <c r="E65" s="677">
        <v>1</v>
      </c>
      <c r="F65" s="665">
        <v>103.4400000000001</v>
      </c>
    </row>
    <row r="66" spans="1:6" ht="14.4" customHeight="1" x14ac:dyDescent="0.3">
      <c r="A66" s="687" t="s">
        <v>2098</v>
      </c>
      <c r="B66" s="664"/>
      <c r="C66" s="677">
        <v>0</v>
      </c>
      <c r="D66" s="664">
        <v>404.5191398366411</v>
      </c>
      <c r="E66" s="677">
        <v>1</v>
      </c>
      <c r="F66" s="665">
        <v>404.5191398366411</v>
      </c>
    </row>
    <row r="67" spans="1:6" ht="14.4" customHeight="1" x14ac:dyDescent="0.3">
      <c r="A67" s="687" t="s">
        <v>2099</v>
      </c>
      <c r="B67" s="664"/>
      <c r="C67" s="677">
        <v>0</v>
      </c>
      <c r="D67" s="664">
        <v>195.68999999999991</v>
      </c>
      <c r="E67" s="677">
        <v>1</v>
      </c>
      <c r="F67" s="665">
        <v>195.68999999999991</v>
      </c>
    </row>
    <row r="68" spans="1:6" ht="14.4" customHeight="1" x14ac:dyDescent="0.3">
      <c r="A68" s="687" t="s">
        <v>2100</v>
      </c>
      <c r="B68" s="664"/>
      <c r="C68" s="677">
        <v>0</v>
      </c>
      <c r="D68" s="664">
        <v>98.790013517398393</v>
      </c>
      <c r="E68" s="677">
        <v>1</v>
      </c>
      <c r="F68" s="665">
        <v>98.790013517398393</v>
      </c>
    </row>
    <row r="69" spans="1:6" ht="14.4" customHeight="1" x14ac:dyDescent="0.3">
      <c r="A69" s="687" t="s">
        <v>2101</v>
      </c>
      <c r="B69" s="664"/>
      <c r="C69" s="677">
        <v>0</v>
      </c>
      <c r="D69" s="664">
        <v>303.89</v>
      </c>
      <c r="E69" s="677">
        <v>1</v>
      </c>
      <c r="F69" s="665">
        <v>303.89</v>
      </c>
    </row>
    <row r="70" spans="1:6" ht="14.4" customHeight="1" x14ac:dyDescent="0.3">
      <c r="A70" s="687" t="s">
        <v>2102</v>
      </c>
      <c r="B70" s="664"/>
      <c r="C70" s="677">
        <v>0</v>
      </c>
      <c r="D70" s="664">
        <v>32866.67689994815</v>
      </c>
      <c r="E70" s="677">
        <v>1</v>
      </c>
      <c r="F70" s="665">
        <v>32866.67689994815</v>
      </c>
    </row>
    <row r="71" spans="1:6" ht="14.4" customHeight="1" x14ac:dyDescent="0.3">
      <c r="A71" s="687" t="s">
        <v>2103</v>
      </c>
      <c r="B71" s="664"/>
      <c r="C71" s="677">
        <v>0</v>
      </c>
      <c r="D71" s="664">
        <v>45.71</v>
      </c>
      <c r="E71" s="677">
        <v>1</v>
      </c>
      <c r="F71" s="665">
        <v>45.71</v>
      </c>
    </row>
    <row r="72" spans="1:6" ht="14.4" customHeight="1" x14ac:dyDescent="0.3">
      <c r="A72" s="687" t="s">
        <v>2104</v>
      </c>
      <c r="B72" s="664"/>
      <c r="C72" s="677">
        <v>0</v>
      </c>
      <c r="D72" s="664">
        <v>718.04000239471566</v>
      </c>
      <c r="E72" s="677">
        <v>1</v>
      </c>
      <c r="F72" s="665">
        <v>718.04000239471566</v>
      </c>
    </row>
    <row r="73" spans="1:6" ht="14.4" customHeight="1" x14ac:dyDescent="0.3">
      <c r="A73" s="687" t="s">
        <v>2105</v>
      </c>
      <c r="B73" s="664"/>
      <c r="C73" s="677">
        <v>0</v>
      </c>
      <c r="D73" s="664">
        <v>170.57999999999998</v>
      </c>
      <c r="E73" s="677">
        <v>1</v>
      </c>
      <c r="F73" s="665">
        <v>170.57999999999998</v>
      </c>
    </row>
    <row r="74" spans="1:6" ht="14.4" customHeight="1" x14ac:dyDescent="0.3">
      <c r="A74" s="687" t="s">
        <v>2106</v>
      </c>
      <c r="B74" s="664"/>
      <c r="C74" s="677">
        <v>0</v>
      </c>
      <c r="D74" s="664">
        <v>230.67</v>
      </c>
      <c r="E74" s="677">
        <v>1</v>
      </c>
      <c r="F74" s="665">
        <v>230.67</v>
      </c>
    </row>
    <row r="75" spans="1:6" ht="14.4" customHeight="1" x14ac:dyDescent="0.3">
      <c r="A75" s="687" t="s">
        <v>2107</v>
      </c>
      <c r="B75" s="664"/>
      <c r="C75" s="677">
        <v>0</v>
      </c>
      <c r="D75" s="664">
        <v>1119.56</v>
      </c>
      <c r="E75" s="677">
        <v>1</v>
      </c>
      <c r="F75" s="665">
        <v>1119.56</v>
      </c>
    </row>
    <row r="76" spans="1:6" ht="14.4" customHeight="1" x14ac:dyDescent="0.3">
      <c r="A76" s="687" t="s">
        <v>2108</v>
      </c>
      <c r="B76" s="664"/>
      <c r="C76" s="677">
        <v>0</v>
      </c>
      <c r="D76" s="664">
        <v>13775.695029928433</v>
      </c>
      <c r="E76" s="677">
        <v>1</v>
      </c>
      <c r="F76" s="665">
        <v>13775.695029928433</v>
      </c>
    </row>
    <row r="77" spans="1:6" ht="14.4" customHeight="1" x14ac:dyDescent="0.3">
      <c r="A77" s="687" t="s">
        <v>2109</v>
      </c>
      <c r="B77" s="664"/>
      <c r="C77" s="677">
        <v>0</v>
      </c>
      <c r="D77" s="664">
        <v>7438.2000000000007</v>
      </c>
      <c r="E77" s="677">
        <v>1</v>
      </c>
      <c r="F77" s="665">
        <v>7438.2000000000007</v>
      </c>
    </row>
    <row r="78" spans="1:6" ht="14.4" customHeight="1" thickBot="1" x14ac:dyDescent="0.35">
      <c r="A78" s="688" t="s">
        <v>2110</v>
      </c>
      <c r="B78" s="679">
        <v>-2123.14</v>
      </c>
      <c r="C78" s="680">
        <v>1</v>
      </c>
      <c r="D78" s="679"/>
      <c r="E78" s="680">
        <v>0</v>
      </c>
      <c r="F78" s="681">
        <v>-2123.14</v>
      </c>
    </row>
    <row r="79" spans="1:6" ht="14.4" customHeight="1" thickBot="1" x14ac:dyDescent="0.35">
      <c r="A79" s="682" t="s">
        <v>3</v>
      </c>
      <c r="B79" s="683">
        <v>117788.427915622</v>
      </c>
      <c r="C79" s="684">
        <v>0.17351820548835356</v>
      </c>
      <c r="D79" s="683">
        <v>561036.18062683952</v>
      </c>
      <c r="E79" s="684">
        <v>0.82648179451164638</v>
      </c>
      <c r="F79" s="685">
        <v>678824.60854246153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2248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288.04999999999995</v>
      </c>
      <c r="G3" s="47">
        <f>SUBTOTAL(9,G6:G1048576)</f>
        <v>117788.42791562201</v>
      </c>
      <c r="H3" s="48">
        <f>IF(M3=0,0,G3/M3)</f>
        <v>0.17351820548835353</v>
      </c>
      <c r="I3" s="47">
        <f>SUBTOTAL(9,I6:I1048576)</f>
        <v>2399.5499999999997</v>
      </c>
      <c r="J3" s="47">
        <f>SUBTOTAL(9,J6:J1048576)</f>
        <v>561036.18062683952</v>
      </c>
      <c r="K3" s="48">
        <f>IF(M3=0,0,J3/M3)</f>
        <v>0.82648179451164627</v>
      </c>
      <c r="L3" s="47">
        <f>SUBTOTAL(9,L6:L1048576)</f>
        <v>2687.5999999999995</v>
      </c>
      <c r="M3" s="49">
        <f>SUBTOTAL(9,M6:M1048576)</f>
        <v>678824.60854246165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581</v>
      </c>
      <c r="B6" s="655" t="s">
        <v>2111</v>
      </c>
      <c r="C6" s="655" t="s">
        <v>999</v>
      </c>
      <c r="D6" s="655" t="s">
        <v>1000</v>
      </c>
      <c r="E6" s="655" t="s">
        <v>1698</v>
      </c>
      <c r="F6" s="658"/>
      <c r="G6" s="658"/>
      <c r="H6" s="676">
        <v>0</v>
      </c>
      <c r="I6" s="658">
        <v>1</v>
      </c>
      <c r="J6" s="658">
        <v>35.110000000000007</v>
      </c>
      <c r="K6" s="676">
        <v>1</v>
      </c>
      <c r="L6" s="658">
        <v>1</v>
      </c>
      <c r="M6" s="659">
        <v>35.110000000000007</v>
      </c>
    </row>
    <row r="7" spans="1:13" ht="14.4" customHeight="1" x14ac:dyDescent="0.3">
      <c r="A7" s="660" t="s">
        <v>581</v>
      </c>
      <c r="B7" s="661" t="s">
        <v>2112</v>
      </c>
      <c r="C7" s="661" t="s">
        <v>991</v>
      </c>
      <c r="D7" s="661" t="s">
        <v>992</v>
      </c>
      <c r="E7" s="661" t="s">
        <v>993</v>
      </c>
      <c r="F7" s="664"/>
      <c r="G7" s="664"/>
      <c r="H7" s="677">
        <v>0</v>
      </c>
      <c r="I7" s="664">
        <v>9</v>
      </c>
      <c r="J7" s="664">
        <v>1025.6830455902223</v>
      </c>
      <c r="K7" s="677">
        <v>1</v>
      </c>
      <c r="L7" s="664">
        <v>9</v>
      </c>
      <c r="M7" s="665">
        <v>1025.6830455902223</v>
      </c>
    </row>
    <row r="8" spans="1:13" ht="14.4" customHeight="1" x14ac:dyDescent="0.3">
      <c r="A8" s="660" t="s">
        <v>581</v>
      </c>
      <c r="B8" s="661" t="s">
        <v>2113</v>
      </c>
      <c r="C8" s="661" t="s">
        <v>1073</v>
      </c>
      <c r="D8" s="661" t="s">
        <v>1074</v>
      </c>
      <c r="E8" s="661" t="s">
        <v>1075</v>
      </c>
      <c r="F8" s="664"/>
      <c r="G8" s="664"/>
      <c r="H8" s="677">
        <v>0</v>
      </c>
      <c r="I8" s="664">
        <v>1</v>
      </c>
      <c r="J8" s="664">
        <v>91.53</v>
      </c>
      <c r="K8" s="677">
        <v>1</v>
      </c>
      <c r="L8" s="664">
        <v>1</v>
      </c>
      <c r="M8" s="665">
        <v>91.53</v>
      </c>
    </row>
    <row r="9" spans="1:13" ht="14.4" customHeight="1" x14ac:dyDescent="0.3">
      <c r="A9" s="660" t="s">
        <v>581</v>
      </c>
      <c r="B9" s="661" t="s">
        <v>2114</v>
      </c>
      <c r="C9" s="661" t="s">
        <v>1033</v>
      </c>
      <c r="D9" s="661" t="s">
        <v>1034</v>
      </c>
      <c r="E9" s="661" t="s">
        <v>1035</v>
      </c>
      <c r="F9" s="664"/>
      <c r="G9" s="664"/>
      <c r="H9" s="677">
        <v>0</v>
      </c>
      <c r="I9" s="664">
        <v>1</v>
      </c>
      <c r="J9" s="664">
        <v>30.589914924091513</v>
      </c>
      <c r="K9" s="677">
        <v>1</v>
      </c>
      <c r="L9" s="664">
        <v>1</v>
      </c>
      <c r="M9" s="665">
        <v>30.589914924091513</v>
      </c>
    </row>
    <row r="10" spans="1:13" ht="14.4" customHeight="1" x14ac:dyDescent="0.3">
      <c r="A10" s="660" t="s">
        <v>581</v>
      </c>
      <c r="B10" s="661" t="s">
        <v>2115</v>
      </c>
      <c r="C10" s="661" t="s">
        <v>609</v>
      </c>
      <c r="D10" s="661" t="s">
        <v>610</v>
      </c>
      <c r="E10" s="661" t="s">
        <v>611</v>
      </c>
      <c r="F10" s="664">
        <v>1</v>
      </c>
      <c r="G10" s="664">
        <v>301.46600000000001</v>
      </c>
      <c r="H10" s="677">
        <v>1</v>
      </c>
      <c r="I10" s="664"/>
      <c r="J10" s="664"/>
      <c r="K10" s="677">
        <v>0</v>
      </c>
      <c r="L10" s="664">
        <v>1</v>
      </c>
      <c r="M10" s="665">
        <v>301.46600000000001</v>
      </c>
    </row>
    <row r="11" spans="1:13" ht="14.4" customHeight="1" x14ac:dyDescent="0.3">
      <c r="A11" s="660" t="s">
        <v>581</v>
      </c>
      <c r="B11" s="661" t="s">
        <v>2115</v>
      </c>
      <c r="C11" s="661" t="s">
        <v>612</v>
      </c>
      <c r="D11" s="661" t="s">
        <v>610</v>
      </c>
      <c r="E11" s="661" t="s">
        <v>613</v>
      </c>
      <c r="F11" s="664">
        <v>6</v>
      </c>
      <c r="G11" s="664">
        <v>3783.9760275590829</v>
      </c>
      <c r="H11" s="677">
        <v>1</v>
      </c>
      <c r="I11" s="664"/>
      <c r="J11" s="664"/>
      <c r="K11" s="677">
        <v>0</v>
      </c>
      <c r="L11" s="664">
        <v>6</v>
      </c>
      <c r="M11" s="665">
        <v>3783.9760275590829</v>
      </c>
    </row>
    <row r="12" spans="1:13" ht="14.4" customHeight="1" x14ac:dyDescent="0.3">
      <c r="A12" s="660" t="s">
        <v>581</v>
      </c>
      <c r="B12" s="661" t="s">
        <v>2115</v>
      </c>
      <c r="C12" s="661" t="s">
        <v>1076</v>
      </c>
      <c r="D12" s="661" t="s">
        <v>610</v>
      </c>
      <c r="E12" s="661" t="s">
        <v>1062</v>
      </c>
      <c r="F12" s="664"/>
      <c r="G12" s="664"/>
      <c r="H12" s="677">
        <v>0</v>
      </c>
      <c r="I12" s="664">
        <v>24</v>
      </c>
      <c r="J12" s="664">
        <v>9814.7847871369486</v>
      </c>
      <c r="K12" s="677">
        <v>1</v>
      </c>
      <c r="L12" s="664">
        <v>24</v>
      </c>
      <c r="M12" s="665">
        <v>9814.7847871369486</v>
      </c>
    </row>
    <row r="13" spans="1:13" ht="14.4" customHeight="1" x14ac:dyDescent="0.3">
      <c r="A13" s="660" t="s">
        <v>581</v>
      </c>
      <c r="B13" s="661" t="s">
        <v>2115</v>
      </c>
      <c r="C13" s="661" t="s">
        <v>1059</v>
      </c>
      <c r="D13" s="661" t="s">
        <v>610</v>
      </c>
      <c r="E13" s="661" t="s">
        <v>611</v>
      </c>
      <c r="F13" s="664"/>
      <c r="G13" s="664"/>
      <c r="H13" s="677">
        <v>0</v>
      </c>
      <c r="I13" s="664">
        <v>1</v>
      </c>
      <c r="J13" s="664">
        <v>301.47000000000003</v>
      </c>
      <c r="K13" s="677">
        <v>1</v>
      </c>
      <c r="L13" s="664">
        <v>1</v>
      </c>
      <c r="M13" s="665">
        <v>301.47000000000003</v>
      </c>
    </row>
    <row r="14" spans="1:13" ht="14.4" customHeight="1" x14ac:dyDescent="0.3">
      <c r="A14" s="660" t="s">
        <v>581</v>
      </c>
      <c r="B14" s="661" t="s">
        <v>2115</v>
      </c>
      <c r="C14" s="661" t="s">
        <v>1061</v>
      </c>
      <c r="D14" s="661" t="s">
        <v>610</v>
      </c>
      <c r="E14" s="661" t="s">
        <v>1062</v>
      </c>
      <c r="F14" s="664"/>
      <c r="G14" s="664"/>
      <c r="H14" s="677">
        <v>0</v>
      </c>
      <c r="I14" s="664">
        <v>52</v>
      </c>
      <c r="J14" s="664">
        <v>21321.148469231834</v>
      </c>
      <c r="K14" s="677">
        <v>1</v>
      </c>
      <c r="L14" s="664">
        <v>52</v>
      </c>
      <c r="M14" s="665">
        <v>21321.148469231834</v>
      </c>
    </row>
    <row r="15" spans="1:13" ht="14.4" customHeight="1" x14ac:dyDescent="0.3">
      <c r="A15" s="660" t="s">
        <v>581</v>
      </c>
      <c r="B15" s="661" t="s">
        <v>2115</v>
      </c>
      <c r="C15" s="661" t="s">
        <v>982</v>
      </c>
      <c r="D15" s="661" t="s">
        <v>610</v>
      </c>
      <c r="E15" s="661" t="s">
        <v>613</v>
      </c>
      <c r="F15" s="664"/>
      <c r="G15" s="664"/>
      <c r="H15" s="677">
        <v>0</v>
      </c>
      <c r="I15" s="664">
        <v>33</v>
      </c>
      <c r="J15" s="664">
        <v>20897.80683721845</v>
      </c>
      <c r="K15" s="677">
        <v>1</v>
      </c>
      <c r="L15" s="664">
        <v>33</v>
      </c>
      <c r="M15" s="665">
        <v>20897.80683721845</v>
      </c>
    </row>
    <row r="16" spans="1:13" ht="14.4" customHeight="1" x14ac:dyDescent="0.3">
      <c r="A16" s="660" t="s">
        <v>581</v>
      </c>
      <c r="B16" s="661" t="s">
        <v>2115</v>
      </c>
      <c r="C16" s="661" t="s">
        <v>984</v>
      </c>
      <c r="D16" s="661" t="s">
        <v>610</v>
      </c>
      <c r="E16" s="661" t="s">
        <v>985</v>
      </c>
      <c r="F16" s="664"/>
      <c r="G16" s="664"/>
      <c r="H16" s="677">
        <v>0</v>
      </c>
      <c r="I16" s="664">
        <v>1</v>
      </c>
      <c r="J16" s="664">
        <v>721.2</v>
      </c>
      <c r="K16" s="677">
        <v>1</v>
      </c>
      <c r="L16" s="664">
        <v>1</v>
      </c>
      <c r="M16" s="665">
        <v>721.2</v>
      </c>
    </row>
    <row r="17" spans="1:13" ht="14.4" customHeight="1" x14ac:dyDescent="0.3">
      <c r="A17" s="660" t="s">
        <v>581</v>
      </c>
      <c r="B17" s="661" t="s">
        <v>2116</v>
      </c>
      <c r="C17" s="661" t="s">
        <v>970</v>
      </c>
      <c r="D17" s="661" t="s">
        <v>971</v>
      </c>
      <c r="E17" s="661" t="s">
        <v>2117</v>
      </c>
      <c r="F17" s="664"/>
      <c r="G17" s="664"/>
      <c r="H17" s="677">
        <v>0</v>
      </c>
      <c r="I17" s="664">
        <v>1</v>
      </c>
      <c r="J17" s="664">
        <v>45.189999999999984</v>
      </c>
      <c r="K17" s="677">
        <v>1</v>
      </c>
      <c r="L17" s="664">
        <v>1</v>
      </c>
      <c r="M17" s="665">
        <v>45.189999999999984</v>
      </c>
    </row>
    <row r="18" spans="1:13" ht="14.4" customHeight="1" x14ac:dyDescent="0.3">
      <c r="A18" s="660" t="s">
        <v>581</v>
      </c>
      <c r="B18" s="661" t="s">
        <v>2118</v>
      </c>
      <c r="C18" s="661" t="s">
        <v>1070</v>
      </c>
      <c r="D18" s="661" t="s">
        <v>1071</v>
      </c>
      <c r="E18" s="661" t="s">
        <v>1072</v>
      </c>
      <c r="F18" s="664"/>
      <c r="G18" s="664"/>
      <c r="H18" s="677">
        <v>0</v>
      </c>
      <c r="I18" s="664">
        <v>1</v>
      </c>
      <c r="J18" s="664">
        <v>52.7</v>
      </c>
      <c r="K18" s="677">
        <v>1</v>
      </c>
      <c r="L18" s="664">
        <v>1</v>
      </c>
      <c r="M18" s="665">
        <v>52.7</v>
      </c>
    </row>
    <row r="19" spans="1:13" ht="14.4" customHeight="1" x14ac:dyDescent="0.3">
      <c r="A19" s="660" t="s">
        <v>581</v>
      </c>
      <c r="B19" s="661" t="s">
        <v>2119</v>
      </c>
      <c r="C19" s="661" t="s">
        <v>995</v>
      </c>
      <c r="D19" s="661" t="s">
        <v>996</v>
      </c>
      <c r="E19" s="661" t="s">
        <v>997</v>
      </c>
      <c r="F19" s="664"/>
      <c r="G19" s="664"/>
      <c r="H19" s="677">
        <v>0</v>
      </c>
      <c r="I19" s="664">
        <v>3</v>
      </c>
      <c r="J19" s="664">
        <v>141.47942258312688</v>
      </c>
      <c r="K19" s="677">
        <v>1</v>
      </c>
      <c r="L19" s="664">
        <v>3</v>
      </c>
      <c r="M19" s="665">
        <v>141.47942258312688</v>
      </c>
    </row>
    <row r="20" spans="1:13" ht="14.4" customHeight="1" x14ac:dyDescent="0.3">
      <c r="A20" s="660" t="s">
        <v>581</v>
      </c>
      <c r="B20" s="661" t="s">
        <v>2120</v>
      </c>
      <c r="C20" s="661" t="s">
        <v>606</v>
      </c>
      <c r="D20" s="661" t="s">
        <v>607</v>
      </c>
      <c r="E20" s="661" t="s">
        <v>608</v>
      </c>
      <c r="F20" s="664">
        <v>1</v>
      </c>
      <c r="G20" s="664">
        <v>114.09939595258166</v>
      </c>
      <c r="H20" s="677">
        <v>1</v>
      </c>
      <c r="I20" s="664"/>
      <c r="J20" s="664"/>
      <c r="K20" s="677">
        <v>0</v>
      </c>
      <c r="L20" s="664">
        <v>1</v>
      </c>
      <c r="M20" s="665">
        <v>114.09939595258166</v>
      </c>
    </row>
    <row r="21" spans="1:13" ht="14.4" customHeight="1" x14ac:dyDescent="0.3">
      <c r="A21" s="660" t="s">
        <v>581</v>
      </c>
      <c r="B21" s="661" t="s">
        <v>2121</v>
      </c>
      <c r="C21" s="661" t="s">
        <v>1024</v>
      </c>
      <c r="D21" s="661" t="s">
        <v>1025</v>
      </c>
      <c r="E21" s="661" t="s">
        <v>997</v>
      </c>
      <c r="F21" s="664"/>
      <c r="G21" s="664"/>
      <c r="H21" s="677">
        <v>0</v>
      </c>
      <c r="I21" s="664">
        <v>1</v>
      </c>
      <c r="J21" s="664">
        <v>86.59</v>
      </c>
      <c r="K21" s="677">
        <v>1</v>
      </c>
      <c r="L21" s="664">
        <v>1</v>
      </c>
      <c r="M21" s="665">
        <v>86.59</v>
      </c>
    </row>
    <row r="22" spans="1:13" ht="14.4" customHeight="1" x14ac:dyDescent="0.3">
      <c r="A22" s="660" t="s">
        <v>581</v>
      </c>
      <c r="B22" s="661" t="s">
        <v>2122</v>
      </c>
      <c r="C22" s="661" t="s">
        <v>1020</v>
      </c>
      <c r="D22" s="661" t="s">
        <v>1021</v>
      </c>
      <c r="E22" s="661" t="s">
        <v>2123</v>
      </c>
      <c r="F22" s="664"/>
      <c r="G22" s="664"/>
      <c r="H22" s="677">
        <v>0</v>
      </c>
      <c r="I22" s="664">
        <v>1</v>
      </c>
      <c r="J22" s="664">
        <v>41.290000000000006</v>
      </c>
      <c r="K22" s="677">
        <v>1</v>
      </c>
      <c r="L22" s="664">
        <v>1</v>
      </c>
      <c r="M22" s="665">
        <v>41.290000000000006</v>
      </c>
    </row>
    <row r="23" spans="1:13" ht="14.4" customHeight="1" x14ac:dyDescent="0.3">
      <c r="A23" s="660" t="s">
        <v>581</v>
      </c>
      <c r="B23" s="661" t="s">
        <v>2124</v>
      </c>
      <c r="C23" s="661" t="s">
        <v>1016</v>
      </c>
      <c r="D23" s="661" t="s">
        <v>2125</v>
      </c>
      <c r="E23" s="661" t="s">
        <v>775</v>
      </c>
      <c r="F23" s="664"/>
      <c r="G23" s="664"/>
      <c r="H23" s="677">
        <v>0</v>
      </c>
      <c r="I23" s="664">
        <v>1</v>
      </c>
      <c r="J23" s="664">
        <v>93.81</v>
      </c>
      <c r="K23" s="677">
        <v>1</v>
      </c>
      <c r="L23" s="664">
        <v>1</v>
      </c>
      <c r="M23" s="665">
        <v>93.81</v>
      </c>
    </row>
    <row r="24" spans="1:13" ht="14.4" customHeight="1" x14ac:dyDescent="0.3">
      <c r="A24" s="660" t="s">
        <v>581</v>
      </c>
      <c r="B24" s="661" t="s">
        <v>2126</v>
      </c>
      <c r="C24" s="661" t="s">
        <v>1055</v>
      </c>
      <c r="D24" s="661" t="s">
        <v>1056</v>
      </c>
      <c r="E24" s="661" t="s">
        <v>1057</v>
      </c>
      <c r="F24" s="664"/>
      <c r="G24" s="664"/>
      <c r="H24" s="677">
        <v>0</v>
      </c>
      <c r="I24" s="664">
        <v>3</v>
      </c>
      <c r="J24" s="664">
        <v>268.76000000000005</v>
      </c>
      <c r="K24" s="677">
        <v>1</v>
      </c>
      <c r="L24" s="664">
        <v>3</v>
      </c>
      <c r="M24" s="665">
        <v>268.76000000000005</v>
      </c>
    </row>
    <row r="25" spans="1:13" ht="14.4" customHeight="1" x14ac:dyDescent="0.3">
      <c r="A25" s="660" t="s">
        <v>581</v>
      </c>
      <c r="B25" s="661" t="s">
        <v>2126</v>
      </c>
      <c r="C25" s="661" t="s">
        <v>1030</v>
      </c>
      <c r="D25" s="661" t="s">
        <v>1031</v>
      </c>
      <c r="E25" s="661" t="s">
        <v>775</v>
      </c>
      <c r="F25" s="664"/>
      <c r="G25" s="664"/>
      <c r="H25" s="677">
        <v>0</v>
      </c>
      <c r="I25" s="664">
        <v>1</v>
      </c>
      <c r="J25" s="664">
        <v>135.75913983664105</v>
      </c>
      <c r="K25" s="677">
        <v>1</v>
      </c>
      <c r="L25" s="664">
        <v>1</v>
      </c>
      <c r="M25" s="665">
        <v>135.75913983664105</v>
      </c>
    </row>
    <row r="26" spans="1:13" ht="14.4" customHeight="1" x14ac:dyDescent="0.3">
      <c r="A26" s="660" t="s">
        <v>581</v>
      </c>
      <c r="B26" s="661" t="s">
        <v>2127</v>
      </c>
      <c r="C26" s="661" t="s">
        <v>974</v>
      </c>
      <c r="D26" s="661" t="s">
        <v>975</v>
      </c>
      <c r="E26" s="661" t="s">
        <v>2128</v>
      </c>
      <c r="F26" s="664"/>
      <c r="G26" s="664"/>
      <c r="H26" s="677">
        <v>0</v>
      </c>
      <c r="I26" s="664">
        <v>1</v>
      </c>
      <c r="J26" s="664">
        <v>98.790013517398393</v>
      </c>
      <c r="K26" s="677">
        <v>1</v>
      </c>
      <c r="L26" s="664">
        <v>1</v>
      </c>
      <c r="M26" s="665">
        <v>98.790013517398393</v>
      </c>
    </row>
    <row r="27" spans="1:13" ht="14.4" customHeight="1" x14ac:dyDescent="0.3">
      <c r="A27" s="660" t="s">
        <v>581</v>
      </c>
      <c r="B27" s="661" t="s">
        <v>2129</v>
      </c>
      <c r="C27" s="661" t="s">
        <v>962</v>
      </c>
      <c r="D27" s="661" t="s">
        <v>2130</v>
      </c>
      <c r="E27" s="661" t="s">
        <v>2131</v>
      </c>
      <c r="F27" s="664"/>
      <c r="G27" s="664"/>
      <c r="H27" s="677">
        <v>0</v>
      </c>
      <c r="I27" s="664">
        <v>6</v>
      </c>
      <c r="J27" s="664">
        <v>208.77999999999997</v>
      </c>
      <c r="K27" s="677">
        <v>1</v>
      </c>
      <c r="L27" s="664">
        <v>6</v>
      </c>
      <c r="M27" s="665">
        <v>208.77999999999997</v>
      </c>
    </row>
    <row r="28" spans="1:13" ht="14.4" customHeight="1" x14ac:dyDescent="0.3">
      <c r="A28" s="660" t="s">
        <v>581</v>
      </c>
      <c r="B28" s="661" t="s">
        <v>2132</v>
      </c>
      <c r="C28" s="661" t="s">
        <v>1063</v>
      </c>
      <c r="D28" s="661" t="s">
        <v>1064</v>
      </c>
      <c r="E28" s="661" t="s">
        <v>1065</v>
      </c>
      <c r="F28" s="664"/>
      <c r="G28" s="664"/>
      <c r="H28" s="677">
        <v>0</v>
      </c>
      <c r="I28" s="664">
        <v>1</v>
      </c>
      <c r="J28" s="664">
        <v>88.690000000000026</v>
      </c>
      <c r="K28" s="677">
        <v>1</v>
      </c>
      <c r="L28" s="664">
        <v>1</v>
      </c>
      <c r="M28" s="665">
        <v>88.690000000000026</v>
      </c>
    </row>
    <row r="29" spans="1:13" ht="14.4" customHeight="1" x14ac:dyDescent="0.3">
      <c r="A29" s="660" t="s">
        <v>581</v>
      </c>
      <c r="B29" s="661" t="s">
        <v>2132</v>
      </c>
      <c r="C29" s="661" t="s">
        <v>1044</v>
      </c>
      <c r="D29" s="661" t="s">
        <v>2133</v>
      </c>
      <c r="E29" s="661" t="s">
        <v>2134</v>
      </c>
      <c r="F29" s="664"/>
      <c r="G29" s="664"/>
      <c r="H29" s="677">
        <v>0</v>
      </c>
      <c r="I29" s="664">
        <v>1</v>
      </c>
      <c r="J29" s="664">
        <v>64.480000000000047</v>
      </c>
      <c r="K29" s="677">
        <v>1</v>
      </c>
      <c r="L29" s="664">
        <v>1</v>
      </c>
      <c r="M29" s="665">
        <v>64.480000000000047</v>
      </c>
    </row>
    <row r="30" spans="1:13" ht="14.4" customHeight="1" x14ac:dyDescent="0.3">
      <c r="A30" s="660" t="s">
        <v>581</v>
      </c>
      <c r="B30" s="661" t="s">
        <v>2132</v>
      </c>
      <c r="C30" s="661" t="s">
        <v>1067</v>
      </c>
      <c r="D30" s="661" t="s">
        <v>2135</v>
      </c>
      <c r="E30" s="661" t="s">
        <v>2136</v>
      </c>
      <c r="F30" s="664"/>
      <c r="G30" s="664"/>
      <c r="H30" s="677">
        <v>0</v>
      </c>
      <c r="I30" s="664">
        <v>1</v>
      </c>
      <c r="J30" s="664">
        <v>102.89</v>
      </c>
      <c r="K30" s="677">
        <v>1</v>
      </c>
      <c r="L30" s="664">
        <v>1</v>
      </c>
      <c r="M30" s="665">
        <v>102.89</v>
      </c>
    </row>
    <row r="31" spans="1:13" ht="14.4" customHeight="1" x14ac:dyDescent="0.3">
      <c r="A31" s="660" t="s">
        <v>581</v>
      </c>
      <c r="B31" s="661" t="s">
        <v>2137</v>
      </c>
      <c r="C31" s="661" t="s">
        <v>1126</v>
      </c>
      <c r="D31" s="661" t="s">
        <v>2138</v>
      </c>
      <c r="E31" s="661" t="s">
        <v>2139</v>
      </c>
      <c r="F31" s="664"/>
      <c r="G31" s="664"/>
      <c r="H31" s="677">
        <v>0</v>
      </c>
      <c r="I31" s="664">
        <v>5</v>
      </c>
      <c r="J31" s="664">
        <v>578.59696392669593</v>
      </c>
      <c r="K31" s="677">
        <v>1</v>
      </c>
      <c r="L31" s="664">
        <v>5</v>
      </c>
      <c r="M31" s="665">
        <v>578.59696392669593</v>
      </c>
    </row>
    <row r="32" spans="1:13" ht="14.4" customHeight="1" x14ac:dyDescent="0.3">
      <c r="A32" s="660" t="s">
        <v>581</v>
      </c>
      <c r="B32" s="661" t="s">
        <v>2137</v>
      </c>
      <c r="C32" s="661" t="s">
        <v>1134</v>
      </c>
      <c r="D32" s="661" t="s">
        <v>2140</v>
      </c>
      <c r="E32" s="661" t="s">
        <v>2141</v>
      </c>
      <c r="F32" s="664"/>
      <c r="G32" s="664"/>
      <c r="H32" s="677">
        <v>0</v>
      </c>
      <c r="I32" s="664">
        <v>14.200000000000003</v>
      </c>
      <c r="J32" s="664">
        <v>1086.4346115948588</v>
      </c>
      <c r="K32" s="677">
        <v>1</v>
      </c>
      <c r="L32" s="664">
        <v>14.200000000000003</v>
      </c>
      <c r="M32" s="665">
        <v>1086.4346115948588</v>
      </c>
    </row>
    <row r="33" spans="1:13" ht="14.4" customHeight="1" x14ac:dyDescent="0.3">
      <c r="A33" s="660" t="s">
        <v>581</v>
      </c>
      <c r="B33" s="661" t="s">
        <v>2142</v>
      </c>
      <c r="C33" s="661" t="s">
        <v>1137</v>
      </c>
      <c r="D33" s="661" t="s">
        <v>1138</v>
      </c>
      <c r="E33" s="661" t="s">
        <v>1139</v>
      </c>
      <c r="F33" s="664"/>
      <c r="G33" s="664"/>
      <c r="H33" s="677">
        <v>0</v>
      </c>
      <c r="I33" s="664">
        <v>0.1</v>
      </c>
      <c r="J33" s="664">
        <v>46.2</v>
      </c>
      <c r="K33" s="677">
        <v>1</v>
      </c>
      <c r="L33" s="664">
        <v>0.1</v>
      </c>
      <c r="M33" s="665">
        <v>46.2</v>
      </c>
    </row>
    <row r="34" spans="1:13" ht="14.4" customHeight="1" x14ac:dyDescent="0.3">
      <c r="A34" s="660" t="s">
        <v>581</v>
      </c>
      <c r="B34" s="661" t="s">
        <v>2143</v>
      </c>
      <c r="C34" s="661" t="s">
        <v>1086</v>
      </c>
      <c r="D34" s="661" t="s">
        <v>1087</v>
      </c>
      <c r="E34" s="661" t="s">
        <v>1088</v>
      </c>
      <c r="F34" s="664">
        <v>4.9000000000000004</v>
      </c>
      <c r="G34" s="664">
        <v>953.98099999999977</v>
      </c>
      <c r="H34" s="677">
        <v>1</v>
      </c>
      <c r="I34" s="664"/>
      <c r="J34" s="664"/>
      <c r="K34" s="677">
        <v>0</v>
      </c>
      <c r="L34" s="664">
        <v>4.9000000000000004</v>
      </c>
      <c r="M34" s="665">
        <v>953.98099999999977</v>
      </c>
    </row>
    <row r="35" spans="1:13" ht="14.4" customHeight="1" x14ac:dyDescent="0.3">
      <c r="A35" s="660" t="s">
        <v>581</v>
      </c>
      <c r="B35" s="661" t="s">
        <v>2143</v>
      </c>
      <c r="C35" s="661" t="s">
        <v>1130</v>
      </c>
      <c r="D35" s="661" t="s">
        <v>1131</v>
      </c>
      <c r="E35" s="661" t="s">
        <v>2144</v>
      </c>
      <c r="F35" s="664"/>
      <c r="G35" s="664"/>
      <c r="H35" s="677">
        <v>0</v>
      </c>
      <c r="I35" s="664">
        <v>29.799999999999994</v>
      </c>
      <c r="J35" s="664">
        <v>4368.3017515386346</v>
      </c>
      <c r="K35" s="677">
        <v>1</v>
      </c>
      <c r="L35" s="664">
        <v>29.799999999999994</v>
      </c>
      <c r="M35" s="665">
        <v>4368.3017515386346</v>
      </c>
    </row>
    <row r="36" spans="1:13" ht="14.4" customHeight="1" x14ac:dyDescent="0.3">
      <c r="A36" s="660" t="s">
        <v>581</v>
      </c>
      <c r="B36" s="661" t="s">
        <v>2145</v>
      </c>
      <c r="C36" s="661" t="s">
        <v>1146</v>
      </c>
      <c r="D36" s="661" t="s">
        <v>1147</v>
      </c>
      <c r="E36" s="661" t="s">
        <v>1148</v>
      </c>
      <c r="F36" s="664">
        <v>6.7</v>
      </c>
      <c r="G36" s="664">
        <v>1843.3102723516508</v>
      </c>
      <c r="H36" s="677">
        <v>0.32850259441005608</v>
      </c>
      <c r="I36" s="664">
        <v>17.299999999999997</v>
      </c>
      <c r="J36" s="664">
        <v>3767.9399999999996</v>
      </c>
      <c r="K36" s="677">
        <v>0.67149740558994397</v>
      </c>
      <c r="L36" s="664">
        <v>23.999999999999996</v>
      </c>
      <c r="M36" s="665">
        <v>5611.25027235165</v>
      </c>
    </row>
    <row r="37" spans="1:13" ht="14.4" customHeight="1" x14ac:dyDescent="0.3">
      <c r="A37" s="660" t="s">
        <v>581</v>
      </c>
      <c r="B37" s="661" t="s">
        <v>2145</v>
      </c>
      <c r="C37" s="661" t="s">
        <v>1140</v>
      </c>
      <c r="D37" s="661" t="s">
        <v>1141</v>
      </c>
      <c r="E37" s="661" t="s">
        <v>1142</v>
      </c>
      <c r="F37" s="664"/>
      <c r="G37" s="664"/>
      <c r="H37" s="677">
        <v>0</v>
      </c>
      <c r="I37" s="664">
        <v>0.1</v>
      </c>
      <c r="J37" s="664">
        <v>15.675000000000001</v>
      </c>
      <c r="K37" s="677">
        <v>1</v>
      </c>
      <c r="L37" s="664">
        <v>0.1</v>
      </c>
      <c r="M37" s="665">
        <v>15.675000000000001</v>
      </c>
    </row>
    <row r="38" spans="1:13" ht="14.4" customHeight="1" x14ac:dyDescent="0.3">
      <c r="A38" s="660" t="s">
        <v>581</v>
      </c>
      <c r="B38" s="661" t="s">
        <v>2145</v>
      </c>
      <c r="C38" s="661" t="s">
        <v>1101</v>
      </c>
      <c r="D38" s="661" t="s">
        <v>1102</v>
      </c>
      <c r="E38" s="661" t="s">
        <v>2146</v>
      </c>
      <c r="F38" s="664"/>
      <c r="G38" s="664"/>
      <c r="H38" s="677">
        <v>0</v>
      </c>
      <c r="I38" s="664">
        <v>6</v>
      </c>
      <c r="J38" s="664">
        <v>768.42002975218452</v>
      </c>
      <c r="K38" s="677">
        <v>1</v>
      </c>
      <c r="L38" s="664">
        <v>6</v>
      </c>
      <c r="M38" s="665">
        <v>768.42002975218452</v>
      </c>
    </row>
    <row r="39" spans="1:13" ht="14.4" customHeight="1" x14ac:dyDescent="0.3">
      <c r="A39" s="660" t="s">
        <v>581</v>
      </c>
      <c r="B39" s="661" t="s">
        <v>2147</v>
      </c>
      <c r="C39" s="661" t="s">
        <v>1123</v>
      </c>
      <c r="D39" s="661" t="s">
        <v>1124</v>
      </c>
      <c r="E39" s="661" t="s">
        <v>1088</v>
      </c>
      <c r="F39" s="664">
        <v>1</v>
      </c>
      <c r="G39" s="664">
        <v>169.79</v>
      </c>
      <c r="H39" s="677">
        <v>1</v>
      </c>
      <c r="I39" s="664"/>
      <c r="J39" s="664"/>
      <c r="K39" s="677">
        <v>0</v>
      </c>
      <c r="L39" s="664">
        <v>1</v>
      </c>
      <c r="M39" s="665">
        <v>169.79</v>
      </c>
    </row>
    <row r="40" spans="1:13" ht="14.4" customHeight="1" x14ac:dyDescent="0.3">
      <c r="A40" s="660" t="s">
        <v>581</v>
      </c>
      <c r="B40" s="661" t="s">
        <v>2148</v>
      </c>
      <c r="C40" s="661" t="s">
        <v>1143</v>
      </c>
      <c r="D40" s="661" t="s">
        <v>1144</v>
      </c>
      <c r="E40" s="661" t="s">
        <v>1145</v>
      </c>
      <c r="F40" s="664"/>
      <c r="G40" s="664"/>
      <c r="H40" s="677">
        <v>0</v>
      </c>
      <c r="I40" s="664">
        <v>3</v>
      </c>
      <c r="J40" s="664">
        <v>426.99</v>
      </c>
      <c r="K40" s="677">
        <v>1</v>
      </c>
      <c r="L40" s="664">
        <v>3</v>
      </c>
      <c r="M40" s="665">
        <v>426.99</v>
      </c>
    </row>
    <row r="41" spans="1:13" ht="14.4" customHeight="1" x14ac:dyDescent="0.3">
      <c r="A41" s="660" t="s">
        <v>581</v>
      </c>
      <c r="B41" s="661" t="s">
        <v>2148</v>
      </c>
      <c r="C41" s="661" t="s">
        <v>1089</v>
      </c>
      <c r="D41" s="661" t="s">
        <v>1090</v>
      </c>
      <c r="E41" s="661" t="s">
        <v>1091</v>
      </c>
      <c r="F41" s="664">
        <v>1</v>
      </c>
      <c r="G41" s="664">
        <v>157.96843848449888</v>
      </c>
      <c r="H41" s="677">
        <v>1</v>
      </c>
      <c r="I41" s="664"/>
      <c r="J41" s="664"/>
      <c r="K41" s="677">
        <v>0</v>
      </c>
      <c r="L41" s="664">
        <v>1</v>
      </c>
      <c r="M41" s="665">
        <v>157.96843848449888</v>
      </c>
    </row>
    <row r="42" spans="1:13" ht="14.4" customHeight="1" x14ac:dyDescent="0.3">
      <c r="A42" s="660" t="s">
        <v>581</v>
      </c>
      <c r="B42" s="661" t="s">
        <v>2149</v>
      </c>
      <c r="C42" s="661" t="s">
        <v>1105</v>
      </c>
      <c r="D42" s="661" t="s">
        <v>1106</v>
      </c>
      <c r="E42" s="661" t="s">
        <v>1107</v>
      </c>
      <c r="F42" s="664"/>
      <c r="G42" s="664"/>
      <c r="H42" s="677">
        <v>0</v>
      </c>
      <c r="I42" s="664">
        <v>1</v>
      </c>
      <c r="J42" s="664">
        <v>104.41999999999999</v>
      </c>
      <c r="K42" s="677">
        <v>1</v>
      </c>
      <c r="L42" s="664">
        <v>1</v>
      </c>
      <c r="M42" s="665">
        <v>104.41999999999999</v>
      </c>
    </row>
    <row r="43" spans="1:13" ht="14.4" customHeight="1" x14ac:dyDescent="0.3">
      <c r="A43" s="660" t="s">
        <v>581</v>
      </c>
      <c r="B43" s="661" t="s">
        <v>2149</v>
      </c>
      <c r="C43" s="661" t="s">
        <v>1154</v>
      </c>
      <c r="D43" s="661" t="s">
        <v>2150</v>
      </c>
      <c r="E43" s="661" t="s">
        <v>2151</v>
      </c>
      <c r="F43" s="664">
        <v>0.1</v>
      </c>
      <c r="G43" s="664">
        <v>62.965872386220546</v>
      </c>
      <c r="H43" s="677">
        <v>0.11559697208703762</v>
      </c>
      <c r="I43" s="664">
        <v>2.8000000000000003</v>
      </c>
      <c r="J43" s="664">
        <v>481.73587238622048</v>
      </c>
      <c r="K43" s="677">
        <v>0.88440302791296244</v>
      </c>
      <c r="L43" s="664">
        <v>2.9000000000000004</v>
      </c>
      <c r="M43" s="665">
        <v>544.70174477244097</v>
      </c>
    </row>
    <row r="44" spans="1:13" ht="14.4" customHeight="1" x14ac:dyDescent="0.3">
      <c r="A44" s="660" t="s">
        <v>581</v>
      </c>
      <c r="B44" s="661" t="s">
        <v>2149</v>
      </c>
      <c r="C44" s="661" t="s">
        <v>1150</v>
      </c>
      <c r="D44" s="661" t="s">
        <v>2150</v>
      </c>
      <c r="E44" s="661" t="s">
        <v>2152</v>
      </c>
      <c r="F44" s="664">
        <v>0.89999999999999991</v>
      </c>
      <c r="G44" s="664">
        <v>1030.2448171995907</v>
      </c>
      <c r="H44" s="677">
        <v>0.41649813464005708</v>
      </c>
      <c r="I44" s="664">
        <v>4.8000000000000016</v>
      </c>
      <c r="J44" s="664">
        <v>1443.3432532246409</v>
      </c>
      <c r="K44" s="677">
        <v>0.58350186535994286</v>
      </c>
      <c r="L44" s="664">
        <v>5.7000000000000011</v>
      </c>
      <c r="M44" s="665">
        <v>2473.5880704242318</v>
      </c>
    </row>
    <row r="45" spans="1:13" ht="14.4" customHeight="1" x14ac:dyDescent="0.3">
      <c r="A45" s="660" t="s">
        <v>581</v>
      </c>
      <c r="B45" s="661" t="s">
        <v>2149</v>
      </c>
      <c r="C45" s="661" t="s">
        <v>1079</v>
      </c>
      <c r="D45" s="661" t="s">
        <v>2153</v>
      </c>
      <c r="E45" s="661" t="s">
        <v>2154</v>
      </c>
      <c r="F45" s="664">
        <v>1</v>
      </c>
      <c r="G45" s="664">
        <v>84.74</v>
      </c>
      <c r="H45" s="677">
        <v>0.48886581285335184</v>
      </c>
      <c r="I45" s="664">
        <v>1</v>
      </c>
      <c r="J45" s="664">
        <v>88.59999999999998</v>
      </c>
      <c r="K45" s="677">
        <v>0.51113418714664816</v>
      </c>
      <c r="L45" s="664">
        <v>2</v>
      </c>
      <c r="M45" s="665">
        <v>173.33999999999997</v>
      </c>
    </row>
    <row r="46" spans="1:13" ht="14.4" customHeight="1" x14ac:dyDescent="0.3">
      <c r="A46" s="660" t="s">
        <v>581</v>
      </c>
      <c r="B46" s="661" t="s">
        <v>2155</v>
      </c>
      <c r="C46" s="661" t="s">
        <v>1083</v>
      </c>
      <c r="D46" s="661" t="s">
        <v>2156</v>
      </c>
      <c r="E46" s="661" t="s">
        <v>1085</v>
      </c>
      <c r="F46" s="664">
        <v>0.4</v>
      </c>
      <c r="G46" s="664">
        <v>269.72470000000004</v>
      </c>
      <c r="H46" s="677">
        <v>1</v>
      </c>
      <c r="I46" s="664"/>
      <c r="J46" s="664"/>
      <c r="K46" s="677">
        <v>0</v>
      </c>
      <c r="L46" s="664">
        <v>0.4</v>
      </c>
      <c r="M46" s="665">
        <v>269.72470000000004</v>
      </c>
    </row>
    <row r="47" spans="1:13" ht="14.4" customHeight="1" x14ac:dyDescent="0.3">
      <c r="A47" s="660" t="s">
        <v>581</v>
      </c>
      <c r="B47" s="661" t="s">
        <v>2157</v>
      </c>
      <c r="C47" s="661" t="s">
        <v>1037</v>
      </c>
      <c r="D47" s="661" t="s">
        <v>967</v>
      </c>
      <c r="E47" s="661" t="s">
        <v>2158</v>
      </c>
      <c r="F47" s="664"/>
      <c r="G47" s="664"/>
      <c r="H47" s="677">
        <v>0</v>
      </c>
      <c r="I47" s="664">
        <v>2</v>
      </c>
      <c r="J47" s="664">
        <v>123.08</v>
      </c>
      <c r="K47" s="677">
        <v>1</v>
      </c>
      <c r="L47" s="664">
        <v>2</v>
      </c>
      <c r="M47" s="665">
        <v>123.08</v>
      </c>
    </row>
    <row r="48" spans="1:13" ht="14.4" customHeight="1" x14ac:dyDescent="0.3">
      <c r="A48" s="660" t="s">
        <v>581</v>
      </c>
      <c r="B48" s="661" t="s">
        <v>2157</v>
      </c>
      <c r="C48" s="661" t="s">
        <v>966</v>
      </c>
      <c r="D48" s="661" t="s">
        <v>967</v>
      </c>
      <c r="E48" s="661" t="s">
        <v>2159</v>
      </c>
      <c r="F48" s="664"/>
      <c r="G48" s="664"/>
      <c r="H48" s="677">
        <v>0</v>
      </c>
      <c r="I48" s="664">
        <v>10</v>
      </c>
      <c r="J48" s="664">
        <v>1050.8051170890774</v>
      </c>
      <c r="K48" s="677">
        <v>1</v>
      </c>
      <c r="L48" s="664">
        <v>10</v>
      </c>
      <c r="M48" s="665">
        <v>1050.8051170890774</v>
      </c>
    </row>
    <row r="49" spans="1:13" ht="14.4" customHeight="1" x14ac:dyDescent="0.3">
      <c r="A49" s="660" t="s">
        <v>581</v>
      </c>
      <c r="B49" s="661" t="s">
        <v>2160</v>
      </c>
      <c r="C49" s="661" t="s">
        <v>987</v>
      </c>
      <c r="D49" s="661" t="s">
        <v>988</v>
      </c>
      <c r="E49" s="661" t="s">
        <v>989</v>
      </c>
      <c r="F49" s="664"/>
      <c r="G49" s="664"/>
      <c r="H49" s="677">
        <v>0</v>
      </c>
      <c r="I49" s="664">
        <v>1</v>
      </c>
      <c r="J49" s="664">
        <v>58.67</v>
      </c>
      <c r="K49" s="677">
        <v>1</v>
      </c>
      <c r="L49" s="664">
        <v>1</v>
      </c>
      <c r="M49" s="665">
        <v>58.67</v>
      </c>
    </row>
    <row r="50" spans="1:13" ht="14.4" customHeight="1" x14ac:dyDescent="0.3">
      <c r="A50" s="660" t="s">
        <v>581</v>
      </c>
      <c r="B50" s="661" t="s">
        <v>2160</v>
      </c>
      <c r="C50" s="661" t="s">
        <v>603</v>
      </c>
      <c r="D50" s="661" t="s">
        <v>2161</v>
      </c>
      <c r="E50" s="661" t="s">
        <v>1276</v>
      </c>
      <c r="F50" s="664">
        <v>1</v>
      </c>
      <c r="G50" s="664">
        <v>71.680000000000007</v>
      </c>
      <c r="H50" s="677">
        <v>1</v>
      </c>
      <c r="I50" s="664"/>
      <c r="J50" s="664"/>
      <c r="K50" s="677">
        <v>0</v>
      </c>
      <c r="L50" s="664">
        <v>1</v>
      </c>
      <c r="M50" s="665">
        <v>71.680000000000007</v>
      </c>
    </row>
    <row r="51" spans="1:13" ht="14.4" customHeight="1" x14ac:dyDescent="0.3">
      <c r="A51" s="660" t="s">
        <v>581</v>
      </c>
      <c r="B51" s="661" t="s">
        <v>2160</v>
      </c>
      <c r="C51" s="661" t="s">
        <v>1003</v>
      </c>
      <c r="D51" s="661" t="s">
        <v>1004</v>
      </c>
      <c r="E51" s="661" t="s">
        <v>2162</v>
      </c>
      <c r="F51" s="664"/>
      <c r="G51" s="664"/>
      <c r="H51" s="677">
        <v>0</v>
      </c>
      <c r="I51" s="664">
        <v>5</v>
      </c>
      <c r="J51" s="664">
        <v>171.97</v>
      </c>
      <c r="K51" s="677">
        <v>1</v>
      </c>
      <c r="L51" s="664">
        <v>5</v>
      </c>
      <c r="M51" s="665">
        <v>171.97</v>
      </c>
    </row>
    <row r="52" spans="1:13" ht="14.4" customHeight="1" x14ac:dyDescent="0.3">
      <c r="A52" s="660" t="s">
        <v>581</v>
      </c>
      <c r="B52" s="661" t="s">
        <v>2160</v>
      </c>
      <c r="C52" s="661" t="s">
        <v>1007</v>
      </c>
      <c r="D52" s="661" t="s">
        <v>1004</v>
      </c>
      <c r="E52" s="661" t="s">
        <v>2163</v>
      </c>
      <c r="F52" s="664"/>
      <c r="G52" s="664"/>
      <c r="H52" s="677">
        <v>0</v>
      </c>
      <c r="I52" s="664">
        <v>2</v>
      </c>
      <c r="J52" s="664">
        <v>184.35893811159778</v>
      </c>
      <c r="K52" s="677">
        <v>1</v>
      </c>
      <c r="L52" s="664">
        <v>2</v>
      </c>
      <c r="M52" s="665">
        <v>184.35893811159778</v>
      </c>
    </row>
    <row r="53" spans="1:13" ht="14.4" customHeight="1" x14ac:dyDescent="0.3">
      <c r="A53" s="660" t="s">
        <v>581</v>
      </c>
      <c r="B53" s="661" t="s">
        <v>2160</v>
      </c>
      <c r="C53" s="661" t="s">
        <v>1010</v>
      </c>
      <c r="D53" s="661" t="s">
        <v>1004</v>
      </c>
      <c r="E53" s="661" t="s">
        <v>2164</v>
      </c>
      <c r="F53" s="664"/>
      <c r="G53" s="664"/>
      <c r="H53" s="677">
        <v>0</v>
      </c>
      <c r="I53" s="664">
        <v>1</v>
      </c>
      <c r="J53" s="664">
        <v>117.39999999999998</v>
      </c>
      <c r="K53" s="677">
        <v>1</v>
      </c>
      <c r="L53" s="664">
        <v>1</v>
      </c>
      <c r="M53" s="665">
        <v>117.39999999999998</v>
      </c>
    </row>
    <row r="54" spans="1:13" ht="14.4" customHeight="1" x14ac:dyDescent="0.3">
      <c r="A54" s="660" t="s">
        <v>581</v>
      </c>
      <c r="B54" s="661" t="s">
        <v>2165</v>
      </c>
      <c r="C54" s="661" t="s">
        <v>1048</v>
      </c>
      <c r="D54" s="661" t="s">
        <v>2166</v>
      </c>
      <c r="E54" s="661" t="s">
        <v>2167</v>
      </c>
      <c r="F54" s="664"/>
      <c r="G54" s="664"/>
      <c r="H54" s="677">
        <v>0</v>
      </c>
      <c r="I54" s="664">
        <v>1</v>
      </c>
      <c r="J54" s="664">
        <v>102.70000000000006</v>
      </c>
      <c r="K54" s="677">
        <v>1</v>
      </c>
      <c r="L54" s="664">
        <v>1</v>
      </c>
      <c r="M54" s="665">
        <v>102.70000000000006</v>
      </c>
    </row>
    <row r="55" spans="1:13" ht="14.4" customHeight="1" x14ac:dyDescent="0.3">
      <c r="A55" s="660" t="s">
        <v>581</v>
      </c>
      <c r="B55" s="661" t="s">
        <v>2168</v>
      </c>
      <c r="C55" s="661" t="s">
        <v>978</v>
      </c>
      <c r="D55" s="661" t="s">
        <v>979</v>
      </c>
      <c r="E55" s="661" t="s">
        <v>2169</v>
      </c>
      <c r="F55" s="664"/>
      <c r="G55" s="664"/>
      <c r="H55" s="677">
        <v>0</v>
      </c>
      <c r="I55" s="664">
        <v>1</v>
      </c>
      <c r="J55" s="664">
        <v>363</v>
      </c>
      <c r="K55" s="677">
        <v>1</v>
      </c>
      <c r="L55" s="664">
        <v>1</v>
      </c>
      <c r="M55" s="665">
        <v>363</v>
      </c>
    </row>
    <row r="56" spans="1:13" ht="14.4" customHeight="1" x14ac:dyDescent="0.3">
      <c r="A56" s="660" t="s">
        <v>581</v>
      </c>
      <c r="B56" s="661" t="s">
        <v>2170</v>
      </c>
      <c r="C56" s="661" t="s">
        <v>867</v>
      </c>
      <c r="D56" s="661" t="s">
        <v>1052</v>
      </c>
      <c r="E56" s="661" t="s">
        <v>1053</v>
      </c>
      <c r="F56" s="664"/>
      <c r="G56" s="664"/>
      <c r="H56" s="677">
        <v>0</v>
      </c>
      <c r="I56" s="664">
        <v>1</v>
      </c>
      <c r="J56" s="664">
        <v>77.968736051236803</v>
      </c>
      <c r="K56" s="677">
        <v>1</v>
      </c>
      <c r="L56" s="664">
        <v>1</v>
      </c>
      <c r="M56" s="665">
        <v>77.968736051236803</v>
      </c>
    </row>
    <row r="57" spans="1:13" ht="14.4" customHeight="1" x14ac:dyDescent="0.3">
      <c r="A57" s="660" t="s">
        <v>581</v>
      </c>
      <c r="B57" s="661" t="s">
        <v>2171</v>
      </c>
      <c r="C57" s="661" t="s">
        <v>1040</v>
      </c>
      <c r="D57" s="661" t="s">
        <v>1041</v>
      </c>
      <c r="E57" s="661" t="s">
        <v>2172</v>
      </c>
      <c r="F57" s="664"/>
      <c r="G57" s="664"/>
      <c r="H57" s="677">
        <v>0</v>
      </c>
      <c r="I57" s="664">
        <v>1</v>
      </c>
      <c r="J57" s="664">
        <v>45.71</v>
      </c>
      <c r="K57" s="677">
        <v>1</v>
      </c>
      <c r="L57" s="664">
        <v>1</v>
      </c>
      <c r="M57" s="665">
        <v>45.71</v>
      </c>
    </row>
    <row r="58" spans="1:13" ht="14.4" customHeight="1" x14ac:dyDescent="0.3">
      <c r="A58" s="660" t="s">
        <v>581</v>
      </c>
      <c r="B58" s="661" t="s">
        <v>2173</v>
      </c>
      <c r="C58" s="661" t="s">
        <v>1013</v>
      </c>
      <c r="D58" s="661" t="s">
        <v>1014</v>
      </c>
      <c r="E58" s="661" t="s">
        <v>1057</v>
      </c>
      <c r="F58" s="664"/>
      <c r="G58" s="664"/>
      <c r="H58" s="677">
        <v>0</v>
      </c>
      <c r="I58" s="664">
        <v>1</v>
      </c>
      <c r="J58" s="664">
        <v>103.31999999999989</v>
      </c>
      <c r="K58" s="677">
        <v>1</v>
      </c>
      <c r="L58" s="664">
        <v>1</v>
      </c>
      <c r="M58" s="665">
        <v>103.31999999999989</v>
      </c>
    </row>
    <row r="59" spans="1:13" ht="14.4" customHeight="1" x14ac:dyDescent="0.3">
      <c r="A59" s="660" t="s">
        <v>581</v>
      </c>
      <c r="B59" s="661" t="s">
        <v>2174</v>
      </c>
      <c r="C59" s="661" t="s">
        <v>1027</v>
      </c>
      <c r="D59" s="661" t="s">
        <v>1028</v>
      </c>
      <c r="E59" s="661" t="s">
        <v>997</v>
      </c>
      <c r="F59" s="664"/>
      <c r="G59" s="664"/>
      <c r="H59" s="677">
        <v>0</v>
      </c>
      <c r="I59" s="664">
        <v>1</v>
      </c>
      <c r="J59" s="664">
        <v>85.37</v>
      </c>
      <c r="K59" s="677">
        <v>1</v>
      </c>
      <c r="L59" s="664">
        <v>1</v>
      </c>
      <c r="M59" s="665">
        <v>85.37</v>
      </c>
    </row>
    <row r="60" spans="1:13" ht="14.4" customHeight="1" x14ac:dyDescent="0.3">
      <c r="A60" s="660" t="s">
        <v>586</v>
      </c>
      <c r="B60" s="661" t="s">
        <v>2175</v>
      </c>
      <c r="C60" s="661" t="s">
        <v>1349</v>
      </c>
      <c r="D60" s="661" t="s">
        <v>2176</v>
      </c>
      <c r="E60" s="661" t="s">
        <v>2177</v>
      </c>
      <c r="F60" s="664"/>
      <c r="G60" s="664"/>
      <c r="H60" s="677">
        <v>0</v>
      </c>
      <c r="I60" s="664">
        <v>1</v>
      </c>
      <c r="J60" s="664">
        <v>45.19</v>
      </c>
      <c r="K60" s="677">
        <v>1</v>
      </c>
      <c r="L60" s="664">
        <v>1</v>
      </c>
      <c r="M60" s="665">
        <v>45.19</v>
      </c>
    </row>
    <row r="61" spans="1:13" ht="14.4" customHeight="1" x14ac:dyDescent="0.3">
      <c r="A61" s="660" t="s">
        <v>586</v>
      </c>
      <c r="B61" s="661" t="s">
        <v>2178</v>
      </c>
      <c r="C61" s="661" t="s">
        <v>1353</v>
      </c>
      <c r="D61" s="661" t="s">
        <v>1354</v>
      </c>
      <c r="E61" s="661" t="s">
        <v>1355</v>
      </c>
      <c r="F61" s="664"/>
      <c r="G61" s="664"/>
      <c r="H61" s="677">
        <v>0</v>
      </c>
      <c r="I61" s="664">
        <v>1</v>
      </c>
      <c r="J61" s="664">
        <v>63.810107646743035</v>
      </c>
      <c r="K61" s="677">
        <v>1</v>
      </c>
      <c r="L61" s="664">
        <v>1</v>
      </c>
      <c r="M61" s="665">
        <v>63.810107646743035</v>
      </c>
    </row>
    <row r="62" spans="1:13" ht="14.4" customHeight="1" x14ac:dyDescent="0.3">
      <c r="A62" s="660" t="s">
        <v>586</v>
      </c>
      <c r="B62" s="661" t="s">
        <v>2179</v>
      </c>
      <c r="C62" s="661" t="s">
        <v>1372</v>
      </c>
      <c r="D62" s="661" t="s">
        <v>1373</v>
      </c>
      <c r="E62" s="661" t="s">
        <v>685</v>
      </c>
      <c r="F62" s="664"/>
      <c r="G62" s="664"/>
      <c r="H62" s="677">
        <v>0</v>
      </c>
      <c r="I62" s="664">
        <v>1</v>
      </c>
      <c r="J62" s="664">
        <v>72.629818187052308</v>
      </c>
      <c r="K62" s="677">
        <v>1</v>
      </c>
      <c r="L62" s="664">
        <v>1</v>
      </c>
      <c r="M62" s="665">
        <v>72.629818187052308</v>
      </c>
    </row>
    <row r="63" spans="1:13" ht="14.4" customHeight="1" x14ac:dyDescent="0.3">
      <c r="A63" s="660" t="s">
        <v>586</v>
      </c>
      <c r="B63" s="661" t="s">
        <v>2180</v>
      </c>
      <c r="C63" s="661" t="s">
        <v>1262</v>
      </c>
      <c r="D63" s="661" t="s">
        <v>1263</v>
      </c>
      <c r="E63" s="661" t="s">
        <v>1264</v>
      </c>
      <c r="F63" s="664"/>
      <c r="G63" s="664"/>
      <c r="H63" s="677">
        <v>0</v>
      </c>
      <c r="I63" s="664">
        <v>1</v>
      </c>
      <c r="J63" s="664">
        <v>363.98000000000025</v>
      </c>
      <c r="K63" s="677">
        <v>1</v>
      </c>
      <c r="L63" s="664">
        <v>1</v>
      </c>
      <c r="M63" s="665">
        <v>363.98000000000025</v>
      </c>
    </row>
    <row r="64" spans="1:13" ht="14.4" customHeight="1" x14ac:dyDescent="0.3">
      <c r="A64" s="660" t="s">
        <v>586</v>
      </c>
      <c r="B64" s="661" t="s">
        <v>2112</v>
      </c>
      <c r="C64" s="661" t="s">
        <v>991</v>
      </c>
      <c r="D64" s="661" t="s">
        <v>992</v>
      </c>
      <c r="E64" s="661" t="s">
        <v>993</v>
      </c>
      <c r="F64" s="664"/>
      <c r="G64" s="664"/>
      <c r="H64" s="677">
        <v>0</v>
      </c>
      <c r="I64" s="664">
        <v>1</v>
      </c>
      <c r="J64" s="664">
        <v>118.85903919769092</v>
      </c>
      <c r="K64" s="677">
        <v>1</v>
      </c>
      <c r="L64" s="664">
        <v>1</v>
      </c>
      <c r="M64" s="665">
        <v>118.85903919769092</v>
      </c>
    </row>
    <row r="65" spans="1:13" ht="14.4" customHeight="1" x14ac:dyDescent="0.3">
      <c r="A65" s="660" t="s">
        <v>586</v>
      </c>
      <c r="B65" s="661" t="s">
        <v>2115</v>
      </c>
      <c r="C65" s="661" t="s">
        <v>612</v>
      </c>
      <c r="D65" s="661" t="s">
        <v>610</v>
      </c>
      <c r="E65" s="661" t="s">
        <v>613</v>
      </c>
      <c r="F65" s="664">
        <v>7</v>
      </c>
      <c r="G65" s="664">
        <v>4414.6291483311597</v>
      </c>
      <c r="H65" s="677">
        <v>1</v>
      </c>
      <c r="I65" s="664"/>
      <c r="J65" s="664"/>
      <c r="K65" s="677">
        <v>0</v>
      </c>
      <c r="L65" s="664">
        <v>7</v>
      </c>
      <c r="M65" s="665">
        <v>4414.6291483311597</v>
      </c>
    </row>
    <row r="66" spans="1:13" ht="14.4" customHeight="1" x14ac:dyDescent="0.3">
      <c r="A66" s="660" t="s">
        <v>586</v>
      </c>
      <c r="B66" s="661" t="s">
        <v>2115</v>
      </c>
      <c r="C66" s="661" t="s">
        <v>1076</v>
      </c>
      <c r="D66" s="661" t="s">
        <v>610</v>
      </c>
      <c r="E66" s="661" t="s">
        <v>1062</v>
      </c>
      <c r="F66" s="664"/>
      <c r="G66" s="664"/>
      <c r="H66" s="677">
        <v>0</v>
      </c>
      <c r="I66" s="664">
        <v>48</v>
      </c>
      <c r="J66" s="664">
        <v>19629.572616846508</v>
      </c>
      <c r="K66" s="677">
        <v>1</v>
      </c>
      <c r="L66" s="664">
        <v>48</v>
      </c>
      <c r="M66" s="665">
        <v>19629.572616846508</v>
      </c>
    </row>
    <row r="67" spans="1:13" ht="14.4" customHeight="1" x14ac:dyDescent="0.3">
      <c r="A67" s="660" t="s">
        <v>586</v>
      </c>
      <c r="B67" s="661" t="s">
        <v>2115</v>
      </c>
      <c r="C67" s="661" t="s">
        <v>1059</v>
      </c>
      <c r="D67" s="661" t="s">
        <v>610</v>
      </c>
      <c r="E67" s="661" t="s">
        <v>611</v>
      </c>
      <c r="F67" s="664"/>
      <c r="G67" s="664"/>
      <c r="H67" s="677">
        <v>0</v>
      </c>
      <c r="I67" s="664">
        <v>4</v>
      </c>
      <c r="J67" s="664">
        <v>1205.8800000000001</v>
      </c>
      <c r="K67" s="677">
        <v>1</v>
      </c>
      <c r="L67" s="664">
        <v>4</v>
      </c>
      <c r="M67" s="665">
        <v>1205.8800000000001</v>
      </c>
    </row>
    <row r="68" spans="1:13" ht="14.4" customHeight="1" x14ac:dyDescent="0.3">
      <c r="A68" s="660" t="s">
        <v>586</v>
      </c>
      <c r="B68" s="661" t="s">
        <v>2115</v>
      </c>
      <c r="C68" s="661" t="s">
        <v>1061</v>
      </c>
      <c r="D68" s="661" t="s">
        <v>610</v>
      </c>
      <c r="E68" s="661" t="s">
        <v>1062</v>
      </c>
      <c r="F68" s="664"/>
      <c r="G68" s="664"/>
      <c r="H68" s="677">
        <v>0</v>
      </c>
      <c r="I68" s="664">
        <v>114</v>
      </c>
      <c r="J68" s="664">
        <v>46620.283563860597</v>
      </c>
      <c r="K68" s="677">
        <v>1</v>
      </c>
      <c r="L68" s="664">
        <v>114</v>
      </c>
      <c r="M68" s="665">
        <v>46620.283563860597</v>
      </c>
    </row>
    <row r="69" spans="1:13" ht="14.4" customHeight="1" x14ac:dyDescent="0.3">
      <c r="A69" s="660" t="s">
        <v>586</v>
      </c>
      <c r="B69" s="661" t="s">
        <v>2115</v>
      </c>
      <c r="C69" s="661" t="s">
        <v>982</v>
      </c>
      <c r="D69" s="661" t="s">
        <v>610</v>
      </c>
      <c r="E69" s="661" t="s">
        <v>613</v>
      </c>
      <c r="F69" s="664"/>
      <c r="G69" s="664"/>
      <c r="H69" s="677">
        <v>0</v>
      </c>
      <c r="I69" s="664">
        <v>38</v>
      </c>
      <c r="J69" s="664">
        <v>23965.085999999999</v>
      </c>
      <c r="K69" s="677">
        <v>1</v>
      </c>
      <c r="L69" s="664">
        <v>38</v>
      </c>
      <c r="M69" s="665">
        <v>23965.085999999999</v>
      </c>
    </row>
    <row r="70" spans="1:13" ht="14.4" customHeight="1" x14ac:dyDescent="0.3">
      <c r="A70" s="660" t="s">
        <v>586</v>
      </c>
      <c r="B70" s="661" t="s">
        <v>2115</v>
      </c>
      <c r="C70" s="661" t="s">
        <v>984</v>
      </c>
      <c r="D70" s="661" t="s">
        <v>610</v>
      </c>
      <c r="E70" s="661" t="s">
        <v>985</v>
      </c>
      <c r="F70" s="664"/>
      <c r="G70" s="664"/>
      <c r="H70" s="677">
        <v>0</v>
      </c>
      <c r="I70" s="664">
        <v>2</v>
      </c>
      <c r="J70" s="664">
        <v>1442.4</v>
      </c>
      <c r="K70" s="677">
        <v>1</v>
      </c>
      <c r="L70" s="664">
        <v>2</v>
      </c>
      <c r="M70" s="665">
        <v>1442.4</v>
      </c>
    </row>
    <row r="71" spans="1:13" ht="14.4" customHeight="1" x14ac:dyDescent="0.3">
      <c r="A71" s="660" t="s">
        <v>586</v>
      </c>
      <c r="B71" s="661" t="s">
        <v>2115</v>
      </c>
      <c r="C71" s="661" t="s">
        <v>1392</v>
      </c>
      <c r="D71" s="661" t="s">
        <v>1393</v>
      </c>
      <c r="E71" s="661" t="s">
        <v>1394</v>
      </c>
      <c r="F71" s="664"/>
      <c r="G71" s="664"/>
      <c r="H71" s="677">
        <v>0</v>
      </c>
      <c r="I71" s="664">
        <v>2</v>
      </c>
      <c r="J71" s="664">
        <v>585.92000000000007</v>
      </c>
      <c r="K71" s="677">
        <v>1</v>
      </c>
      <c r="L71" s="664">
        <v>2</v>
      </c>
      <c r="M71" s="665">
        <v>585.92000000000007</v>
      </c>
    </row>
    <row r="72" spans="1:13" ht="14.4" customHeight="1" x14ac:dyDescent="0.3">
      <c r="A72" s="660" t="s">
        <v>586</v>
      </c>
      <c r="B72" s="661" t="s">
        <v>2181</v>
      </c>
      <c r="C72" s="661" t="s">
        <v>1342</v>
      </c>
      <c r="D72" s="661" t="s">
        <v>1343</v>
      </c>
      <c r="E72" s="661" t="s">
        <v>1344</v>
      </c>
      <c r="F72" s="664"/>
      <c r="G72" s="664"/>
      <c r="H72" s="677">
        <v>0</v>
      </c>
      <c r="I72" s="664">
        <v>1</v>
      </c>
      <c r="J72" s="664">
        <v>79.83</v>
      </c>
      <c r="K72" s="677">
        <v>1</v>
      </c>
      <c r="L72" s="664">
        <v>1</v>
      </c>
      <c r="M72" s="665">
        <v>79.83</v>
      </c>
    </row>
    <row r="73" spans="1:13" ht="14.4" customHeight="1" x14ac:dyDescent="0.3">
      <c r="A73" s="660" t="s">
        <v>586</v>
      </c>
      <c r="B73" s="661" t="s">
        <v>2119</v>
      </c>
      <c r="C73" s="661" t="s">
        <v>995</v>
      </c>
      <c r="D73" s="661" t="s">
        <v>996</v>
      </c>
      <c r="E73" s="661" t="s">
        <v>997</v>
      </c>
      <c r="F73" s="664"/>
      <c r="G73" s="664"/>
      <c r="H73" s="677">
        <v>0</v>
      </c>
      <c r="I73" s="664">
        <v>2</v>
      </c>
      <c r="J73" s="664">
        <v>97.729422583126876</v>
      </c>
      <c r="K73" s="677">
        <v>1</v>
      </c>
      <c r="L73" s="664">
        <v>2</v>
      </c>
      <c r="M73" s="665">
        <v>97.729422583126876</v>
      </c>
    </row>
    <row r="74" spans="1:13" ht="14.4" customHeight="1" x14ac:dyDescent="0.3">
      <c r="A74" s="660" t="s">
        <v>586</v>
      </c>
      <c r="B74" s="661" t="s">
        <v>2121</v>
      </c>
      <c r="C74" s="661" t="s">
        <v>1357</v>
      </c>
      <c r="D74" s="661" t="s">
        <v>1025</v>
      </c>
      <c r="E74" s="661" t="s">
        <v>1358</v>
      </c>
      <c r="F74" s="664"/>
      <c r="G74" s="664"/>
      <c r="H74" s="677">
        <v>0</v>
      </c>
      <c r="I74" s="664">
        <v>1</v>
      </c>
      <c r="J74" s="664">
        <v>222.20999999999989</v>
      </c>
      <c r="K74" s="677">
        <v>1</v>
      </c>
      <c r="L74" s="664">
        <v>1</v>
      </c>
      <c r="M74" s="665">
        <v>222.20999999999989</v>
      </c>
    </row>
    <row r="75" spans="1:13" ht="14.4" customHeight="1" x14ac:dyDescent="0.3">
      <c r="A75" s="660" t="s">
        <v>586</v>
      </c>
      <c r="B75" s="661" t="s">
        <v>2182</v>
      </c>
      <c r="C75" s="661" t="s">
        <v>1360</v>
      </c>
      <c r="D75" s="661" t="s">
        <v>1361</v>
      </c>
      <c r="E75" s="661" t="s">
        <v>1291</v>
      </c>
      <c r="F75" s="664"/>
      <c r="G75" s="664"/>
      <c r="H75" s="677">
        <v>0</v>
      </c>
      <c r="I75" s="664">
        <v>1</v>
      </c>
      <c r="J75" s="664">
        <v>94.42000000000003</v>
      </c>
      <c r="K75" s="677">
        <v>1</v>
      </c>
      <c r="L75" s="664">
        <v>1</v>
      </c>
      <c r="M75" s="665">
        <v>94.42000000000003</v>
      </c>
    </row>
    <row r="76" spans="1:13" ht="14.4" customHeight="1" x14ac:dyDescent="0.3">
      <c r="A76" s="660" t="s">
        <v>586</v>
      </c>
      <c r="B76" s="661" t="s">
        <v>2182</v>
      </c>
      <c r="C76" s="661" t="s">
        <v>1367</v>
      </c>
      <c r="D76" s="661" t="s">
        <v>1368</v>
      </c>
      <c r="E76" s="661" t="s">
        <v>806</v>
      </c>
      <c r="F76" s="664"/>
      <c r="G76" s="664"/>
      <c r="H76" s="677">
        <v>0</v>
      </c>
      <c r="I76" s="664">
        <v>2</v>
      </c>
      <c r="J76" s="664">
        <v>379.63464911675305</v>
      </c>
      <c r="K76" s="677">
        <v>1</v>
      </c>
      <c r="L76" s="664">
        <v>2</v>
      </c>
      <c r="M76" s="665">
        <v>379.63464911675305</v>
      </c>
    </row>
    <row r="77" spans="1:13" ht="14.4" customHeight="1" x14ac:dyDescent="0.3">
      <c r="A77" s="660" t="s">
        <v>586</v>
      </c>
      <c r="B77" s="661" t="s">
        <v>2183</v>
      </c>
      <c r="C77" s="661" t="s">
        <v>1383</v>
      </c>
      <c r="D77" s="661" t="s">
        <v>1384</v>
      </c>
      <c r="E77" s="661" t="s">
        <v>1291</v>
      </c>
      <c r="F77" s="664"/>
      <c r="G77" s="664"/>
      <c r="H77" s="677">
        <v>0</v>
      </c>
      <c r="I77" s="664">
        <v>1</v>
      </c>
      <c r="J77" s="664">
        <v>145.83000000000001</v>
      </c>
      <c r="K77" s="677">
        <v>1</v>
      </c>
      <c r="L77" s="664">
        <v>1</v>
      </c>
      <c r="M77" s="665">
        <v>145.83000000000001</v>
      </c>
    </row>
    <row r="78" spans="1:13" ht="14.4" customHeight="1" x14ac:dyDescent="0.3">
      <c r="A78" s="660" t="s">
        <v>586</v>
      </c>
      <c r="B78" s="661" t="s">
        <v>2122</v>
      </c>
      <c r="C78" s="661" t="s">
        <v>1020</v>
      </c>
      <c r="D78" s="661" t="s">
        <v>1021</v>
      </c>
      <c r="E78" s="661" t="s">
        <v>2123</v>
      </c>
      <c r="F78" s="664"/>
      <c r="G78" s="664"/>
      <c r="H78" s="677">
        <v>0</v>
      </c>
      <c r="I78" s="664">
        <v>4</v>
      </c>
      <c r="J78" s="664">
        <v>165.16008846433289</v>
      </c>
      <c r="K78" s="677">
        <v>1</v>
      </c>
      <c r="L78" s="664">
        <v>4</v>
      </c>
      <c r="M78" s="665">
        <v>165.16008846433289</v>
      </c>
    </row>
    <row r="79" spans="1:13" ht="14.4" customHeight="1" x14ac:dyDescent="0.3">
      <c r="A79" s="660" t="s">
        <v>586</v>
      </c>
      <c r="B79" s="661" t="s">
        <v>2184</v>
      </c>
      <c r="C79" s="661" t="s">
        <v>1369</v>
      </c>
      <c r="D79" s="661" t="s">
        <v>1370</v>
      </c>
      <c r="E79" s="661" t="s">
        <v>1371</v>
      </c>
      <c r="F79" s="664"/>
      <c r="G79" s="664"/>
      <c r="H79" s="677">
        <v>0</v>
      </c>
      <c r="I79" s="664">
        <v>1</v>
      </c>
      <c r="J79" s="664">
        <v>82.599999999999952</v>
      </c>
      <c r="K79" s="677">
        <v>1</v>
      </c>
      <c r="L79" s="664">
        <v>1</v>
      </c>
      <c r="M79" s="665">
        <v>82.599999999999952</v>
      </c>
    </row>
    <row r="80" spans="1:13" ht="14.4" customHeight="1" x14ac:dyDescent="0.3">
      <c r="A80" s="660" t="s">
        <v>586</v>
      </c>
      <c r="B80" s="661" t="s">
        <v>2185</v>
      </c>
      <c r="C80" s="661" t="s">
        <v>1335</v>
      </c>
      <c r="D80" s="661" t="s">
        <v>1336</v>
      </c>
      <c r="E80" s="661" t="s">
        <v>806</v>
      </c>
      <c r="F80" s="664"/>
      <c r="G80" s="664"/>
      <c r="H80" s="677">
        <v>0</v>
      </c>
      <c r="I80" s="664">
        <v>4</v>
      </c>
      <c r="J80" s="664">
        <v>192.05999999999995</v>
      </c>
      <c r="K80" s="677">
        <v>1</v>
      </c>
      <c r="L80" s="664">
        <v>4</v>
      </c>
      <c r="M80" s="665">
        <v>192.05999999999995</v>
      </c>
    </row>
    <row r="81" spans="1:13" ht="14.4" customHeight="1" x14ac:dyDescent="0.3">
      <c r="A81" s="660" t="s">
        <v>586</v>
      </c>
      <c r="B81" s="661" t="s">
        <v>2124</v>
      </c>
      <c r="C81" s="661" t="s">
        <v>1400</v>
      </c>
      <c r="D81" s="661" t="s">
        <v>1401</v>
      </c>
      <c r="E81" s="661" t="s">
        <v>775</v>
      </c>
      <c r="F81" s="664"/>
      <c r="G81" s="664"/>
      <c r="H81" s="677">
        <v>0</v>
      </c>
      <c r="I81" s="664">
        <v>1</v>
      </c>
      <c r="J81" s="664">
        <v>88.250000000000028</v>
      </c>
      <c r="K81" s="677">
        <v>1</v>
      </c>
      <c r="L81" s="664">
        <v>1</v>
      </c>
      <c r="M81" s="665">
        <v>88.250000000000028</v>
      </c>
    </row>
    <row r="82" spans="1:13" ht="14.4" customHeight="1" x14ac:dyDescent="0.3">
      <c r="A82" s="660" t="s">
        <v>586</v>
      </c>
      <c r="B82" s="661" t="s">
        <v>2124</v>
      </c>
      <c r="C82" s="661" t="s">
        <v>1016</v>
      </c>
      <c r="D82" s="661" t="s">
        <v>2125</v>
      </c>
      <c r="E82" s="661" t="s">
        <v>775</v>
      </c>
      <c r="F82" s="664"/>
      <c r="G82" s="664"/>
      <c r="H82" s="677">
        <v>0</v>
      </c>
      <c r="I82" s="664">
        <v>2</v>
      </c>
      <c r="J82" s="664">
        <v>182.24008412610794</v>
      </c>
      <c r="K82" s="677">
        <v>1</v>
      </c>
      <c r="L82" s="664">
        <v>2</v>
      </c>
      <c r="M82" s="665">
        <v>182.24008412610794</v>
      </c>
    </row>
    <row r="83" spans="1:13" ht="14.4" customHeight="1" x14ac:dyDescent="0.3">
      <c r="A83" s="660" t="s">
        <v>586</v>
      </c>
      <c r="B83" s="661" t="s">
        <v>2129</v>
      </c>
      <c r="C83" s="661" t="s">
        <v>1386</v>
      </c>
      <c r="D83" s="661" t="s">
        <v>2186</v>
      </c>
      <c r="E83" s="661" t="s">
        <v>2187</v>
      </c>
      <c r="F83" s="664"/>
      <c r="G83" s="664"/>
      <c r="H83" s="677">
        <v>0</v>
      </c>
      <c r="I83" s="664">
        <v>7</v>
      </c>
      <c r="J83" s="664">
        <v>262.42950592088908</v>
      </c>
      <c r="K83" s="677">
        <v>1</v>
      </c>
      <c r="L83" s="664">
        <v>7</v>
      </c>
      <c r="M83" s="665">
        <v>262.42950592088908</v>
      </c>
    </row>
    <row r="84" spans="1:13" ht="14.4" customHeight="1" x14ac:dyDescent="0.3">
      <c r="A84" s="660" t="s">
        <v>586</v>
      </c>
      <c r="B84" s="661" t="s">
        <v>2129</v>
      </c>
      <c r="C84" s="661" t="s">
        <v>962</v>
      </c>
      <c r="D84" s="661" t="s">
        <v>2130</v>
      </c>
      <c r="E84" s="661" t="s">
        <v>2131</v>
      </c>
      <c r="F84" s="664"/>
      <c r="G84" s="664"/>
      <c r="H84" s="677">
        <v>0</v>
      </c>
      <c r="I84" s="664">
        <v>13</v>
      </c>
      <c r="J84" s="664">
        <v>451.95978783866548</v>
      </c>
      <c r="K84" s="677">
        <v>1</v>
      </c>
      <c r="L84" s="664">
        <v>13</v>
      </c>
      <c r="M84" s="665">
        <v>451.95978783866548</v>
      </c>
    </row>
    <row r="85" spans="1:13" ht="14.4" customHeight="1" x14ac:dyDescent="0.3">
      <c r="A85" s="660" t="s">
        <v>586</v>
      </c>
      <c r="B85" s="661" t="s">
        <v>2132</v>
      </c>
      <c r="C85" s="661" t="s">
        <v>1375</v>
      </c>
      <c r="D85" s="661" t="s">
        <v>2188</v>
      </c>
      <c r="E85" s="661" t="s">
        <v>2189</v>
      </c>
      <c r="F85" s="664"/>
      <c r="G85" s="664"/>
      <c r="H85" s="677">
        <v>0</v>
      </c>
      <c r="I85" s="664">
        <v>1</v>
      </c>
      <c r="J85" s="664">
        <v>74.840000000000018</v>
      </c>
      <c r="K85" s="677">
        <v>1</v>
      </c>
      <c r="L85" s="664">
        <v>1</v>
      </c>
      <c r="M85" s="665">
        <v>74.840000000000018</v>
      </c>
    </row>
    <row r="86" spans="1:13" ht="14.4" customHeight="1" x14ac:dyDescent="0.3">
      <c r="A86" s="660" t="s">
        <v>586</v>
      </c>
      <c r="B86" s="661" t="s">
        <v>2132</v>
      </c>
      <c r="C86" s="661" t="s">
        <v>1044</v>
      </c>
      <c r="D86" s="661" t="s">
        <v>2133</v>
      </c>
      <c r="E86" s="661" t="s">
        <v>2134</v>
      </c>
      <c r="F86" s="664"/>
      <c r="G86" s="664"/>
      <c r="H86" s="677">
        <v>0</v>
      </c>
      <c r="I86" s="664">
        <v>2</v>
      </c>
      <c r="J86" s="664">
        <v>128.96000119735774</v>
      </c>
      <c r="K86" s="677">
        <v>1</v>
      </c>
      <c r="L86" s="664">
        <v>2</v>
      </c>
      <c r="M86" s="665">
        <v>128.96000119735774</v>
      </c>
    </row>
    <row r="87" spans="1:13" ht="14.4" customHeight="1" x14ac:dyDescent="0.3">
      <c r="A87" s="660" t="s">
        <v>586</v>
      </c>
      <c r="B87" s="661" t="s">
        <v>2190</v>
      </c>
      <c r="C87" s="661" t="s">
        <v>1407</v>
      </c>
      <c r="D87" s="661" t="s">
        <v>2191</v>
      </c>
      <c r="E87" s="661" t="s">
        <v>2192</v>
      </c>
      <c r="F87" s="664"/>
      <c r="G87" s="664"/>
      <c r="H87" s="677">
        <v>0</v>
      </c>
      <c r="I87" s="664">
        <v>1</v>
      </c>
      <c r="J87" s="664">
        <v>230.67</v>
      </c>
      <c r="K87" s="677">
        <v>1</v>
      </c>
      <c r="L87" s="664">
        <v>1</v>
      </c>
      <c r="M87" s="665">
        <v>230.67</v>
      </c>
    </row>
    <row r="88" spans="1:13" ht="14.4" customHeight="1" x14ac:dyDescent="0.3">
      <c r="A88" s="660" t="s">
        <v>586</v>
      </c>
      <c r="B88" s="661" t="s">
        <v>2137</v>
      </c>
      <c r="C88" s="661" t="s">
        <v>1134</v>
      </c>
      <c r="D88" s="661" t="s">
        <v>2140</v>
      </c>
      <c r="E88" s="661" t="s">
        <v>2141</v>
      </c>
      <c r="F88" s="664"/>
      <c r="G88" s="664"/>
      <c r="H88" s="677">
        <v>0</v>
      </c>
      <c r="I88" s="664">
        <v>21.4</v>
      </c>
      <c r="J88" s="664">
        <v>1637.2994202351967</v>
      </c>
      <c r="K88" s="677">
        <v>1</v>
      </c>
      <c r="L88" s="664">
        <v>21.4</v>
      </c>
      <c r="M88" s="665">
        <v>1637.2994202351967</v>
      </c>
    </row>
    <row r="89" spans="1:13" ht="14.4" customHeight="1" x14ac:dyDescent="0.3">
      <c r="A89" s="660" t="s">
        <v>586</v>
      </c>
      <c r="B89" s="661" t="s">
        <v>2143</v>
      </c>
      <c r="C89" s="661" t="s">
        <v>1086</v>
      </c>
      <c r="D89" s="661" t="s">
        <v>1087</v>
      </c>
      <c r="E89" s="661" t="s">
        <v>1088</v>
      </c>
      <c r="F89" s="664">
        <v>20.799999999999997</v>
      </c>
      <c r="G89" s="664">
        <v>4049.5519999999997</v>
      </c>
      <c r="H89" s="677">
        <v>1</v>
      </c>
      <c r="I89" s="664"/>
      <c r="J89" s="664"/>
      <c r="K89" s="677">
        <v>0</v>
      </c>
      <c r="L89" s="664">
        <v>20.799999999999997</v>
      </c>
      <c r="M89" s="665">
        <v>4049.5519999999997</v>
      </c>
    </row>
    <row r="90" spans="1:13" ht="14.4" customHeight="1" x14ac:dyDescent="0.3">
      <c r="A90" s="660" t="s">
        <v>586</v>
      </c>
      <c r="B90" s="661" t="s">
        <v>2143</v>
      </c>
      <c r="C90" s="661" t="s">
        <v>1130</v>
      </c>
      <c r="D90" s="661" t="s">
        <v>1131</v>
      </c>
      <c r="E90" s="661" t="s">
        <v>2144</v>
      </c>
      <c r="F90" s="664"/>
      <c r="G90" s="664"/>
      <c r="H90" s="677">
        <v>0</v>
      </c>
      <c r="I90" s="664">
        <v>108.60000000000007</v>
      </c>
      <c r="J90" s="664">
        <v>15627.976978376857</v>
      </c>
      <c r="K90" s="677">
        <v>1</v>
      </c>
      <c r="L90" s="664">
        <v>108.60000000000007</v>
      </c>
      <c r="M90" s="665">
        <v>15627.976978376857</v>
      </c>
    </row>
    <row r="91" spans="1:13" ht="14.4" customHeight="1" x14ac:dyDescent="0.3">
      <c r="A91" s="660" t="s">
        <v>586</v>
      </c>
      <c r="B91" s="661" t="s">
        <v>2145</v>
      </c>
      <c r="C91" s="661" t="s">
        <v>1146</v>
      </c>
      <c r="D91" s="661" t="s">
        <v>1147</v>
      </c>
      <c r="E91" s="661" t="s">
        <v>1148</v>
      </c>
      <c r="F91" s="664">
        <v>1.7000000000000002</v>
      </c>
      <c r="G91" s="664">
        <v>479.82276191434869</v>
      </c>
      <c r="H91" s="677">
        <v>0.37320463191083386</v>
      </c>
      <c r="I91" s="664">
        <v>3.6999999999999993</v>
      </c>
      <c r="J91" s="664">
        <v>805.85999999999979</v>
      </c>
      <c r="K91" s="677">
        <v>0.62679536808916614</v>
      </c>
      <c r="L91" s="664">
        <v>5.3999999999999995</v>
      </c>
      <c r="M91" s="665">
        <v>1285.6827619143485</v>
      </c>
    </row>
    <row r="92" spans="1:13" ht="14.4" customHeight="1" x14ac:dyDescent="0.3">
      <c r="A92" s="660" t="s">
        <v>586</v>
      </c>
      <c r="B92" s="661" t="s">
        <v>2145</v>
      </c>
      <c r="C92" s="661" t="s">
        <v>1140</v>
      </c>
      <c r="D92" s="661" t="s">
        <v>1141</v>
      </c>
      <c r="E92" s="661" t="s">
        <v>1142</v>
      </c>
      <c r="F92" s="664"/>
      <c r="G92" s="664"/>
      <c r="H92" s="677">
        <v>0</v>
      </c>
      <c r="I92" s="664">
        <v>0.1</v>
      </c>
      <c r="J92" s="664">
        <v>15.675000000000001</v>
      </c>
      <c r="K92" s="677">
        <v>1</v>
      </c>
      <c r="L92" s="664">
        <v>0.1</v>
      </c>
      <c r="M92" s="665">
        <v>15.675000000000001</v>
      </c>
    </row>
    <row r="93" spans="1:13" ht="14.4" customHeight="1" x14ac:dyDescent="0.3">
      <c r="A93" s="660" t="s">
        <v>586</v>
      </c>
      <c r="B93" s="661" t="s">
        <v>2145</v>
      </c>
      <c r="C93" s="661" t="s">
        <v>1101</v>
      </c>
      <c r="D93" s="661" t="s">
        <v>1102</v>
      </c>
      <c r="E93" s="661" t="s">
        <v>2146</v>
      </c>
      <c r="F93" s="664"/>
      <c r="G93" s="664"/>
      <c r="H93" s="677">
        <v>0</v>
      </c>
      <c r="I93" s="664">
        <v>9</v>
      </c>
      <c r="J93" s="664">
        <v>1161.9081888994015</v>
      </c>
      <c r="K93" s="677">
        <v>1</v>
      </c>
      <c r="L93" s="664">
        <v>9</v>
      </c>
      <c r="M93" s="665">
        <v>1161.9081888994015</v>
      </c>
    </row>
    <row r="94" spans="1:13" ht="14.4" customHeight="1" x14ac:dyDescent="0.3">
      <c r="A94" s="660" t="s">
        <v>586</v>
      </c>
      <c r="B94" s="661" t="s">
        <v>2149</v>
      </c>
      <c r="C94" s="661" t="s">
        <v>1105</v>
      </c>
      <c r="D94" s="661" t="s">
        <v>1106</v>
      </c>
      <c r="E94" s="661" t="s">
        <v>1107</v>
      </c>
      <c r="F94" s="664"/>
      <c r="G94" s="664"/>
      <c r="H94" s="677">
        <v>0</v>
      </c>
      <c r="I94" s="664">
        <v>1</v>
      </c>
      <c r="J94" s="664">
        <v>104.42000000000003</v>
      </c>
      <c r="K94" s="677">
        <v>1</v>
      </c>
      <c r="L94" s="664">
        <v>1</v>
      </c>
      <c r="M94" s="665">
        <v>104.42000000000003</v>
      </c>
    </row>
    <row r="95" spans="1:13" ht="14.4" customHeight="1" x14ac:dyDescent="0.3">
      <c r="A95" s="660" t="s">
        <v>586</v>
      </c>
      <c r="B95" s="661" t="s">
        <v>2149</v>
      </c>
      <c r="C95" s="661" t="s">
        <v>1154</v>
      </c>
      <c r="D95" s="661" t="s">
        <v>2150</v>
      </c>
      <c r="E95" s="661" t="s">
        <v>2151</v>
      </c>
      <c r="F95" s="664">
        <v>0.2</v>
      </c>
      <c r="G95" s="664">
        <v>125.93174477244109</v>
      </c>
      <c r="H95" s="677">
        <v>9.237557149654374E-2</v>
      </c>
      <c r="I95" s="664">
        <v>4</v>
      </c>
      <c r="J95" s="664">
        <v>1237.3263410208669</v>
      </c>
      <c r="K95" s="677">
        <v>0.90762442850345626</v>
      </c>
      <c r="L95" s="664">
        <v>4.2</v>
      </c>
      <c r="M95" s="665">
        <v>1363.2580857933081</v>
      </c>
    </row>
    <row r="96" spans="1:13" ht="14.4" customHeight="1" x14ac:dyDescent="0.3">
      <c r="A96" s="660" t="s">
        <v>586</v>
      </c>
      <c r="B96" s="661" t="s">
        <v>2149</v>
      </c>
      <c r="C96" s="661" t="s">
        <v>1150</v>
      </c>
      <c r="D96" s="661" t="s">
        <v>2150</v>
      </c>
      <c r="E96" s="661" t="s">
        <v>2152</v>
      </c>
      <c r="F96" s="664">
        <v>4.3</v>
      </c>
      <c r="G96" s="664">
        <v>4772.1572567595695</v>
      </c>
      <c r="H96" s="677">
        <v>0.62739876208687939</v>
      </c>
      <c r="I96" s="664">
        <v>8.3999999999999986</v>
      </c>
      <c r="J96" s="664">
        <v>2834.1013862862424</v>
      </c>
      <c r="K96" s="677">
        <v>0.37260123791312055</v>
      </c>
      <c r="L96" s="664">
        <v>12.7</v>
      </c>
      <c r="M96" s="665">
        <v>7606.2586430458123</v>
      </c>
    </row>
    <row r="97" spans="1:13" ht="14.4" customHeight="1" x14ac:dyDescent="0.3">
      <c r="A97" s="660" t="s">
        <v>586</v>
      </c>
      <c r="B97" s="661" t="s">
        <v>2149</v>
      </c>
      <c r="C97" s="661" t="s">
        <v>1079</v>
      </c>
      <c r="D97" s="661" t="s">
        <v>2153</v>
      </c>
      <c r="E97" s="661" t="s">
        <v>2154</v>
      </c>
      <c r="F97" s="664">
        <v>25</v>
      </c>
      <c r="G97" s="664">
        <v>2118.5007704803761</v>
      </c>
      <c r="H97" s="677">
        <v>0.95985683971252655</v>
      </c>
      <c r="I97" s="664">
        <v>1</v>
      </c>
      <c r="J97" s="664">
        <v>88.59999999999998</v>
      </c>
      <c r="K97" s="677">
        <v>4.0143160287473494E-2</v>
      </c>
      <c r="L97" s="664">
        <v>26</v>
      </c>
      <c r="M97" s="665">
        <v>2207.100770480376</v>
      </c>
    </row>
    <row r="98" spans="1:13" ht="14.4" customHeight="1" x14ac:dyDescent="0.3">
      <c r="A98" s="660" t="s">
        <v>586</v>
      </c>
      <c r="B98" s="661" t="s">
        <v>2193</v>
      </c>
      <c r="C98" s="661" t="s">
        <v>1396</v>
      </c>
      <c r="D98" s="661" t="s">
        <v>1397</v>
      </c>
      <c r="E98" s="661" t="s">
        <v>2194</v>
      </c>
      <c r="F98" s="664"/>
      <c r="G98" s="664"/>
      <c r="H98" s="677">
        <v>0</v>
      </c>
      <c r="I98" s="664">
        <v>1</v>
      </c>
      <c r="J98" s="664">
        <v>426.95</v>
      </c>
      <c r="K98" s="677">
        <v>1</v>
      </c>
      <c r="L98" s="664">
        <v>1</v>
      </c>
      <c r="M98" s="665">
        <v>426.95</v>
      </c>
    </row>
    <row r="99" spans="1:13" ht="14.4" customHeight="1" x14ac:dyDescent="0.3">
      <c r="A99" s="660" t="s">
        <v>586</v>
      </c>
      <c r="B99" s="661" t="s">
        <v>2157</v>
      </c>
      <c r="C99" s="661" t="s">
        <v>966</v>
      </c>
      <c r="D99" s="661" t="s">
        <v>967</v>
      </c>
      <c r="E99" s="661" t="s">
        <v>2159</v>
      </c>
      <c r="F99" s="664"/>
      <c r="G99" s="664"/>
      <c r="H99" s="677">
        <v>0</v>
      </c>
      <c r="I99" s="664">
        <v>8</v>
      </c>
      <c r="J99" s="664">
        <v>840.68550066950252</v>
      </c>
      <c r="K99" s="677">
        <v>1</v>
      </c>
      <c r="L99" s="664">
        <v>8</v>
      </c>
      <c r="M99" s="665">
        <v>840.68550066950252</v>
      </c>
    </row>
    <row r="100" spans="1:13" ht="14.4" customHeight="1" x14ac:dyDescent="0.3">
      <c r="A100" s="660" t="s">
        <v>586</v>
      </c>
      <c r="B100" s="661" t="s">
        <v>2160</v>
      </c>
      <c r="C100" s="661" t="s">
        <v>987</v>
      </c>
      <c r="D100" s="661" t="s">
        <v>988</v>
      </c>
      <c r="E100" s="661" t="s">
        <v>989</v>
      </c>
      <c r="F100" s="664"/>
      <c r="G100" s="664"/>
      <c r="H100" s="677">
        <v>0</v>
      </c>
      <c r="I100" s="664">
        <v>10</v>
      </c>
      <c r="J100" s="664">
        <v>587.0891233613861</v>
      </c>
      <c r="K100" s="677">
        <v>1</v>
      </c>
      <c r="L100" s="664">
        <v>10</v>
      </c>
      <c r="M100" s="665">
        <v>587.0891233613861</v>
      </c>
    </row>
    <row r="101" spans="1:13" ht="14.4" customHeight="1" x14ac:dyDescent="0.3">
      <c r="A101" s="660" t="s">
        <v>586</v>
      </c>
      <c r="B101" s="661" t="s">
        <v>2160</v>
      </c>
      <c r="C101" s="661" t="s">
        <v>1338</v>
      </c>
      <c r="D101" s="661" t="s">
        <v>1339</v>
      </c>
      <c r="E101" s="661" t="s">
        <v>1340</v>
      </c>
      <c r="F101" s="664"/>
      <c r="G101" s="664"/>
      <c r="H101" s="677">
        <v>0</v>
      </c>
      <c r="I101" s="664">
        <v>3</v>
      </c>
      <c r="J101" s="664">
        <v>168.74000000000004</v>
      </c>
      <c r="K101" s="677">
        <v>1</v>
      </c>
      <c r="L101" s="664">
        <v>3</v>
      </c>
      <c r="M101" s="665">
        <v>168.74000000000004</v>
      </c>
    </row>
    <row r="102" spans="1:13" ht="14.4" customHeight="1" x14ac:dyDescent="0.3">
      <c r="A102" s="660" t="s">
        <v>586</v>
      </c>
      <c r="B102" s="661" t="s">
        <v>2160</v>
      </c>
      <c r="C102" s="661" t="s">
        <v>1003</v>
      </c>
      <c r="D102" s="661" t="s">
        <v>1004</v>
      </c>
      <c r="E102" s="661" t="s">
        <v>2162</v>
      </c>
      <c r="F102" s="664"/>
      <c r="G102" s="664"/>
      <c r="H102" s="677">
        <v>0</v>
      </c>
      <c r="I102" s="664">
        <v>1</v>
      </c>
      <c r="J102" s="664">
        <v>32.929965299446721</v>
      </c>
      <c r="K102" s="677">
        <v>1</v>
      </c>
      <c r="L102" s="664">
        <v>1</v>
      </c>
      <c r="M102" s="665">
        <v>32.929965299446721</v>
      </c>
    </row>
    <row r="103" spans="1:13" ht="14.4" customHeight="1" x14ac:dyDescent="0.3">
      <c r="A103" s="660" t="s">
        <v>586</v>
      </c>
      <c r="B103" s="661" t="s">
        <v>2160</v>
      </c>
      <c r="C103" s="661" t="s">
        <v>1007</v>
      </c>
      <c r="D103" s="661" t="s">
        <v>1004</v>
      </c>
      <c r="E103" s="661" t="s">
        <v>2163</v>
      </c>
      <c r="F103" s="664"/>
      <c r="G103" s="664"/>
      <c r="H103" s="677">
        <v>0</v>
      </c>
      <c r="I103" s="664">
        <v>1</v>
      </c>
      <c r="J103" s="664">
        <v>91.410000000000011</v>
      </c>
      <c r="K103" s="677">
        <v>1</v>
      </c>
      <c r="L103" s="664">
        <v>1</v>
      </c>
      <c r="M103" s="665">
        <v>91.410000000000011</v>
      </c>
    </row>
    <row r="104" spans="1:13" ht="14.4" customHeight="1" x14ac:dyDescent="0.3">
      <c r="A104" s="660" t="s">
        <v>586</v>
      </c>
      <c r="B104" s="661" t="s">
        <v>2195</v>
      </c>
      <c r="C104" s="661" t="s">
        <v>1389</v>
      </c>
      <c r="D104" s="661" t="s">
        <v>1390</v>
      </c>
      <c r="E104" s="661" t="s">
        <v>1391</v>
      </c>
      <c r="F104" s="664"/>
      <c r="G104" s="664"/>
      <c r="H104" s="677">
        <v>0</v>
      </c>
      <c r="I104" s="664">
        <v>1</v>
      </c>
      <c r="J104" s="664">
        <v>220.95</v>
      </c>
      <c r="K104" s="677">
        <v>1</v>
      </c>
      <c r="L104" s="664">
        <v>1</v>
      </c>
      <c r="M104" s="665">
        <v>220.95</v>
      </c>
    </row>
    <row r="105" spans="1:13" ht="14.4" customHeight="1" x14ac:dyDescent="0.3">
      <c r="A105" s="660" t="s">
        <v>586</v>
      </c>
      <c r="B105" s="661" t="s">
        <v>2196</v>
      </c>
      <c r="C105" s="661" t="s">
        <v>1331</v>
      </c>
      <c r="D105" s="661" t="s">
        <v>2197</v>
      </c>
      <c r="E105" s="661" t="s">
        <v>2198</v>
      </c>
      <c r="F105" s="664"/>
      <c r="G105" s="664"/>
      <c r="H105" s="677">
        <v>0</v>
      </c>
      <c r="I105" s="664">
        <v>1</v>
      </c>
      <c r="J105" s="664">
        <v>60.430000000000007</v>
      </c>
      <c r="K105" s="677">
        <v>1</v>
      </c>
      <c r="L105" s="664">
        <v>1</v>
      </c>
      <c r="M105" s="665">
        <v>60.430000000000007</v>
      </c>
    </row>
    <row r="106" spans="1:13" ht="14.4" customHeight="1" x14ac:dyDescent="0.3">
      <c r="A106" s="660" t="s">
        <v>586</v>
      </c>
      <c r="B106" s="661" t="s">
        <v>2199</v>
      </c>
      <c r="C106" s="661" t="s">
        <v>1363</v>
      </c>
      <c r="D106" s="661" t="s">
        <v>1364</v>
      </c>
      <c r="E106" s="661" t="s">
        <v>1365</v>
      </c>
      <c r="F106" s="664"/>
      <c r="G106" s="664"/>
      <c r="H106" s="677">
        <v>0</v>
      </c>
      <c r="I106" s="664">
        <v>1</v>
      </c>
      <c r="J106" s="664">
        <v>98.949999999999946</v>
      </c>
      <c r="K106" s="677">
        <v>1</v>
      </c>
      <c r="L106" s="664">
        <v>1</v>
      </c>
      <c r="M106" s="665">
        <v>98.949999999999946</v>
      </c>
    </row>
    <row r="107" spans="1:13" ht="14.4" customHeight="1" x14ac:dyDescent="0.3">
      <c r="A107" s="660" t="s">
        <v>586</v>
      </c>
      <c r="B107" s="661" t="s">
        <v>2199</v>
      </c>
      <c r="C107" s="661" t="s">
        <v>1379</v>
      </c>
      <c r="D107" s="661" t="s">
        <v>2200</v>
      </c>
      <c r="E107" s="661" t="s">
        <v>2201</v>
      </c>
      <c r="F107" s="664"/>
      <c r="G107" s="664"/>
      <c r="H107" s="677">
        <v>0</v>
      </c>
      <c r="I107" s="664">
        <v>1</v>
      </c>
      <c r="J107" s="664">
        <v>96.739999999999966</v>
      </c>
      <c r="K107" s="677">
        <v>1</v>
      </c>
      <c r="L107" s="664">
        <v>1</v>
      </c>
      <c r="M107" s="665">
        <v>96.739999999999966</v>
      </c>
    </row>
    <row r="108" spans="1:13" ht="14.4" customHeight="1" x14ac:dyDescent="0.3">
      <c r="A108" s="660" t="s">
        <v>586</v>
      </c>
      <c r="B108" s="661" t="s">
        <v>2173</v>
      </c>
      <c r="C108" s="661" t="s">
        <v>1346</v>
      </c>
      <c r="D108" s="661" t="s">
        <v>1014</v>
      </c>
      <c r="E108" s="661" t="s">
        <v>1513</v>
      </c>
      <c r="F108" s="664"/>
      <c r="G108" s="664"/>
      <c r="H108" s="677">
        <v>0</v>
      </c>
      <c r="I108" s="664">
        <v>3</v>
      </c>
      <c r="J108" s="664">
        <v>173.428381670721</v>
      </c>
      <c r="K108" s="677">
        <v>1</v>
      </c>
      <c r="L108" s="664">
        <v>3</v>
      </c>
      <c r="M108" s="665">
        <v>173.428381670721</v>
      </c>
    </row>
    <row r="109" spans="1:13" ht="14.4" customHeight="1" x14ac:dyDescent="0.3">
      <c r="A109" s="660" t="s">
        <v>586</v>
      </c>
      <c r="B109" s="661" t="s">
        <v>2173</v>
      </c>
      <c r="C109" s="661" t="s">
        <v>1013</v>
      </c>
      <c r="D109" s="661" t="s">
        <v>1014</v>
      </c>
      <c r="E109" s="661" t="s">
        <v>1057</v>
      </c>
      <c r="F109" s="664"/>
      <c r="G109" s="664"/>
      <c r="H109" s="677">
        <v>0</v>
      </c>
      <c r="I109" s="664">
        <v>1</v>
      </c>
      <c r="J109" s="664">
        <v>71.230000000000032</v>
      </c>
      <c r="K109" s="677">
        <v>1</v>
      </c>
      <c r="L109" s="664">
        <v>1</v>
      </c>
      <c r="M109" s="665">
        <v>71.230000000000032</v>
      </c>
    </row>
    <row r="110" spans="1:13" ht="14.4" customHeight="1" x14ac:dyDescent="0.3">
      <c r="A110" s="660" t="s">
        <v>589</v>
      </c>
      <c r="B110" s="661" t="s">
        <v>2111</v>
      </c>
      <c r="C110" s="661" t="s">
        <v>1567</v>
      </c>
      <c r="D110" s="661" t="s">
        <v>1568</v>
      </c>
      <c r="E110" s="661" t="s">
        <v>1569</v>
      </c>
      <c r="F110" s="664"/>
      <c r="G110" s="664"/>
      <c r="H110" s="677">
        <v>0</v>
      </c>
      <c r="I110" s="664">
        <v>30</v>
      </c>
      <c r="J110" s="664">
        <v>2034.8999999999999</v>
      </c>
      <c r="K110" s="677">
        <v>1</v>
      </c>
      <c r="L110" s="664">
        <v>30</v>
      </c>
      <c r="M110" s="665">
        <v>2034.8999999999999</v>
      </c>
    </row>
    <row r="111" spans="1:13" ht="14.4" customHeight="1" x14ac:dyDescent="0.3">
      <c r="A111" s="660" t="s">
        <v>589</v>
      </c>
      <c r="B111" s="661" t="s">
        <v>2178</v>
      </c>
      <c r="C111" s="661" t="s">
        <v>1353</v>
      </c>
      <c r="D111" s="661" t="s">
        <v>1354</v>
      </c>
      <c r="E111" s="661" t="s">
        <v>1355</v>
      </c>
      <c r="F111" s="664"/>
      <c r="G111" s="664"/>
      <c r="H111" s="677">
        <v>0</v>
      </c>
      <c r="I111" s="664">
        <v>1</v>
      </c>
      <c r="J111" s="664">
        <v>62.740000000000009</v>
      </c>
      <c r="K111" s="677">
        <v>1</v>
      </c>
      <c r="L111" s="664">
        <v>1</v>
      </c>
      <c r="M111" s="665">
        <v>62.740000000000009</v>
      </c>
    </row>
    <row r="112" spans="1:13" ht="14.4" customHeight="1" x14ac:dyDescent="0.3">
      <c r="A112" s="660" t="s">
        <v>589</v>
      </c>
      <c r="B112" s="661" t="s">
        <v>2202</v>
      </c>
      <c r="C112" s="661" t="s">
        <v>1563</v>
      </c>
      <c r="D112" s="661" t="s">
        <v>1564</v>
      </c>
      <c r="E112" s="661" t="s">
        <v>2203</v>
      </c>
      <c r="F112" s="664"/>
      <c r="G112" s="664"/>
      <c r="H112" s="677">
        <v>0</v>
      </c>
      <c r="I112" s="664">
        <v>1</v>
      </c>
      <c r="J112" s="664">
        <v>466.32</v>
      </c>
      <c r="K112" s="677">
        <v>1</v>
      </c>
      <c r="L112" s="664">
        <v>1</v>
      </c>
      <c r="M112" s="665">
        <v>466.32</v>
      </c>
    </row>
    <row r="113" spans="1:13" ht="14.4" customHeight="1" x14ac:dyDescent="0.3">
      <c r="A113" s="660" t="s">
        <v>589</v>
      </c>
      <c r="B113" s="661" t="s">
        <v>2114</v>
      </c>
      <c r="C113" s="661" t="s">
        <v>1556</v>
      </c>
      <c r="D113" s="661" t="s">
        <v>1557</v>
      </c>
      <c r="E113" s="661" t="s">
        <v>1558</v>
      </c>
      <c r="F113" s="664"/>
      <c r="G113" s="664"/>
      <c r="H113" s="677">
        <v>0</v>
      </c>
      <c r="I113" s="664">
        <v>2</v>
      </c>
      <c r="J113" s="664">
        <v>45.799854363918655</v>
      </c>
      <c r="K113" s="677">
        <v>1</v>
      </c>
      <c r="L113" s="664">
        <v>2</v>
      </c>
      <c r="M113" s="665">
        <v>45.799854363918655</v>
      </c>
    </row>
    <row r="114" spans="1:13" ht="14.4" customHeight="1" x14ac:dyDescent="0.3">
      <c r="A114" s="660" t="s">
        <v>589</v>
      </c>
      <c r="B114" s="661" t="s">
        <v>2115</v>
      </c>
      <c r="C114" s="661" t="s">
        <v>612</v>
      </c>
      <c r="D114" s="661" t="s">
        <v>610</v>
      </c>
      <c r="E114" s="661" t="s">
        <v>613</v>
      </c>
      <c r="F114" s="664">
        <v>6</v>
      </c>
      <c r="G114" s="664">
        <v>3783.96</v>
      </c>
      <c r="H114" s="677">
        <v>1</v>
      </c>
      <c r="I114" s="664"/>
      <c r="J114" s="664"/>
      <c r="K114" s="677">
        <v>0</v>
      </c>
      <c r="L114" s="664">
        <v>6</v>
      </c>
      <c r="M114" s="665">
        <v>3783.96</v>
      </c>
    </row>
    <row r="115" spans="1:13" ht="14.4" customHeight="1" x14ac:dyDescent="0.3">
      <c r="A115" s="660" t="s">
        <v>589</v>
      </c>
      <c r="B115" s="661" t="s">
        <v>2115</v>
      </c>
      <c r="C115" s="661" t="s">
        <v>1076</v>
      </c>
      <c r="D115" s="661" t="s">
        <v>610</v>
      </c>
      <c r="E115" s="661" t="s">
        <v>1062</v>
      </c>
      <c r="F115" s="664"/>
      <c r="G115" s="664"/>
      <c r="H115" s="677">
        <v>0</v>
      </c>
      <c r="I115" s="664">
        <v>18</v>
      </c>
      <c r="J115" s="664">
        <v>7361.0908722821705</v>
      </c>
      <c r="K115" s="677">
        <v>1</v>
      </c>
      <c r="L115" s="664">
        <v>18</v>
      </c>
      <c r="M115" s="665">
        <v>7361.0908722821705</v>
      </c>
    </row>
    <row r="116" spans="1:13" ht="14.4" customHeight="1" x14ac:dyDescent="0.3">
      <c r="A116" s="660" t="s">
        <v>589</v>
      </c>
      <c r="B116" s="661" t="s">
        <v>2115</v>
      </c>
      <c r="C116" s="661" t="s">
        <v>1059</v>
      </c>
      <c r="D116" s="661" t="s">
        <v>610</v>
      </c>
      <c r="E116" s="661" t="s">
        <v>611</v>
      </c>
      <c r="F116" s="664"/>
      <c r="G116" s="664"/>
      <c r="H116" s="677">
        <v>0</v>
      </c>
      <c r="I116" s="664">
        <v>4</v>
      </c>
      <c r="J116" s="664">
        <v>1205.8800000000001</v>
      </c>
      <c r="K116" s="677">
        <v>1</v>
      </c>
      <c r="L116" s="664">
        <v>4</v>
      </c>
      <c r="M116" s="665">
        <v>1205.8800000000001</v>
      </c>
    </row>
    <row r="117" spans="1:13" ht="14.4" customHeight="1" x14ac:dyDescent="0.3">
      <c r="A117" s="660" t="s">
        <v>589</v>
      </c>
      <c r="B117" s="661" t="s">
        <v>2115</v>
      </c>
      <c r="C117" s="661" t="s">
        <v>1061</v>
      </c>
      <c r="D117" s="661" t="s">
        <v>610</v>
      </c>
      <c r="E117" s="661" t="s">
        <v>1062</v>
      </c>
      <c r="F117" s="664"/>
      <c r="G117" s="664"/>
      <c r="H117" s="677">
        <v>0</v>
      </c>
      <c r="I117" s="664">
        <v>24</v>
      </c>
      <c r="J117" s="664">
        <v>9814.7947623126693</v>
      </c>
      <c r="K117" s="677">
        <v>1</v>
      </c>
      <c r="L117" s="664">
        <v>24</v>
      </c>
      <c r="M117" s="665">
        <v>9814.7947623126693</v>
      </c>
    </row>
    <row r="118" spans="1:13" ht="14.4" customHeight="1" x14ac:dyDescent="0.3">
      <c r="A118" s="660" t="s">
        <v>589</v>
      </c>
      <c r="B118" s="661" t="s">
        <v>2115</v>
      </c>
      <c r="C118" s="661" t="s">
        <v>982</v>
      </c>
      <c r="D118" s="661" t="s">
        <v>610</v>
      </c>
      <c r="E118" s="661" t="s">
        <v>613</v>
      </c>
      <c r="F118" s="664"/>
      <c r="G118" s="664"/>
      <c r="H118" s="677">
        <v>0</v>
      </c>
      <c r="I118" s="664">
        <v>27</v>
      </c>
      <c r="J118" s="664">
        <v>17113.839</v>
      </c>
      <c r="K118" s="677">
        <v>1</v>
      </c>
      <c r="L118" s="664">
        <v>27</v>
      </c>
      <c r="M118" s="665">
        <v>17113.839</v>
      </c>
    </row>
    <row r="119" spans="1:13" ht="14.4" customHeight="1" x14ac:dyDescent="0.3">
      <c r="A119" s="660" t="s">
        <v>589</v>
      </c>
      <c r="B119" s="661" t="s">
        <v>2115</v>
      </c>
      <c r="C119" s="661" t="s">
        <v>984</v>
      </c>
      <c r="D119" s="661" t="s">
        <v>610</v>
      </c>
      <c r="E119" s="661" t="s">
        <v>985</v>
      </c>
      <c r="F119" s="664"/>
      <c r="G119" s="664"/>
      <c r="H119" s="677">
        <v>0</v>
      </c>
      <c r="I119" s="664">
        <v>8</v>
      </c>
      <c r="J119" s="664">
        <v>5769.6</v>
      </c>
      <c r="K119" s="677">
        <v>1</v>
      </c>
      <c r="L119" s="664">
        <v>8</v>
      </c>
      <c r="M119" s="665">
        <v>5769.6</v>
      </c>
    </row>
    <row r="120" spans="1:13" ht="14.4" customHeight="1" x14ac:dyDescent="0.3">
      <c r="A120" s="660" t="s">
        <v>589</v>
      </c>
      <c r="B120" s="661" t="s">
        <v>2115</v>
      </c>
      <c r="C120" s="661" t="s">
        <v>1546</v>
      </c>
      <c r="D120" s="661" t="s">
        <v>610</v>
      </c>
      <c r="E120" s="661" t="s">
        <v>1547</v>
      </c>
      <c r="F120" s="664"/>
      <c r="G120" s="664"/>
      <c r="H120" s="677">
        <v>0</v>
      </c>
      <c r="I120" s="664">
        <v>1</v>
      </c>
      <c r="J120" s="664">
        <v>913.65</v>
      </c>
      <c r="K120" s="677">
        <v>1</v>
      </c>
      <c r="L120" s="664">
        <v>1</v>
      </c>
      <c r="M120" s="665">
        <v>913.65</v>
      </c>
    </row>
    <row r="121" spans="1:13" ht="14.4" customHeight="1" x14ac:dyDescent="0.3">
      <c r="A121" s="660" t="s">
        <v>589</v>
      </c>
      <c r="B121" s="661" t="s">
        <v>2118</v>
      </c>
      <c r="C121" s="661" t="s">
        <v>1070</v>
      </c>
      <c r="D121" s="661" t="s">
        <v>1071</v>
      </c>
      <c r="E121" s="661" t="s">
        <v>1072</v>
      </c>
      <c r="F121" s="664"/>
      <c r="G121" s="664"/>
      <c r="H121" s="677">
        <v>0</v>
      </c>
      <c r="I121" s="664">
        <v>1</v>
      </c>
      <c r="J121" s="664">
        <v>52.699664553256703</v>
      </c>
      <c r="K121" s="677">
        <v>1</v>
      </c>
      <c r="L121" s="664">
        <v>1</v>
      </c>
      <c r="M121" s="665">
        <v>52.699664553256703</v>
      </c>
    </row>
    <row r="122" spans="1:13" ht="14.4" customHeight="1" x14ac:dyDescent="0.3">
      <c r="A122" s="660" t="s">
        <v>589</v>
      </c>
      <c r="B122" s="661" t="s">
        <v>2181</v>
      </c>
      <c r="C122" s="661" t="s">
        <v>1342</v>
      </c>
      <c r="D122" s="661" t="s">
        <v>1343</v>
      </c>
      <c r="E122" s="661" t="s">
        <v>1344</v>
      </c>
      <c r="F122" s="664"/>
      <c r="G122" s="664"/>
      <c r="H122" s="677">
        <v>0</v>
      </c>
      <c r="I122" s="664">
        <v>4</v>
      </c>
      <c r="J122" s="664">
        <v>305.43955997247701</v>
      </c>
      <c r="K122" s="677">
        <v>1</v>
      </c>
      <c r="L122" s="664">
        <v>4</v>
      </c>
      <c r="M122" s="665">
        <v>305.43955997247701</v>
      </c>
    </row>
    <row r="123" spans="1:13" ht="14.4" customHeight="1" x14ac:dyDescent="0.3">
      <c r="A123" s="660" t="s">
        <v>589</v>
      </c>
      <c r="B123" s="661" t="s">
        <v>2204</v>
      </c>
      <c r="C123" s="661" t="s">
        <v>1581</v>
      </c>
      <c r="D123" s="661" t="s">
        <v>1582</v>
      </c>
      <c r="E123" s="661" t="s">
        <v>798</v>
      </c>
      <c r="F123" s="664"/>
      <c r="G123" s="664"/>
      <c r="H123" s="677">
        <v>0</v>
      </c>
      <c r="I123" s="664">
        <v>1</v>
      </c>
      <c r="J123" s="664">
        <v>41.129239516138831</v>
      </c>
      <c r="K123" s="677">
        <v>1</v>
      </c>
      <c r="L123" s="664">
        <v>1</v>
      </c>
      <c r="M123" s="665">
        <v>41.129239516138831</v>
      </c>
    </row>
    <row r="124" spans="1:13" ht="14.4" customHeight="1" x14ac:dyDescent="0.3">
      <c r="A124" s="660" t="s">
        <v>589</v>
      </c>
      <c r="B124" s="661" t="s">
        <v>2120</v>
      </c>
      <c r="C124" s="661" t="s">
        <v>1584</v>
      </c>
      <c r="D124" s="661" t="s">
        <v>1585</v>
      </c>
      <c r="E124" s="661" t="s">
        <v>2205</v>
      </c>
      <c r="F124" s="664"/>
      <c r="G124" s="664"/>
      <c r="H124" s="677">
        <v>0</v>
      </c>
      <c r="I124" s="664">
        <v>1</v>
      </c>
      <c r="J124" s="664">
        <v>149.24983230215946</v>
      </c>
      <c r="K124" s="677">
        <v>1</v>
      </c>
      <c r="L124" s="664">
        <v>1</v>
      </c>
      <c r="M124" s="665">
        <v>149.24983230215946</v>
      </c>
    </row>
    <row r="125" spans="1:13" ht="14.4" customHeight="1" x14ac:dyDescent="0.3">
      <c r="A125" s="660" t="s">
        <v>589</v>
      </c>
      <c r="B125" s="661" t="s">
        <v>2206</v>
      </c>
      <c r="C125" s="661" t="s">
        <v>1553</v>
      </c>
      <c r="D125" s="661" t="s">
        <v>2207</v>
      </c>
      <c r="E125" s="661" t="s">
        <v>806</v>
      </c>
      <c r="F125" s="664"/>
      <c r="G125" s="664"/>
      <c r="H125" s="677">
        <v>0</v>
      </c>
      <c r="I125" s="664">
        <v>1</v>
      </c>
      <c r="J125" s="664">
        <v>95.822452772231614</v>
      </c>
      <c r="K125" s="677">
        <v>1</v>
      </c>
      <c r="L125" s="664">
        <v>1</v>
      </c>
      <c r="M125" s="665">
        <v>95.822452772231614</v>
      </c>
    </row>
    <row r="126" spans="1:13" ht="14.4" customHeight="1" x14ac:dyDescent="0.3">
      <c r="A126" s="660" t="s">
        <v>589</v>
      </c>
      <c r="B126" s="661" t="s">
        <v>2183</v>
      </c>
      <c r="C126" s="661" t="s">
        <v>1574</v>
      </c>
      <c r="D126" s="661" t="s">
        <v>1575</v>
      </c>
      <c r="E126" s="661" t="s">
        <v>1291</v>
      </c>
      <c r="F126" s="664"/>
      <c r="G126" s="664"/>
      <c r="H126" s="677">
        <v>0</v>
      </c>
      <c r="I126" s="664">
        <v>1</v>
      </c>
      <c r="J126" s="664">
        <v>129.94</v>
      </c>
      <c r="K126" s="677">
        <v>1</v>
      </c>
      <c r="L126" s="664">
        <v>1</v>
      </c>
      <c r="M126" s="665">
        <v>129.94</v>
      </c>
    </row>
    <row r="127" spans="1:13" ht="14.4" customHeight="1" x14ac:dyDescent="0.3">
      <c r="A127" s="660" t="s">
        <v>589</v>
      </c>
      <c r="B127" s="661" t="s">
        <v>2185</v>
      </c>
      <c r="C127" s="661" t="s">
        <v>1335</v>
      </c>
      <c r="D127" s="661" t="s">
        <v>1336</v>
      </c>
      <c r="E127" s="661" t="s">
        <v>806</v>
      </c>
      <c r="F127" s="664"/>
      <c r="G127" s="664"/>
      <c r="H127" s="677">
        <v>0</v>
      </c>
      <c r="I127" s="664">
        <v>2</v>
      </c>
      <c r="J127" s="664">
        <v>95</v>
      </c>
      <c r="K127" s="677">
        <v>1</v>
      </c>
      <c r="L127" s="664">
        <v>2</v>
      </c>
      <c r="M127" s="665">
        <v>95</v>
      </c>
    </row>
    <row r="128" spans="1:13" ht="14.4" customHeight="1" x14ac:dyDescent="0.3">
      <c r="A128" s="660" t="s">
        <v>589</v>
      </c>
      <c r="B128" s="661" t="s">
        <v>2208</v>
      </c>
      <c r="C128" s="661" t="s">
        <v>1560</v>
      </c>
      <c r="D128" s="661" t="s">
        <v>1561</v>
      </c>
      <c r="E128" s="661" t="s">
        <v>775</v>
      </c>
      <c r="F128" s="664"/>
      <c r="G128" s="664"/>
      <c r="H128" s="677">
        <v>0</v>
      </c>
      <c r="I128" s="664">
        <v>1</v>
      </c>
      <c r="J128" s="664">
        <v>61.220000000000013</v>
      </c>
      <c r="K128" s="677">
        <v>1</v>
      </c>
      <c r="L128" s="664">
        <v>1</v>
      </c>
      <c r="M128" s="665">
        <v>61.220000000000013</v>
      </c>
    </row>
    <row r="129" spans="1:13" ht="14.4" customHeight="1" x14ac:dyDescent="0.3">
      <c r="A129" s="660" t="s">
        <v>589</v>
      </c>
      <c r="B129" s="661" t="s">
        <v>2124</v>
      </c>
      <c r="C129" s="661" t="s">
        <v>1400</v>
      </c>
      <c r="D129" s="661" t="s">
        <v>1401</v>
      </c>
      <c r="E129" s="661" t="s">
        <v>775</v>
      </c>
      <c r="F129" s="664"/>
      <c r="G129" s="664"/>
      <c r="H129" s="677">
        <v>0</v>
      </c>
      <c r="I129" s="664">
        <v>2</v>
      </c>
      <c r="J129" s="664">
        <v>176.67990681536821</v>
      </c>
      <c r="K129" s="677">
        <v>1</v>
      </c>
      <c r="L129" s="664">
        <v>2</v>
      </c>
      <c r="M129" s="665">
        <v>176.67990681536821</v>
      </c>
    </row>
    <row r="130" spans="1:13" ht="14.4" customHeight="1" x14ac:dyDescent="0.3">
      <c r="A130" s="660" t="s">
        <v>589</v>
      </c>
      <c r="B130" s="661" t="s">
        <v>2129</v>
      </c>
      <c r="C130" s="661" t="s">
        <v>1549</v>
      </c>
      <c r="D130" s="661" t="s">
        <v>1550</v>
      </c>
      <c r="E130" s="661" t="s">
        <v>2209</v>
      </c>
      <c r="F130" s="664"/>
      <c r="G130" s="664"/>
      <c r="H130" s="677">
        <v>0</v>
      </c>
      <c r="I130" s="664">
        <v>2</v>
      </c>
      <c r="J130" s="664">
        <v>93.719636529681509</v>
      </c>
      <c r="K130" s="677">
        <v>1</v>
      </c>
      <c r="L130" s="664">
        <v>2</v>
      </c>
      <c r="M130" s="665">
        <v>93.719636529681509</v>
      </c>
    </row>
    <row r="131" spans="1:13" ht="14.4" customHeight="1" x14ac:dyDescent="0.3">
      <c r="A131" s="660" t="s">
        <v>589</v>
      </c>
      <c r="B131" s="661" t="s">
        <v>2137</v>
      </c>
      <c r="C131" s="661" t="s">
        <v>1134</v>
      </c>
      <c r="D131" s="661" t="s">
        <v>2140</v>
      </c>
      <c r="E131" s="661" t="s">
        <v>2141</v>
      </c>
      <c r="F131" s="664"/>
      <c r="G131" s="664"/>
      <c r="H131" s="677">
        <v>0</v>
      </c>
      <c r="I131" s="664">
        <v>126</v>
      </c>
      <c r="J131" s="664">
        <v>9663.0117329625555</v>
      </c>
      <c r="K131" s="677">
        <v>1</v>
      </c>
      <c r="L131" s="664">
        <v>126</v>
      </c>
      <c r="M131" s="665">
        <v>9663.0117329625555</v>
      </c>
    </row>
    <row r="132" spans="1:13" ht="14.4" customHeight="1" x14ac:dyDescent="0.3">
      <c r="A132" s="660" t="s">
        <v>589</v>
      </c>
      <c r="B132" s="661" t="s">
        <v>2142</v>
      </c>
      <c r="C132" s="661" t="s">
        <v>1137</v>
      </c>
      <c r="D132" s="661" t="s">
        <v>1138</v>
      </c>
      <c r="E132" s="661" t="s">
        <v>1139</v>
      </c>
      <c r="F132" s="664"/>
      <c r="G132" s="664"/>
      <c r="H132" s="677">
        <v>0</v>
      </c>
      <c r="I132" s="664">
        <v>15.3</v>
      </c>
      <c r="J132" s="664">
        <v>7068.6</v>
      </c>
      <c r="K132" s="677">
        <v>1</v>
      </c>
      <c r="L132" s="664">
        <v>15.3</v>
      </c>
      <c r="M132" s="665">
        <v>7068.6</v>
      </c>
    </row>
    <row r="133" spans="1:13" ht="14.4" customHeight="1" x14ac:dyDescent="0.3">
      <c r="A133" s="660" t="s">
        <v>589</v>
      </c>
      <c r="B133" s="661" t="s">
        <v>2145</v>
      </c>
      <c r="C133" s="661" t="s">
        <v>1146</v>
      </c>
      <c r="D133" s="661" t="s">
        <v>1147</v>
      </c>
      <c r="E133" s="661" t="s">
        <v>1148</v>
      </c>
      <c r="F133" s="664"/>
      <c r="G133" s="664"/>
      <c r="H133" s="677">
        <v>0</v>
      </c>
      <c r="I133" s="664">
        <v>16.5</v>
      </c>
      <c r="J133" s="664">
        <v>3593.7000000000007</v>
      </c>
      <c r="K133" s="677">
        <v>1</v>
      </c>
      <c r="L133" s="664">
        <v>16.5</v>
      </c>
      <c r="M133" s="665">
        <v>3593.7000000000007</v>
      </c>
    </row>
    <row r="134" spans="1:13" ht="14.4" customHeight="1" x14ac:dyDescent="0.3">
      <c r="A134" s="660" t="s">
        <v>589</v>
      </c>
      <c r="B134" s="661" t="s">
        <v>2210</v>
      </c>
      <c r="C134" s="661" t="s">
        <v>1630</v>
      </c>
      <c r="D134" s="661" t="s">
        <v>1631</v>
      </c>
      <c r="E134" s="661" t="s">
        <v>1632</v>
      </c>
      <c r="F134" s="664"/>
      <c r="G134" s="664"/>
      <c r="H134" s="677">
        <v>0</v>
      </c>
      <c r="I134" s="664">
        <v>78</v>
      </c>
      <c r="J134" s="664">
        <v>2335.3207424283287</v>
      </c>
      <c r="K134" s="677">
        <v>1</v>
      </c>
      <c r="L134" s="664">
        <v>78</v>
      </c>
      <c r="M134" s="665">
        <v>2335.3207424283287</v>
      </c>
    </row>
    <row r="135" spans="1:13" ht="14.4" customHeight="1" x14ac:dyDescent="0.3">
      <c r="A135" s="660" t="s">
        <v>589</v>
      </c>
      <c r="B135" s="661" t="s">
        <v>2211</v>
      </c>
      <c r="C135" s="661" t="s">
        <v>1627</v>
      </c>
      <c r="D135" s="661" t="s">
        <v>2212</v>
      </c>
      <c r="E135" s="661" t="s">
        <v>1629</v>
      </c>
      <c r="F135" s="664"/>
      <c r="G135" s="664"/>
      <c r="H135" s="677">
        <v>0</v>
      </c>
      <c r="I135" s="664">
        <v>6.2999999999999989</v>
      </c>
      <c r="J135" s="664">
        <v>3257.0999999999995</v>
      </c>
      <c r="K135" s="677">
        <v>1</v>
      </c>
      <c r="L135" s="664">
        <v>6.2999999999999989</v>
      </c>
      <c r="M135" s="665">
        <v>3257.0999999999995</v>
      </c>
    </row>
    <row r="136" spans="1:13" ht="14.4" customHeight="1" x14ac:dyDescent="0.3">
      <c r="A136" s="660" t="s">
        <v>589</v>
      </c>
      <c r="B136" s="661" t="s">
        <v>2213</v>
      </c>
      <c r="C136" s="661" t="s">
        <v>1602</v>
      </c>
      <c r="D136" s="661" t="s">
        <v>1603</v>
      </c>
      <c r="E136" s="661" t="s">
        <v>1604</v>
      </c>
      <c r="F136" s="664">
        <v>-1</v>
      </c>
      <c r="G136" s="664">
        <v>-2123.14</v>
      </c>
      <c r="H136" s="677">
        <v>1</v>
      </c>
      <c r="I136" s="664"/>
      <c r="J136" s="664"/>
      <c r="K136" s="677">
        <v>0</v>
      </c>
      <c r="L136" s="664">
        <v>-1</v>
      </c>
      <c r="M136" s="665">
        <v>-2123.14</v>
      </c>
    </row>
    <row r="137" spans="1:13" ht="14.4" customHeight="1" x14ac:dyDescent="0.3">
      <c r="A137" s="660" t="s">
        <v>589</v>
      </c>
      <c r="B137" s="661" t="s">
        <v>2149</v>
      </c>
      <c r="C137" s="661" t="s">
        <v>1154</v>
      </c>
      <c r="D137" s="661" t="s">
        <v>2150</v>
      </c>
      <c r="E137" s="661" t="s">
        <v>2151</v>
      </c>
      <c r="F137" s="664">
        <v>22.900000000000006</v>
      </c>
      <c r="G137" s="664">
        <v>14479.304476942845</v>
      </c>
      <c r="H137" s="677">
        <v>0.62213763962435309</v>
      </c>
      <c r="I137" s="664">
        <v>56.7</v>
      </c>
      <c r="J137" s="664">
        <v>8794.17</v>
      </c>
      <c r="K137" s="677">
        <v>0.37786236037564702</v>
      </c>
      <c r="L137" s="664">
        <v>79.600000000000009</v>
      </c>
      <c r="M137" s="665">
        <v>23273.474476942843</v>
      </c>
    </row>
    <row r="138" spans="1:13" ht="14.4" customHeight="1" x14ac:dyDescent="0.3">
      <c r="A138" s="660" t="s">
        <v>589</v>
      </c>
      <c r="B138" s="661" t="s">
        <v>2149</v>
      </c>
      <c r="C138" s="661" t="s">
        <v>1150</v>
      </c>
      <c r="D138" s="661" t="s">
        <v>2150</v>
      </c>
      <c r="E138" s="661" t="s">
        <v>2152</v>
      </c>
      <c r="F138" s="664">
        <v>22.9</v>
      </c>
      <c r="G138" s="664">
        <v>26323.304182872766</v>
      </c>
      <c r="H138" s="677">
        <v>0.66292019537479596</v>
      </c>
      <c r="I138" s="664">
        <v>50.699999999999996</v>
      </c>
      <c r="J138" s="664">
        <v>13384.8</v>
      </c>
      <c r="K138" s="677">
        <v>0.33707980462520409</v>
      </c>
      <c r="L138" s="664">
        <v>73.599999999999994</v>
      </c>
      <c r="M138" s="665">
        <v>39708.104182872761</v>
      </c>
    </row>
    <row r="139" spans="1:13" ht="14.4" customHeight="1" x14ac:dyDescent="0.3">
      <c r="A139" s="660" t="s">
        <v>589</v>
      </c>
      <c r="B139" s="661" t="s">
        <v>2149</v>
      </c>
      <c r="C139" s="661" t="s">
        <v>1600</v>
      </c>
      <c r="D139" s="661" t="s">
        <v>2153</v>
      </c>
      <c r="E139" s="661" t="s">
        <v>2214</v>
      </c>
      <c r="F139" s="664"/>
      <c r="G139" s="664"/>
      <c r="H139" s="677">
        <v>0</v>
      </c>
      <c r="I139" s="664">
        <v>21</v>
      </c>
      <c r="J139" s="664">
        <v>1553.9995395528949</v>
      </c>
      <c r="K139" s="677">
        <v>1</v>
      </c>
      <c r="L139" s="664">
        <v>21</v>
      </c>
      <c r="M139" s="665">
        <v>1553.9995395528949</v>
      </c>
    </row>
    <row r="140" spans="1:13" ht="14.4" customHeight="1" x14ac:dyDescent="0.3">
      <c r="A140" s="660" t="s">
        <v>589</v>
      </c>
      <c r="B140" s="661" t="s">
        <v>2149</v>
      </c>
      <c r="C140" s="661" t="s">
        <v>1079</v>
      </c>
      <c r="D140" s="661" t="s">
        <v>2153</v>
      </c>
      <c r="E140" s="661" t="s">
        <v>2154</v>
      </c>
      <c r="F140" s="664">
        <v>84</v>
      </c>
      <c r="G140" s="664">
        <v>7118.1626966813155</v>
      </c>
      <c r="H140" s="677">
        <v>0.82080594491213965</v>
      </c>
      <c r="I140" s="664">
        <v>21</v>
      </c>
      <c r="J140" s="664">
        <v>1553.9999999999998</v>
      </c>
      <c r="K140" s="677">
        <v>0.17919405508786043</v>
      </c>
      <c r="L140" s="664">
        <v>105</v>
      </c>
      <c r="M140" s="665">
        <v>8672.1626966813146</v>
      </c>
    </row>
    <row r="141" spans="1:13" ht="14.4" customHeight="1" x14ac:dyDescent="0.3">
      <c r="A141" s="660" t="s">
        <v>589</v>
      </c>
      <c r="B141" s="661" t="s">
        <v>2155</v>
      </c>
      <c r="C141" s="661" t="s">
        <v>1083</v>
      </c>
      <c r="D141" s="661" t="s">
        <v>2156</v>
      </c>
      <c r="E141" s="661" t="s">
        <v>1085</v>
      </c>
      <c r="F141" s="664">
        <v>0.64999999999999991</v>
      </c>
      <c r="G141" s="664">
        <v>417.58924999999999</v>
      </c>
      <c r="H141" s="677">
        <v>1</v>
      </c>
      <c r="I141" s="664"/>
      <c r="J141" s="664"/>
      <c r="K141" s="677">
        <v>0</v>
      </c>
      <c r="L141" s="664">
        <v>0.64999999999999991</v>
      </c>
      <c r="M141" s="665">
        <v>417.58924999999999</v>
      </c>
    </row>
    <row r="142" spans="1:13" ht="14.4" customHeight="1" x14ac:dyDescent="0.3">
      <c r="A142" s="660" t="s">
        <v>589</v>
      </c>
      <c r="B142" s="661" t="s">
        <v>2215</v>
      </c>
      <c r="C142" s="661" t="s">
        <v>1636</v>
      </c>
      <c r="D142" s="661" t="s">
        <v>1637</v>
      </c>
      <c r="E142" s="661" t="s">
        <v>1638</v>
      </c>
      <c r="F142" s="664">
        <v>5.6</v>
      </c>
      <c r="G142" s="664">
        <v>2182.2415594415652</v>
      </c>
      <c r="H142" s="677">
        <v>1</v>
      </c>
      <c r="I142" s="664"/>
      <c r="J142" s="664"/>
      <c r="K142" s="677">
        <v>0</v>
      </c>
      <c r="L142" s="664">
        <v>5.6</v>
      </c>
      <c r="M142" s="665">
        <v>2182.2415594415652</v>
      </c>
    </row>
    <row r="143" spans="1:13" ht="14.4" customHeight="1" x14ac:dyDescent="0.3">
      <c r="A143" s="660" t="s">
        <v>589</v>
      </c>
      <c r="B143" s="661" t="s">
        <v>2215</v>
      </c>
      <c r="C143" s="661" t="s">
        <v>1120</v>
      </c>
      <c r="D143" s="661" t="s">
        <v>1121</v>
      </c>
      <c r="E143" s="661" t="s">
        <v>1122</v>
      </c>
      <c r="F143" s="664">
        <v>7.8</v>
      </c>
      <c r="G143" s="664">
        <v>3860.9939100948291</v>
      </c>
      <c r="H143" s="677">
        <v>1</v>
      </c>
      <c r="I143" s="664"/>
      <c r="J143" s="664"/>
      <c r="K143" s="677">
        <v>0</v>
      </c>
      <c r="L143" s="664">
        <v>7.8</v>
      </c>
      <c r="M143" s="665">
        <v>3860.9939100948291</v>
      </c>
    </row>
    <row r="144" spans="1:13" ht="14.4" customHeight="1" x14ac:dyDescent="0.3">
      <c r="A144" s="660" t="s">
        <v>589</v>
      </c>
      <c r="B144" s="661" t="s">
        <v>2216</v>
      </c>
      <c r="C144" s="661" t="s">
        <v>1639</v>
      </c>
      <c r="D144" s="661" t="s">
        <v>1640</v>
      </c>
      <c r="E144" s="661" t="s">
        <v>1145</v>
      </c>
      <c r="F144" s="664"/>
      <c r="G144" s="664"/>
      <c r="H144" s="677">
        <v>0</v>
      </c>
      <c r="I144" s="664">
        <v>46</v>
      </c>
      <c r="J144" s="664">
        <v>1594.3879999999997</v>
      </c>
      <c r="K144" s="677">
        <v>1</v>
      </c>
      <c r="L144" s="664">
        <v>46</v>
      </c>
      <c r="M144" s="665">
        <v>1594.3879999999997</v>
      </c>
    </row>
    <row r="145" spans="1:13" ht="14.4" customHeight="1" x14ac:dyDescent="0.3">
      <c r="A145" s="660" t="s">
        <v>589</v>
      </c>
      <c r="B145" s="661" t="s">
        <v>2216</v>
      </c>
      <c r="C145" s="661" t="s">
        <v>1641</v>
      </c>
      <c r="D145" s="661" t="s">
        <v>1642</v>
      </c>
      <c r="E145" s="661" t="s">
        <v>1643</v>
      </c>
      <c r="F145" s="664"/>
      <c r="G145" s="664"/>
      <c r="H145" s="677">
        <v>0</v>
      </c>
      <c r="I145" s="664">
        <v>34</v>
      </c>
      <c r="J145" s="664">
        <v>1876.4300000000003</v>
      </c>
      <c r="K145" s="677">
        <v>1</v>
      </c>
      <c r="L145" s="664">
        <v>34</v>
      </c>
      <c r="M145" s="665">
        <v>1876.4300000000003</v>
      </c>
    </row>
    <row r="146" spans="1:13" ht="14.4" customHeight="1" x14ac:dyDescent="0.3">
      <c r="A146" s="660" t="s">
        <v>589</v>
      </c>
      <c r="B146" s="661" t="s">
        <v>2217</v>
      </c>
      <c r="C146" s="661" t="s">
        <v>1609</v>
      </c>
      <c r="D146" s="661" t="s">
        <v>2218</v>
      </c>
      <c r="E146" s="661" t="s">
        <v>1611</v>
      </c>
      <c r="F146" s="664">
        <v>3</v>
      </c>
      <c r="G146" s="664">
        <v>24181.29</v>
      </c>
      <c r="H146" s="677">
        <v>1</v>
      </c>
      <c r="I146" s="664"/>
      <c r="J146" s="664"/>
      <c r="K146" s="677">
        <v>0</v>
      </c>
      <c r="L146" s="664">
        <v>3</v>
      </c>
      <c r="M146" s="665">
        <v>24181.29</v>
      </c>
    </row>
    <row r="147" spans="1:13" ht="14.4" customHeight="1" x14ac:dyDescent="0.3">
      <c r="A147" s="660" t="s">
        <v>589</v>
      </c>
      <c r="B147" s="661" t="s">
        <v>2217</v>
      </c>
      <c r="C147" s="661" t="s">
        <v>1633</v>
      </c>
      <c r="D147" s="661" t="s">
        <v>1634</v>
      </c>
      <c r="E147" s="661" t="s">
        <v>1635</v>
      </c>
      <c r="F147" s="664"/>
      <c r="G147" s="664"/>
      <c r="H147" s="677">
        <v>0</v>
      </c>
      <c r="I147" s="664">
        <v>4.4000000000000004</v>
      </c>
      <c r="J147" s="664">
        <v>19753.502999999997</v>
      </c>
      <c r="K147" s="677">
        <v>1</v>
      </c>
      <c r="L147" s="664">
        <v>4.4000000000000004</v>
      </c>
      <c r="M147" s="665">
        <v>19753.502999999997</v>
      </c>
    </row>
    <row r="148" spans="1:13" ht="14.4" customHeight="1" x14ac:dyDescent="0.3">
      <c r="A148" s="660" t="s">
        <v>589</v>
      </c>
      <c r="B148" s="661" t="s">
        <v>2217</v>
      </c>
      <c r="C148" s="661" t="s">
        <v>1624</v>
      </c>
      <c r="D148" s="661" t="s">
        <v>2219</v>
      </c>
      <c r="E148" s="661" t="s">
        <v>1611</v>
      </c>
      <c r="F148" s="664"/>
      <c r="G148" s="664"/>
      <c r="H148" s="677">
        <v>0</v>
      </c>
      <c r="I148" s="664">
        <v>2</v>
      </c>
      <c r="J148" s="664">
        <v>21719.79</v>
      </c>
      <c r="K148" s="677">
        <v>1</v>
      </c>
      <c r="L148" s="664">
        <v>2</v>
      </c>
      <c r="M148" s="665">
        <v>21719.79</v>
      </c>
    </row>
    <row r="149" spans="1:13" ht="14.4" customHeight="1" x14ac:dyDescent="0.3">
      <c r="A149" s="660" t="s">
        <v>589</v>
      </c>
      <c r="B149" s="661" t="s">
        <v>2157</v>
      </c>
      <c r="C149" s="661" t="s">
        <v>966</v>
      </c>
      <c r="D149" s="661" t="s">
        <v>967</v>
      </c>
      <c r="E149" s="661" t="s">
        <v>2159</v>
      </c>
      <c r="F149" s="664"/>
      <c r="G149" s="664"/>
      <c r="H149" s="677">
        <v>0</v>
      </c>
      <c r="I149" s="664">
        <v>3</v>
      </c>
      <c r="J149" s="664">
        <v>315.17913943640303</v>
      </c>
      <c r="K149" s="677">
        <v>1</v>
      </c>
      <c r="L149" s="664">
        <v>3</v>
      </c>
      <c r="M149" s="665">
        <v>315.17913943640303</v>
      </c>
    </row>
    <row r="150" spans="1:13" ht="14.4" customHeight="1" x14ac:dyDescent="0.3">
      <c r="A150" s="660" t="s">
        <v>589</v>
      </c>
      <c r="B150" s="661" t="s">
        <v>2160</v>
      </c>
      <c r="C150" s="661" t="s">
        <v>987</v>
      </c>
      <c r="D150" s="661" t="s">
        <v>988</v>
      </c>
      <c r="E150" s="661" t="s">
        <v>989</v>
      </c>
      <c r="F150" s="664"/>
      <c r="G150" s="664"/>
      <c r="H150" s="677">
        <v>0</v>
      </c>
      <c r="I150" s="664">
        <v>14</v>
      </c>
      <c r="J150" s="664">
        <v>821.50940704641914</v>
      </c>
      <c r="K150" s="677">
        <v>1</v>
      </c>
      <c r="L150" s="664">
        <v>14</v>
      </c>
      <c r="M150" s="665">
        <v>821.50940704641914</v>
      </c>
    </row>
    <row r="151" spans="1:13" ht="14.4" customHeight="1" x14ac:dyDescent="0.3">
      <c r="A151" s="660" t="s">
        <v>589</v>
      </c>
      <c r="B151" s="661" t="s">
        <v>2160</v>
      </c>
      <c r="C151" s="661" t="s">
        <v>1338</v>
      </c>
      <c r="D151" s="661" t="s">
        <v>1339</v>
      </c>
      <c r="E151" s="661" t="s">
        <v>1340</v>
      </c>
      <c r="F151" s="664"/>
      <c r="G151" s="664"/>
      <c r="H151" s="677">
        <v>0</v>
      </c>
      <c r="I151" s="664">
        <v>3</v>
      </c>
      <c r="J151" s="664">
        <v>168.62935247616522</v>
      </c>
      <c r="K151" s="677">
        <v>1</v>
      </c>
      <c r="L151" s="664">
        <v>3</v>
      </c>
      <c r="M151" s="665">
        <v>168.62935247616522</v>
      </c>
    </row>
    <row r="152" spans="1:13" ht="14.4" customHeight="1" x14ac:dyDescent="0.3">
      <c r="A152" s="660" t="s">
        <v>589</v>
      </c>
      <c r="B152" s="661" t="s">
        <v>2220</v>
      </c>
      <c r="C152" s="661" t="s">
        <v>1412</v>
      </c>
      <c r="D152" s="661" t="s">
        <v>1413</v>
      </c>
      <c r="E152" s="661" t="s">
        <v>1414</v>
      </c>
      <c r="F152" s="664">
        <v>1</v>
      </c>
      <c r="G152" s="664">
        <v>47.610021121655578</v>
      </c>
      <c r="H152" s="677">
        <v>1</v>
      </c>
      <c r="I152" s="664"/>
      <c r="J152" s="664"/>
      <c r="K152" s="677">
        <v>0</v>
      </c>
      <c r="L152" s="664">
        <v>1</v>
      </c>
      <c r="M152" s="665">
        <v>47.610021121655578</v>
      </c>
    </row>
    <row r="153" spans="1:13" ht="14.4" customHeight="1" x14ac:dyDescent="0.3">
      <c r="A153" s="660" t="s">
        <v>589</v>
      </c>
      <c r="B153" s="661" t="s">
        <v>2221</v>
      </c>
      <c r="C153" s="661" t="s">
        <v>1577</v>
      </c>
      <c r="D153" s="661" t="s">
        <v>2222</v>
      </c>
      <c r="E153" s="661" t="s">
        <v>2223</v>
      </c>
      <c r="F153" s="664"/>
      <c r="G153" s="664"/>
      <c r="H153" s="677">
        <v>0</v>
      </c>
      <c r="I153" s="664">
        <v>1</v>
      </c>
      <c r="J153" s="664">
        <v>61.779930583768248</v>
      </c>
      <c r="K153" s="677">
        <v>1</v>
      </c>
      <c r="L153" s="664">
        <v>1</v>
      </c>
      <c r="M153" s="665">
        <v>61.779930583768248</v>
      </c>
    </row>
    <row r="154" spans="1:13" ht="14.4" customHeight="1" x14ac:dyDescent="0.3">
      <c r="A154" s="660" t="s">
        <v>589</v>
      </c>
      <c r="B154" s="661" t="s">
        <v>2224</v>
      </c>
      <c r="C154" s="661" t="s">
        <v>1571</v>
      </c>
      <c r="D154" s="661" t="s">
        <v>1572</v>
      </c>
      <c r="E154" s="661" t="s">
        <v>1057</v>
      </c>
      <c r="F154" s="664"/>
      <c r="G154" s="664"/>
      <c r="H154" s="677">
        <v>0</v>
      </c>
      <c r="I154" s="664">
        <v>1</v>
      </c>
      <c r="J154" s="664">
        <v>99.13919860389602</v>
      </c>
      <c r="K154" s="677">
        <v>1</v>
      </c>
      <c r="L154" s="664">
        <v>1</v>
      </c>
      <c r="M154" s="665">
        <v>99.13919860389602</v>
      </c>
    </row>
    <row r="155" spans="1:13" ht="14.4" customHeight="1" x14ac:dyDescent="0.3">
      <c r="A155" s="660" t="s">
        <v>589</v>
      </c>
      <c r="B155" s="661" t="s">
        <v>2173</v>
      </c>
      <c r="C155" s="661" t="s">
        <v>1013</v>
      </c>
      <c r="D155" s="661" t="s">
        <v>1014</v>
      </c>
      <c r="E155" s="661" t="s">
        <v>1057</v>
      </c>
      <c r="F155" s="664"/>
      <c r="G155" s="664"/>
      <c r="H155" s="677">
        <v>0</v>
      </c>
      <c r="I155" s="664">
        <v>2</v>
      </c>
      <c r="J155" s="664">
        <v>145.13999999999996</v>
      </c>
      <c r="K155" s="677">
        <v>1</v>
      </c>
      <c r="L155" s="664">
        <v>2</v>
      </c>
      <c r="M155" s="665">
        <v>145.13999999999996</v>
      </c>
    </row>
    <row r="156" spans="1:13" ht="14.4" customHeight="1" x14ac:dyDescent="0.3">
      <c r="A156" s="660" t="s">
        <v>589</v>
      </c>
      <c r="B156" s="661" t="s">
        <v>2225</v>
      </c>
      <c r="C156" s="661" t="s">
        <v>1593</v>
      </c>
      <c r="D156" s="661" t="s">
        <v>1594</v>
      </c>
      <c r="E156" s="661" t="s">
        <v>1595</v>
      </c>
      <c r="F156" s="664"/>
      <c r="G156" s="664"/>
      <c r="H156" s="677">
        <v>0</v>
      </c>
      <c r="I156" s="664">
        <v>1</v>
      </c>
      <c r="J156" s="664">
        <v>198.89</v>
      </c>
      <c r="K156" s="677">
        <v>1</v>
      </c>
      <c r="L156" s="664">
        <v>1</v>
      </c>
      <c r="M156" s="665">
        <v>198.89</v>
      </c>
    </row>
    <row r="157" spans="1:13" ht="14.4" customHeight="1" x14ac:dyDescent="0.3">
      <c r="A157" s="660" t="s">
        <v>589</v>
      </c>
      <c r="B157" s="661" t="s">
        <v>2225</v>
      </c>
      <c r="C157" s="661" t="s">
        <v>1589</v>
      </c>
      <c r="D157" s="661" t="s">
        <v>2226</v>
      </c>
      <c r="E157" s="661" t="s">
        <v>1591</v>
      </c>
      <c r="F157" s="664"/>
      <c r="G157" s="664"/>
      <c r="H157" s="677">
        <v>0</v>
      </c>
      <c r="I157" s="664">
        <v>2</v>
      </c>
      <c r="J157" s="664">
        <v>95.62</v>
      </c>
      <c r="K157" s="677">
        <v>1</v>
      </c>
      <c r="L157" s="664">
        <v>2</v>
      </c>
      <c r="M157" s="665">
        <v>95.62</v>
      </c>
    </row>
    <row r="158" spans="1:13" ht="14.4" customHeight="1" x14ac:dyDescent="0.3">
      <c r="A158" s="660" t="s">
        <v>589</v>
      </c>
      <c r="B158" s="661" t="s">
        <v>2225</v>
      </c>
      <c r="C158" s="661" t="s">
        <v>1596</v>
      </c>
      <c r="D158" s="661" t="s">
        <v>1597</v>
      </c>
      <c r="E158" s="661" t="s">
        <v>1598</v>
      </c>
      <c r="F158" s="664"/>
      <c r="G158" s="664"/>
      <c r="H158" s="677">
        <v>0</v>
      </c>
      <c r="I158" s="664">
        <v>0.5</v>
      </c>
      <c r="J158" s="664">
        <v>95.609072214168009</v>
      </c>
      <c r="K158" s="677">
        <v>1</v>
      </c>
      <c r="L158" s="664">
        <v>0.5</v>
      </c>
      <c r="M158" s="665">
        <v>95.609072214168009</v>
      </c>
    </row>
    <row r="159" spans="1:13" ht="14.4" customHeight="1" x14ac:dyDescent="0.3">
      <c r="A159" s="660" t="s">
        <v>592</v>
      </c>
      <c r="B159" s="661" t="s">
        <v>2129</v>
      </c>
      <c r="C159" s="661" t="s">
        <v>1691</v>
      </c>
      <c r="D159" s="661" t="s">
        <v>2186</v>
      </c>
      <c r="E159" s="661" t="s">
        <v>2227</v>
      </c>
      <c r="F159" s="664"/>
      <c r="G159" s="664"/>
      <c r="H159" s="677">
        <v>0</v>
      </c>
      <c r="I159" s="664">
        <v>239</v>
      </c>
      <c r="J159" s="664">
        <v>29685.543867120836</v>
      </c>
      <c r="K159" s="677">
        <v>1</v>
      </c>
      <c r="L159" s="664">
        <v>239</v>
      </c>
      <c r="M159" s="665">
        <v>29685.543867120836</v>
      </c>
    </row>
    <row r="160" spans="1:13" ht="14.4" customHeight="1" x14ac:dyDescent="0.3">
      <c r="A160" s="660" t="s">
        <v>595</v>
      </c>
      <c r="B160" s="661" t="s">
        <v>2111</v>
      </c>
      <c r="C160" s="661" t="s">
        <v>1697</v>
      </c>
      <c r="D160" s="661" t="s">
        <v>1000</v>
      </c>
      <c r="E160" s="661" t="s">
        <v>1698</v>
      </c>
      <c r="F160" s="664">
        <v>1</v>
      </c>
      <c r="G160" s="664">
        <v>35.179999999999986</v>
      </c>
      <c r="H160" s="677">
        <v>1</v>
      </c>
      <c r="I160" s="664"/>
      <c r="J160" s="664"/>
      <c r="K160" s="677">
        <v>0</v>
      </c>
      <c r="L160" s="664">
        <v>1</v>
      </c>
      <c r="M160" s="665">
        <v>35.179999999999986</v>
      </c>
    </row>
    <row r="161" spans="1:13" ht="14.4" customHeight="1" x14ac:dyDescent="0.3">
      <c r="A161" s="660" t="s">
        <v>595</v>
      </c>
      <c r="B161" s="661" t="s">
        <v>2111</v>
      </c>
      <c r="C161" s="661" t="s">
        <v>1567</v>
      </c>
      <c r="D161" s="661" t="s">
        <v>1568</v>
      </c>
      <c r="E161" s="661" t="s">
        <v>1569</v>
      </c>
      <c r="F161" s="664"/>
      <c r="G161" s="664"/>
      <c r="H161" s="677">
        <v>0</v>
      </c>
      <c r="I161" s="664">
        <v>220</v>
      </c>
      <c r="J161" s="664">
        <v>14929.002277353256</v>
      </c>
      <c r="K161" s="677">
        <v>1</v>
      </c>
      <c r="L161" s="664">
        <v>220</v>
      </c>
      <c r="M161" s="665">
        <v>14929.002277353256</v>
      </c>
    </row>
    <row r="162" spans="1:13" ht="14.4" customHeight="1" x14ac:dyDescent="0.3">
      <c r="A162" s="660" t="s">
        <v>595</v>
      </c>
      <c r="B162" s="661" t="s">
        <v>2178</v>
      </c>
      <c r="C162" s="661" t="s">
        <v>1896</v>
      </c>
      <c r="D162" s="661" t="s">
        <v>2228</v>
      </c>
      <c r="E162" s="661" t="s">
        <v>2229</v>
      </c>
      <c r="F162" s="664"/>
      <c r="G162" s="664"/>
      <c r="H162" s="677">
        <v>0</v>
      </c>
      <c r="I162" s="664">
        <v>1</v>
      </c>
      <c r="J162" s="664">
        <v>99.118299801553789</v>
      </c>
      <c r="K162" s="677">
        <v>1</v>
      </c>
      <c r="L162" s="664">
        <v>1</v>
      </c>
      <c r="M162" s="665">
        <v>99.118299801553789</v>
      </c>
    </row>
    <row r="163" spans="1:13" ht="14.4" customHeight="1" x14ac:dyDescent="0.3">
      <c r="A163" s="660" t="s">
        <v>595</v>
      </c>
      <c r="B163" s="661" t="s">
        <v>2179</v>
      </c>
      <c r="C163" s="661" t="s">
        <v>1372</v>
      </c>
      <c r="D163" s="661" t="s">
        <v>1373</v>
      </c>
      <c r="E163" s="661" t="s">
        <v>685</v>
      </c>
      <c r="F163" s="664"/>
      <c r="G163" s="664"/>
      <c r="H163" s="677">
        <v>0</v>
      </c>
      <c r="I163" s="664">
        <v>1</v>
      </c>
      <c r="J163" s="664">
        <v>72.629967917251861</v>
      </c>
      <c r="K163" s="677">
        <v>1</v>
      </c>
      <c r="L163" s="664">
        <v>1</v>
      </c>
      <c r="M163" s="665">
        <v>72.629967917251861</v>
      </c>
    </row>
    <row r="164" spans="1:13" ht="14.4" customHeight="1" x14ac:dyDescent="0.3">
      <c r="A164" s="660" t="s">
        <v>595</v>
      </c>
      <c r="B164" s="661" t="s">
        <v>2180</v>
      </c>
      <c r="C164" s="661" t="s">
        <v>1262</v>
      </c>
      <c r="D164" s="661" t="s">
        <v>1263</v>
      </c>
      <c r="E164" s="661" t="s">
        <v>1264</v>
      </c>
      <c r="F164" s="664"/>
      <c r="G164" s="664"/>
      <c r="H164" s="677">
        <v>0</v>
      </c>
      <c r="I164" s="664">
        <v>3</v>
      </c>
      <c r="J164" s="664">
        <v>1091.9367990493693</v>
      </c>
      <c r="K164" s="677">
        <v>1</v>
      </c>
      <c r="L164" s="664">
        <v>3</v>
      </c>
      <c r="M164" s="665">
        <v>1091.9367990493693</v>
      </c>
    </row>
    <row r="165" spans="1:13" ht="14.4" customHeight="1" x14ac:dyDescent="0.3">
      <c r="A165" s="660" t="s">
        <v>595</v>
      </c>
      <c r="B165" s="661" t="s">
        <v>2112</v>
      </c>
      <c r="C165" s="661" t="s">
        <v>991</v>
      </c>
      <c r="D165" s="661" t="s">
        <v>992</v>
      </c>
      <c r="E165" s="661" t="s">
        <v>993</v>
      </c>
      <c r="F165" s="664"/>
      <c r="G165" s="664"/>
      <c r="H165" s="677">
        <v>0</v>
      </c>
      <c r="I165" s="664">
        <v>2</v>
      </c>
      <c r="J165" s="664">
        <v>212.09782945862671</v>
      </c>
      <c r="K165" s="677">
        <v>1</v>
      </c>
      <c r="L165" s="664">
        <v>2</v>
      </c>
      <c r="M165" s="665">
        <v>212.09782945862671</v>
      </c>
    </row>
    <row r="166" spans="1:13" ht="14.4" customHeight="1" x14ac:dyDescent="0.3">
      <c r="A166" s="660" t="s">
        <v>595</v>
      </c>
      <c r="B166" s="661" t="s">
        <v>2202</v>
      </c>
      <c r="C166" s="661" t="s">
        <v>1563</v>
      </c>
      <c r="D166" s="661" t="s">
        <v>1564</v>
      </c>
      <c r="E166" s="661" t="s">
        <v>2203</v>
      </c>
      <c r="F166" s="664"/>
      <c r="G166" s="664"/>
      <c r="H166" s="677">
        <v>0</v>
      </c>
      <c r="I166" s="664">
        <v>3</v>
      </c>
      <c r="J166" s="664">
        <v>1398.9616287739289</v>
      </c>
      <c r="K166" s="677">
        <v>1</v>
      </c>
      <c r="L166" s="664">
        <v>3</v>
      </c>
      <c r="M166" s="665">
        <v>1398.9616287739289</v>
      </c>
    </row>
    <row r="167" spans="1:13" ht="14.4" customHeight="1" x14ac:dyDescent="0.3">
      <c r="A167" s="660" t="s">
        <v>595</v>
      </c>
      <c r="B167" s="661" t="s">
        <v>2113</v>
      </c>
      <c r="C167" s="661" t="s">
        <v>1073</v>
      </c>
      <c r="D167" s="661" t="s">
        <v>1074</v>
      </c>
      <c r="E167" s="661" t="s">
        <v>1075</v>
      </c>
      <c r="F167" s="664"/>
      <c r="G167" s="664"/>
      <c r="H167" s="677">
        <v>0</v>
      </c>
      <c r="I167" s="664">
        <v>1</v>
      </c>
      <c r="J167" s="664">
        <v>91.528091584355025</v>
      </c>
      <c r="K167" s="677">
        <v>1</v>
      </c>
      <c r="L167" s="664">
        <v>1</v>
      </c>
      <c r="M167" s="665">
        <v>91.528091584355025</v>
      </c>
    </row>
    <row r="168" spans="1:13" ht="14.4" customHeight="1" x14ac:dyDescent="0.3">
      <c r="A168" s="660" t="s">
        <v>595</v>
      </c>
      <c r="B168" s="661" t="s">
        <v>2115</v>
      </c>
      <c r="C168" s="661" t="s">
        <v>612</v>
      </c>
      <c r="D168" s="661" t="s">
        <v>610</v>
      </c>
      <c r="E168" s="661" t="s">
        <v>613</v>
      </c>
      <c r="F168" s="664">
        <v>2</v>
      </c>
      <c r="G168" s="664">
        <v>1261.3221864259876</v>
      </c>
      <c r="H168" s="677">
        <v>1</v>
      </c>
      <c r="I168" s="664"/>
      <c r="J168" s="664"/>
      <c r="K168" s="677">
        <v>0</v>
      </c>
      <c r="L168" s="664">
        <v>2</v>
      </c>
      <c r="M168" s="665">
        <v>1261.3221864259876</v>
      </c>
    </row>
    <row r="169" spans="1:13" ht="14.4" customHeight="1" x14ac:dyDescent="0.3">
      <c r="A169" s="660" t="s">
        <v>595</v>
      </c>
      <c r="B169" s="661" t="s">
        <v>2115</v>
      </c>
      <c r="C169" s="661" t="s">
        <v>1076</v>
      </c>
      <c r="D169" s="661" t="s">
        <v>610</v>
      </c>
      <c r="E169" s="661" t="s">
        <v>1062</v>
      </c>
      <c r="F169" s="664"/>
      <c r="G169" s="664"/>
      <c r="H169" s="677">
        <v>0</v>
      </c>
      <c r="I169" s="664">
        <v>24</v>
      </c>
      <c r="J169" s="664">
        <v>9814.7939148547794</v>
      </c>
      <c r="K169" s="677">
        <v>1</v>
      </c>
      <c r="L169" s="664">
        <v>24</v>
      </c>
      <c r="M169" s="665">
        <v>9814.7939148547794</v>
      </c>
    </row>
    <row r="170" spans="1:13" ht="14.4" customHeight="1" x14ac:dyDescent="0.3">
      <c r="A170" s="660" t="s">
        <v>595</v>
      </c>
      <c r="B170" s="661" t="s">
        <v>2115</v>
      </c>
      <c r="C170" s="661" t="s">
        <v>1061</v>
      </c>
      <c r="D170" s="661" t="s">
        <v>610</v>
      </c>
      <c r="E170" s="661" t="s">
        <v>1062</v>
      </c>
      <c r="F170" s="664"/>
      <c r="G170" s="664"/>
      <c r="H170" s="677">
        <v>0</v>
      </c>
      <c r="I170" s="664">
        <v>36</v>
      </c>
      <c r="J170" s="664">
        <v>14796.556999999999</v>
      </c>
      <c r="K170" s="677">
        <v>1</v>
      </c>
      <c r="L170" s="664">
        <v>36</v>
      </c>
      <c r="M170" s="665">
        <v>14796.556999999999</v>
      </c>
    </row>
    <row r="171" spans="1:13" ht="14.4" customHeight="1" x14ac:dyDescent="0.3">
      <c r="A171" s="660" t="s">
        <v>595</v>
      </c>
      <c r="B171" s="661" t="s">
        <v>2115</v>
      </c>
      <c r="C171" s="661" t="s">
        <v>982</v>
      </c>
      <c r="D171" s="661" t="s">
        <v>610</v>
      </c>
      <c r="E171" s="661" t="s">
        <v>613</v>
      </c>
      <c r="F171" s="664"/>
      <c r="G171" s="664"/>
      <c r="H171" s="677">
        <v>0</v>
      </c>
      <c r="I171" s="664">
        <v>12</v>
      </c>
      <c r="J171" s="664">
        <v>7567.9230000000007</v>
      </c>
      <c r="K171" s="677">
        <v>1</v>
      </c>
      <c r="L171" s="664">
        <v>12</v>
      </c>
      <c r="M171" s="665">
        <v>7567.9230000000007</v>
      </c>
    </row>
    <row r="172" spans="1:13" ht="14.4" customHeight="1" x14ac:dyDescent="0.3">
      <c r="A172" s="660" t="s">
        <v>595</v>
      </c>
      <c r="B172" s="661" t="s">
        <v>2115</v>
      </c>
      <c r="C172" s="661" t="s">
        <v>984</v>
      </c>
      <c r="D172" s="661" t="s">
        <v>610</v>
      </c>
      <c r="E172" s="661" t="s">
        <v>985</v>
      </c>
      <c r="F172" s="664"/>
      <c r="G172" s="664"/>
      <c r="H172" s="677">
        <v>0</v>
      </c>
      <c r="I172" s="664">
        <v>3</v>
      </c>
      <c r="J172" s="664">
        <v>2163.6000000000004</v>
      </c>
      <c r="K172" s="677">
        <v>1</v>
      </c>
      <c r="L172" s="664">
        <v>3</v>
      </c>
      <c r="M172" s="665">
        <v>2163.6000000000004</v>
      </c>
    </row>
    <row r="173" spans="1:13" ht="14.4" customHeight="1" x14ac:dyDescent="0.3">
      <c r="A173" s="660" t="s">
        <v>595</v>
      </c>
      <c r="B173" s="661" t="s">
        <v>2181</v>
      </c>
      <c r="C173" s="661" t="s">
        <v>1342</v>
      </c>
      <c r="D173" s="661" t="s">
        <v>1343</v>
      </c>
      <c r="E173" s="661" t="s">
        <v>1344</v>
      </c>
      <c r="F173" s="664"/>
      <c r="G173" s="664"/>
      <c r="H173" s="677">
        <v>0</v>
      </c>
      <c r="I173" s="664">
        <v>1</v>
      </c>
      <c r="J173" s="664">
        <v>76.359999999999985</v>
      </c>
      <c r="K173" s="677">
        <v>1</v>
      </c>
      <c r="L173" s="664">
        <v>1</v>
      </c>
      <c r="M173" s="665">
        <v>76.359999999999985</v>
      </c>
    </row>
    <row r="174" spans="1:13" ht="14.4" customHeight="1" x14ac:dyDescent="0.3">
      <c r="A174" s="660" t="s">
        <v>595</v>
      </c>
      <c r="B174" s="661" t="s">
        <v>2119</v>
      </c>
      <c r="C174" s="661" t="s">
        <v>995</v>
      </c>
      <c r="D174" s="661" t="s">
        <v>996</v>
      </c>
      <c r="E174" s="661" t="s">
        <v>997</v>
      </c>
      <c r="F174" s="664"/>
      <c r="G174" s="664"/>
      <c r="H174" s="677">
        <v>0</v>
      </c>
      <c r="I174" s="664">
        <v>1</v>
      </c>
      <c r="J174" s="664">
        <v>48.819999351925738</v>
      </c>
      <c r="K174" s="677">
        <v>1</v>
      </c>
      <c r="L174" s="664">
        <v>1</v>
      </c>
      <c r="M174" s="665">
        <v>48.819999351925738</v>
      </c>
    </row>
    <row r="175" spans="1:13" ht="14.4" customHeight="1" x14ac:dyDescent="0.3">
      <c r="A175" s="660" t="s">
        <v>595</v>
      </c>
      <c r="B175" s="661" t="s">
        <v>2230</v>
      </c>
      <c r="C175" s="661" t="s">
        <v>1900</v>
      </c>
      <c r="D175" s="661" t="s">
        <v>2231</v>
      </c>
      <c r="E175" s="661" t="s">
        <v>794</v>
      </c>
      <c r="F175" s="664"/>
      <c r="G175" s="664"/>
      <c r="H175" s="677">
        <v>0</v>
      </c>
      <c r="I175" s="664">
        <v>1</v>
      </c>
      <c r="J175" s="664">
        <v>36.17984553977454</v>
      </c>
      <c r="K175" s="677">
        <v>1</v>
      </c>
      <c r="L175" s="664">
        <v>1</v>
      </c>
      <c r="M175" s="665">
        <v>36.17984553977454</v>
      </c>
    </row>
    <row r="176" spans="1:13" ht="14.4" customHeight="1" x14ac:dyDescent="0.3">
      <c r="A176" s="660" t="s">
        <v>595</v>
      </c>
      <c r="B176" s="661" t="s">
        <v>2206</v>
      </c>
      <c r="C176" s="661" t="s">
        <v>1553</v>
      </c>
      <c r="D176" s="661" t="s">
        <v>2207</v>
      </c>
      <c r="E176" s="661" t="s">
        <v>806</v>
      </c>
      <c r="F176" s="664"/>
      <c r="G176" s="664"/>
      <c r="H176" s="677">
        <v>0</v>
      </c>
      <c r="I176" s="664">
        <v>1</v>
      </c>
      <c r="J176" s="664">
        <v>96.010044779238044</v>
      </c>
      <c r="K176" s="677">
        <v>1</v>
      </c>
      <c r="L176" s="664">
        <v>1</v>
      </c>
      <c r="M176" s="665">
        <v>96.010044779238044</v>
      </c>
    </row>
    <row r="177" spans="1:13" ht="14.4" customHeight="1" x14ac:dyDescent="0.3">
      <c r="A177" s="660" t="s">
        <v>595</v>
      </c>
      <c r="B177" s="661" t="s">
        <v>2124</v>
      </c>
      <c r="C177" s="661" t="s">
        <v>1400</v>
      </c>
      <c r="D177" s="661" t="s">
        <v>1401</v>
      </c>
      <c r="E177" s="661" t="s">
        <v>775</v>
      </c>
      <c r="F177" s="664"/>
      <c r="G177" s="664"/>
      <c r="H177" s="677">
        <v>0</v>
      </c>
      <c r="I177" s="664">
        <v>1</v>
      </c>
      <c r="J177" s="664">
        <v>88.250000000000028</v>
      </c>
      <c r="K177" s="677">
        <v>1</v>
      </c>
      <c r="L177" s="664">
        <v>1</v>
      </c>
      <c r="M177" s="665">
        <v>88.250000000000028</v>
      </c>
    </row>
    <row r="178" spans="1:13" ht="14.4" customHeight="1" x14ac:dyDescent="0.3">
      <c r="A178" s="660" t="s">
        <v>595</v>
      </c>
      <c r="B178" s="661" t="s">
        <v>2129</v>
      </c>
      <c r="C178" s="661" t="s">
        <v>1691</v>
      </c>
      <c r="D178" s="661" t="s">
        <v>2186</v>
      </c>
      <c r="E178" s="661" t="s">
        <v>2227</v>
      </c>
      <c r="F178" s="664"/>
      <c r="G178" s="664"/>
      <c r="H178" s="677">
        <v>0</v>
      </c>
      <c r="I178" s="664">
        <v>10</v>
      </c>
      <c r="J178" s="664">
        <v>1242.9174418568698</v>
      </c>
      <c r="K178" s="677">
        <v>1</v>
      </c>
      <c r="L178" s="664">
        <v>10</v>
      </c>
      <c r="M178" s="665">
        <v>1242.9174418568698</v>
      </c>
    </row>
    <row r="179" spans="1:13" ht="14.4" customHeight="1" x14ac:dyDescent="0.3">
      <c r="A179" s="660" t="s">
        <v>595</v>
      </c>
      <c r="B179" s="661" t="s">
        <v>2129</v>
      </c>
      <c r="C179" s="661" t="s">
        <v>1386</v>
      </c>
      <c r="D179" s="661" t="s">
        <v>2186</v>
      </c>
      <c r="E179" s="661" t="s">
        <v>2187</v>
      </c>
      <c r="F179" s="664"/>
      <c r="G179" s="664"/>
      <c r="H179" s="677">
        <v>0</v>
      </c>
      <c r="I179" s="664">
        <v>5</v>
      </c>
      <c r="J179" s="664">
        <v>187.45000000000005</v>
      </c>
      <c r="K179" s="677">
        <v>1</v>
      </c>
      <c r="L179" s="664">
        <v>5</v>
      </c>
      <c r="M179" s="665">
        <v>187.45000000000005</v>
      </c>
    </row>
    <row r="180" spans="1:13" ht="14.4" customHeight="1" x14ac:dyDescent="0.3">
      <c r="A180" s="660" t="s">
        <v>595</v>
      </c>
      <c r="B180" s="661" t="s">
        <v>2129</v>
      </c>
      <c r="C180" s="661" t="s">
        <v>1904</v>
      </c>
      <c r="D180" s="661" t="s">
        <v>2232</v>
      </c>
      <c r="E180" s="661" t="s">
        <v>2233</v>
      </c>
      <c r="F180" s="664"/>
      <c r="G180" s="664"/>
      <c r="H180" s="677">
        <v>0</v>
      </c>
      <c r="I180" s="664">
        <v>2</v>
      </c>
      <c r="J180" s="664">
        <v>268.83999999999997</v>
      </c>
      <c r="K180" s="677">
        <v>1</v>
      </c>
      <c r="L180" s="664">
        <v>2</v>
      </c>
      <c r="M180" s="665">
        <v>268.83999999999997</v>
      </c>
    </row>
    <row r="181" spans="1:13" ht="14.4" customHeight="1" x14ac:dyDescent="0.3">
      <c r="A181" s="660" t="s">
        <v>595</v>
      </c>
      <c r="B181" s="661" t="s">
        <v>2129</v>
      </c>
      <c r="C181" s="661" t="s">
        <v>962</v>
      </c>
      <c r="D181" s="661" t="s">
        <v>2130</v>
      </c>
      <c r="E181" s="661" t="s">
        <v>2131</v>
      </c>
      <c r="F181" s="664"/>
      <c r="G181" s="664"/>
      <c r="H181" s="677">
        <v>0</v>
      </c>
      <c r="I181" s="664">
        <v>6</v>
      </c>
      <c r="J181" s="664">
        <v>208.6391951660849</v>
      </c>
      <c r="K181" s="677">
        <v>1</v>
      </c>
      <c r="L181" s="664">
        <v>6</v>
      </c>
      <c r="M181" s="665">
        <v>208.6391951660849</v>
      </c>
    </row>
    <row r="182" spans="1:13" ht="14.4" customHeight="1" x14ac:dyDescent="0.3">
      <c r="A182" s="660" t="s">
        <v>595</v>
      </c>
      <c r="B182" s="661" t="s">
        <v>2129</v>
      </c>
      <c r="C182" s="661" t="s">
        <v>1911</v>
      </c>
      <c r="D182" s="661" t="s">
        <v>2232</v>
      </c>
      <c r="E182" s="661" t="s">
        <v>2234</v>
      </c>
      <c r="F182" s="664"/>
      <c r="G182" s="664"/>
      <c r="H182" s="677">
        <v>0</v>
      </c>
      <c r="I182" s="664">
        <v>4</v>
      </c>
      <c r="J182" s="664">
        <v>256.39746551513264</v>
      </c>
      <c r="K182" s="677">
        <v>1</v>
      </c>
      <c r="L182" s="664">
        <v>4</v>
      </c>
      <c r="M182" s="665">
        <v>256.39746551513264</v>
      </c>
    </row>
    <row r="183" spans="1:13" ht="14.4" customHeight="1" x14ac:dyDescent="0.3">
      <c r="A183" s="660" t="s">
        <v>595</v>
      </c>
      <c r="B183" s="661" t="s">
        <v>2132</v>
      </c>
      <c r="C183" s="661" t="s">
        <v>1044</v>
      </c>
      <c r="D183" s="661" t="s">
        <v>2133</v>
      </c>
      <c r="E183" s="661" t="s">
        <v>2134</v>
      </c>
      <c r="F183" s="664"/>
      <c r="G183" s="664"/>
      <c r="H183" s="677">
        <v>0</v>
      </c>
      <c r="I183" s="664">
        <v>4</v>
      </c>
      <c r="J183" s="664">
        <v>258.18000119735774</v>
      </c>
      <c r="K183" s="677">
        <v>1</v>
      </c>
      <c r="L183" s="664">
        <v>4</v>
      </c>
      <c r="M183" s="665">
        <v>258.18000119735774</v>
      </c>
    </row>
    <row r="184" spans="1:13" ht="14.4" customHeight="1" x14ac:dyDescent="0.3">
      <c r="A184" s="660" t="s">
        <v>595</v>
      </c>
      <c r="B184" s="661" t="s">
        <v>2137</v>
      </c>
      <c r="C184" s="661" t="s">
        <v>1126</v>
      </c>
      <c r="D184" s="661" t="s">
        <v>2138</v>
      </c>
      <c r="E184" s="661" t="s">
        <v>2139</v>
      </c>
      <c r="F184" s="664"/>
      <c r="G184" s="664"/>
      <c r="H184" s="677">
        <v>0</v>
      </c>
      <c r="I184" s="664">
        <v>3</v>
      </c>
      <c r="J184" s="664">
        <v>336.01</v>
      </c>
      <c r="K184" s="677">
        <v>1</v>
      </c>
      <c r="L184" s="664">
        <v>3</v>
      </c>
      <c r="M184" s="665">
        <v>336.01</v>
      </c>
    </row>
    <row r="185" spans="1:13" ht="14.4" customHeight="1" x14ac:dyDescent="0.3">
      <c r="A185" s="660" t="s">
        <v>595</v>
      </c>
      <c r="B185" s="661" t="s">
        <v>2137</v>
      </c>
      <c r="C185" s="661" t="s">
        <v>1134</v>
      </c>
      <c r="D185" s="661" t="s">
        <v>2140</v>
      </c>
      <c r="E185" s="661" t="s">
        <v>2141</v>
      </c>
      <c r="F185" s="664"/>
      <c r="G185" s="664"/>
      <c r="H185" s="677">
        <v>0</v>
      </c>
      <c r="I185" s="664">
        <v>6.2</v>
      </c>
      <c r="J185" s="664">
        <v>474.34230120912548</v>
      </c>
      <c r="K185" s="677">
        <v>1</v>
      </c>
      <c r="L185" s="664">
        <v>6.2</v>
      </c>
      <c r="M185" s="665">
        <v>474.34230120912548</v>
      </c>
    </row>
    <row r="186" spans="1:13" ht="14.4" customHeight="1" x14ac:dyDescent="0.3">
      <c r="A186" s="660" t="s">
        <v>595</v>
      </c>
      <c r="B186" s="661" t="s">
        <v>2142</v>
      </c>
      <c r="C186" s="661" t="s">
        <v>1137</v>
      </c>
      <c r="D186" s="661" t="s">
        <v>1138</v>
      </c>
      <c r="E186" s="661" t="s">
        <v>1139</v>
      </c>
      <c r="F186" s="664"/>
      <c r="G186" s="664"/>
      <c r="H186" s="677">
        <v>0</v>
      </c>
      <c r="I186" s="664">
        <v>0.7</v>
      </c>
      <c r="J186" s="664">
        <v>323.39999999999998</v>
      </c>
      <c r="K186" s="677">
        <v>1</v>
      </c>
      <c r="L186" s="664">
        <v>0.7</v>
      </c>
      <c r="M186" s="665">
        <v>323.39999999999998</v>
      </c>
    </row>
    <row r="187" spans="1:13" ht="14.4" customHeight="1" x14ac:dyDescent="0.3">
      <c r="A187" s="660" t="s">
        <v>595</v>
      </c>
      <c r="B187" s="661" t="s">
        <v>2143</v>
      </c>
      <c r="C187" s="661" t="s">
        <v>1086</v>
      </c>
      <c r="D187" s="661" t="s">
        <v>1087</v>
      </c>
      <c r="E187" s="661" t="s">
        <v>1088</v>
      </c>
      <c r="F187" s="664">
        <v>15.600000000000003</v>
      </c>
      <c r="G187" s="664">
        <v>3037.1640000000002</v>
      </c>
      <c r="H187" s="677">
        <v>1</v>
      </c>
      <c r="I187" s="664"/>
      <c r="J187" s="664"/>
      <c r="K187" s="677">
        <v>0</v>
      </c>
      <c r="L187" s="664">
        <v>15.600000000000003</v>
      </c>
      <c r="M187" s="665">
        <v>3037.1640000000002</v>
      </c>
    </row>
    <row r="188" spans="1:13" ht="14.4" customHeight="1" x14ac:dyDescent="0.3">
      <c r="A188" s="660" t="s">
        <v>595</v>
      </c>
      <c r="B188" s="661" t="s">
        <v>2143</v>
      </c>
      <c r="C188" s="661" t="s">
        <v>1130</v>
      </c>
      <c r="D188" s="661" t="s">
        <v>1131</v>
      </c>
      <c r="E188" s="661" t="s">
        <v>2144</v>
      </c>
      <c r="F188" s="664"/>
      <c r="G188" s="664"/>
      <c r="H188" s="677">
        <v>0</v>
      </c>
      <c r="I188" s="664">
        <v>77.39999999999992</v>
      </c>
      <c r="J188" s="664">
        <v>11017.75710880455</v>
      </c>
      <c r="K188" s="677">
        <v>1</v>
      </c>
      <c r="L188" s="664">
        <v>77.39999999999992</v>
      </c>
      <c r="M188" s="665">
        <v>11017.75710880455</v>
      </c>
    </row>
    <row r="189" spans="1:13" ht="14.4" customHeight="1" x14ac:dyDescent="0.3">
      <c r="A189" s="660" t="s">
        <v>595</v>
      </c>
      <c r="B189" s="661" t="s">
        <v>2145</v>
      </c>
      <c r="C189" s="661" t="s">
        <v>1146</v>
      </c>
      <c r="D189" s="661" t="s">
        <v>1147</v>
      </c>
      <c r="E189" s="661" t="s">
        <v>1148</v>
      </c>
      <c r="F189" s="664">
        <v>7.9999999999999991</v>
      </c>
      <c r="G189" s="664">
        <v>2934.3540569724582</v>
      </c>
      <c r="H189" s="677">
        <v>0.31498362250870038</v>
      </c>
      <c r="I189" s="664">
        <v>29.299999999999997</v>
      </c>
      <c r="J189" s="664">
        <v>6381.54</v>
      </c>
      <c r="K189" s="677">
        <v>0.68501637749129962</v>
      </c>
      <c r="L189" s="664">
        <v>37.299999999999997</v>
      </c>
      <c r="M189" s="665">
        <v>9315.8940569724582</v>
      </c>
    </row>
    <row r="190" spans="1:13" ht="14.4" customHeight="1" x14ac:dyDescent="0.3">
      <c r="A190" s="660" t="s">
        <v>595</v>
      </c>
      <c r="B190" s="661" t="s">
        <v>2145</v>
      </c>
      <c r="C190" s="661" t="s">
        <v>1101</v>
      </c>
      <c r="D190" s="661" t="s">
        <v>1102</v>
      </c>
      <c r="E190" s="661" t="s">
        <v>2146</v>
      </c>
      <c r="F190" s="664"/>
      <c r="G190" s="664"/>
      <c r="H190" s="677">
        <v>0</v>
      </c>
      <c r="I190" s="664">
        <v>3</v>
      </c>
      <c r="J190" s="664">
        <v>384.20689424654915</v>
      </c>
      <c r="K190" s="677">
        <v>1</v>
      </c>
      <c r="L190" s="664">
        <v>3</v>
      </c>
      <c r="M190" s="665">
        <v>384.20689424654915</v>
      </c>
    </row>
    <row r="191" spans="1:13" ht="14.4" customHeight="1" x14ac:dyDescent="0.3">
      <c r="A191" s="660" t="s">
        <v>595</v>
      </c>
      <c r="B191" s="661" t="s">
        <v>2148</v>
      </c>
      <c r="C191" s="661" t="s">
        <v>1143</v>
      </c>
      <c r="D191" s="661" t="s">
        <v>1144</v>
      </c>
      <c r="E191" s="661" t="s">
        <v>1145</v>
      </c>
      <c r="F191" s="664"/>
      <c r="G191" s="664"/>
      <c r="H191" s="677">
        <v>0</v>
      </c>
      <c r="I191" s="664">
        <v>5</v>
      </c>
      <c r="J191" s="664">
        <v>711.65000000000009</v>
      </c>
      <c r="K191" s="677">
        <v>1</v>
      </c>
      <c r="L191" s="664">
        <v>5</v>
      </c>
      <c r="M191" s="665">
        <v>711.65000000000009</v>
      </c>
    </row>
    <row r="192" spans="1:13" ht="14.4" customHeight="1" x14ac:dyDescent="0.3">
      <c r="A192" s="660" t="s">
        <v>595</v>
      </c>
      <c r="B192" s="661" t="s">
        <v>2149</v>
      </c>
      <c r="C192" s="661" t="s">
        <v>1154</v>
      </c>
      <c r="D192" s="661" t="s">
        <v>2150</v>
      </c>
      <c r="E192" s="661" t="s">
        <v>2151</v>
      </c>
      <c r="F192" s="664">
        <v>0.2</v>
      </c>
      <c r="G192" s="664">
        <v>125.93174477244109</v>
      </c>
      <c r="H192" s="677">
        <v>9.2250344673976151E-2</v>
      </c>
      <c r="I192" s="664">
        <v>3.4</v>
      </c>
      <c r="J192" s="664">
        <v>1239.1769192385073</v>
      </c>
      <c r="K192" s="677">
        <v>0.90774965532602381</v>
      </c>
      <c r="L192" s="664">
        <v>3.6</v>
      </c>
      <c r="M192" s="665">
        <v>1365.1086640109484</v>
      </c>
    </row>
    <row r="193" spans="1:13" ht="14.4" customHeight="1" x14ac:dyDescent="0.3">
      <c r="A193" s="660" t="s">
        <v>595</v>
      </c>
      <c r="B193" s="661" t="s">
        <v>2149</v>
      </c>
      <c r="C193" s="661" t="s">
        <v>1150</v>
      </c>
      <c r="D193" s="661" t="s">
        <v>2150</v>
      </c>
      <c r="E193" s="661" t="s">
        <v>2152</v>
      </c>
      <c r="F193" s="664">
        <v>3.4000000000000004</v>
      </c>
      <c r="G193" s="664">
        <v>3011.3193672778357</v>
      </c>
      <c r="H193" s="677">
        <v>0.54727025773794435</v>
      </c>
      <c r="I193" s="664">
        <v>6.1</v>
      </c>
      <c r="J193" s="664">
        <v>2491.1162661232029</v>
      </c>
      <c r="K193" s="677">
        <v>0.45272974226205559</v>
      </c>
      <c r="L193" s="664">
        <v>9.5</v>
      </c>
      <c r="M193" s="665">
        <v>5502.435633401039</v>
      </c>
    </row>
    <row r="194" spans="1:13" ht="14.4" customHeight="1" x14ac:dyDescent="0.3">
      <c r="A194" s="660" t="s">
        <v>595</v>
      </c>
      <c r="B194" s="661" t="s">
        <v>2149</v>
      </c>
      <c r="C194" s="661" t="s">
        <v>1079</v>
      </c>
      <c r="D194" s="661" t="s">
        <v>2153</v>
      </c>
      <c r="E194" s="661" t="s">
        <v>2154</v>
      </c>
      <c r="F194" s="664">
        <v>6</v>
      </c>
      <c r="G194" s="664">
        <v>508.44025682679194</v>
      </c>
      <c r="H194" s="677">
        <v>0.74155543196938534</v>
      </c>
      <c r="I194" s="664">
        <v>2</v>
      </c>
      <c r="J194" s="664">
        <v>177.19999999999996</v>
      </c>
      <c r="K194" s="677">
        <v>0.25844456803061472</v>
      </c>
      <c r="L194" s="664">
        <v>8</v>
      </c>
      <c r="M194" s="665">
        <v>685.64025682679187</v>
      </c>
    </row>
    <row r="195" spans="1:13" ht="14.4" customHeight="1" x14ac:dyDescent="0.3">
      <c r="A195" s="660" t="s">
        <v>595</v>
      </c>
      <c r="B195" s="661" t="s">
        <v>2157</v>
      </c>
      <c r="C195" s="661" t="s">
        <v>966</v>
      </c>
      <c r="D195" s="661" t="s">
        <v>967</v>
      </c>
      <c r="E195" s="661" t="s">
        <v>2159</v>
      </c>
      <c r="F195" s="664"/>
      <c r="G195" s="664"/>
      <c r="H195" s="677">
        <v>0</v>
      </c>
      <c r="I195" s="664">
        <v>2</v>
      </c>
      <c r="J195" s="664">
        <v>210.11999999999998</v>
      </c>
      <c r="K195" s="677">
        <v>1</v>
      </c>
      <c r="L195" s="664">
        <v>2</v>
      </c>
      <c r="M195" s="665">
        <v>210.11999999999998</v>
      </c>
    </row>
    <row r="196" spans="1:13" ht="14.4" customHeight="1" x14ac:dyDescent="0.3">
      <c r="A196" s="660" t="s">
        <v>595</v>
      </c>
      <c r="B196" s="661" t="s">
        <v>2235</v>
      </c>
      <c r="C196" s="661" t="s">
        <v>1694</v>
      </c>
      <c r="D196" s="661" t="s">
        <v>2236</v>
      </c>
      <c r="E196" s="661" t="s">
        <v>2237</v>
      </c>
      <c r="F196" s="664">
        <v>2</v>
      </c>
      <c r="G196" s="664">
        <v>498.77999999999992</v>
      </c>
      <c r="H196" s="677">
        <v>1</v>
      </c>
      <c r="I196" s="664"/>
      <c r="J196" s="664"/>
      <c r="K196" s="677">
        <v>0</v>
      </c>
      <c r="L196" s="664">
        <v>2</v>
      </c>
      <c r="M196" s="665">
        <v>498.77999999999992</v>
      </c>
    </row>
    <row r="197" spans="1:13" ht="14.4" customHeight="1" x14ac:dyDescent="0.3">
      <c r="A197" s="660" t="s">
        <v>595</v>
      </c>
      <c r="B197" s="661" t="s">
        <v>2160</v>
      </c>
      <c r="C197" s="661" t="s">
        <v>987</v>
      </c>
      <c r="D197" s="661" t="s">
        <v>988</v>
      </c>
      <c r="E197" s="661" t="s">
        <v>989</v>
      </c>
      <c r="F197" s="664"/>
      <c r="G197" s="664"/>
      <c r="H197" s="677">
        <v>0</v>
      </c>
      <c r="I197" s="664">
        <v>11</v>
      </c>
      <c r="J197" s="664">
        <v>645.36568059650381</v>
      </c>
      <c r="K197" s="677">
        <v>1</v>
      </c>
      <c r="L197" s="664">
        <v>11</v>
      </c>
      <c r="M197" s="665">
        <v>645.36568059650381</v>
      </c>
    </row>
    <row r="198" spans="1:13" ht="14.4" customHeight="1" x14ac:dyDescent="0.3">
      <c r="A198" s="660" t="s">
        <v>595</v>
      </c>
      <c r="B198" s="661" t="s">
        <v>2160</v>
      </c>
      <c r="C198" s="661" t="s">
        <v>1007</v>
      </c>
      <c r="D198" s="661" t="s">
        <v>1004</v>
      </c>
      <c r="E198" s="661" t="s">
        <v>2163</v>
      </c>
      <c r="F198" s="664"/>
      <c r="G198" s="664"/>
      <c r="H198" s="677">
        <v>0</v>
      </c>
      <c r="I198" s="664">
        <v>1</v>
      </c>
      <c r="J198" s="664">
        <v>95.569944000359683</v>
      </c>
      <c r="K198" s="677">
        <v>1</v>
      </c>
      <c r="L198" s="664">
        <v>1</v>
      </c>
      <c r="M198" s="665">
        <v>95.569944000359683</v>
      </c>
    </row>
    <row r="199" spans="1:13" ht="14.4" customHeight="1" x14ac:dyDescent="0.3">
      <c r="A199" s="660" t="s">
        <v>595</v>
      </c>
      <c r="B199" s="661" t="s">
        <v>2165</v>
      </c>
      <c r="C199" s="661" t="s">
        <v>1048</v>
      </c>
      <c r="D199" s="661" t="s">
        <v>2166</v>
      </c>
      <c r="E199" s="661" t="s">
        <v>2167</v>
      </c>
      <c r="F199" s="664"/>
      <c r="G199" s="664"/>
      <c r="H199" s="677">
        <v>0</v>
      </c>
      <c r="I199" s="664">
        <v>1</v>
      </c>
      <c r="J199" s="664">
        <v>102.70000000000006</v>
      </c>
      <c r="K199" s="677">
        <v>1</v>
      </c>
      <c r="L199" s="664">
        <v>1</v>
      </c>
      <c r="M199" s="665">
        <v>102.70000000000006</v>
      </c>
    </row>
    <row r="200" spans="1:13" ht="14.4" customHeight="1" x14ac:dyDescent="0.3">
      <c r="A200" s="660" t="s">
        <v>595</v>
      </c>
      <c r="B200" s="661" t="s">
        <v>2238</v>
      </c>
      <c r="C200" s="661" t="s">
        <v>1914</v>
      </c>
      <c r="D200" s="661" t="s">
        <v>1915</v>
      </c>
      <c r="E200" s="661" t="s">
        <v>2239</v>
      </c>
      <c r="F200" s="664"/>
      <c r="G200" s="664"/>
      <c r="H200" s="677">
        <v>0</v>
      </c>
      <c r="I200" s="664">
        <v>1</v>
      </c>
      <c r="J200" s="664">
        <v>103.4400000000001</v>
      </c>
      <c r="K200" s="677">
        <v>1</v>
      </c>
      <c r="L200" s="664">
        <v>1</v>
      </c>
      <c r="M200" s="665">
        <v>103.4400000000001</v>
      </c>
    </row>
    <row r="201" spans="1:13" ht="14.4" customHeight="1" x14ac:dyDescent="0.3">
      <c r="A201" s="660" t="s">
        <v>595</v>
      </c>
      <c r="B201" s="661" t="s">
        <v>2240</v>
      </c>
      <c r="C201" s="661" t="s">
        <v>1922</v>
      </c>
      <c r="D201" s="661" t="s">
        <v>1923</v>
      </c>
      <c r="E201" s="661" t="s">
        <v>775</v>
      </c>
      <c r="F201" s="664"/>
      <c r="G201" s="664"/>
      <c r="H201" s="677">
        <v>0</v>
      </c>
      <c r="I201" s="664">
        <v>1</v>
      </c>
      <c r="J201" s="664">
        <v>113.28999999999996</v>
      </c>
      <c r="K201" s="677">
        <v>1</v>
      </c>
      <c r="L201" s="664">
        <v>1</v>
      </c>
      <c r="M201" s="665">
        <v>113.28999999999996</v>
      </c>
    </row>
    <row r="202" spans="1:13" ht="14.4" customHeight="1" x14ac:dyDescent="0.3">
      <c r="A202" s="660" t="s">
        <v>595</v>
      </c>
      <c r="B202" s="661" t="s">
        <v>2241</v>
      </c>
      <c r="C202" s="661" t="s">
        <v>1918</v>
      </c>
      <c r="D202" s="661" t="s">
        <v>1919</v>
      </c>
      <c r="E202" s="661" t="s">
        <v>1920</v>
      </c>
      <c r="F202" s="664"/>
      <c r="G202" s="664"/>
      <c r="H202" s="677">
        <v>0</v>
      </c>
      <c r="I202" s="664">
        <v>1</v>
      </c>
      <c r="J202" s="664">
        <v>303.89</v>
      </c>
      <c r="K202" s="677">
        <v>1</v>
      </c>
      <c r="L202" s="664">
        <v>1</v>
      </c>
      <c r="M202" s="665">
        <v>303.89</v>
      </c>
    </row>
    <row r="203" spans="1:13" ht="14.4" customHeight="1" x14ac:dyDescent="0.3">
      <c r="A203" s="660" t="s">
        <v>595</v>
      </c>
      <c r="B203" s="661" t="s">
        <v>2242</v>
      </c>
      <c r="C203" s="661" t="s">
        <v>1907</v>
      </c>
      <c r="D203" s="661" t="s">
        <v>1908</v>
      </c>
      <c r="E203" s="661" t="s">
        <v>2243</v>
      </c>
      <c r="F203" s="664"/>
      <c r="G203" s="664"/>
      <c r="H203" s="677">
        <v>0</v>
      </c>
      <c r="I203" s="664">
        <v>1</v>
      </c>
      <c r="J203" s="664">
        <v>1119.56</v>
      </c>
      <c r="K203" s="677">
        <v>1</v>
      </c>
      <c r="L203" s="664">
        <v>1</v>
      </c>
      <c r="M203" s="665">
        <v>1119.56</v>
      </c>
    </row>
    <row r="204" spans="1:13" ht="14.4" customHeight="1" x14ac:dyDescent="0.3">
      <c r="A204" s="660" t="s">
        <v>595</v>
      </c>
      <c r="B204" s="661" t="s">
        <v>2173</v>
      </c>
      <c r="C204" s="661" t="s">
        <v>1346</v>
      </c>
      <c r="D204" s="661" t="s">
        <v>1014</v>
      </c>
      <c r="E204" s="661" t="s">
        <v>1513</v>
      </c>
      <c r="F204" s="664"/>
      <c r="G204" s="664"/>
      <c r="H204" s="677">
        <v>0</v>
      </c>
      <c r="I204" s="664">
        <v>1</v>
      </c>
      <c r="J204" s="664">
        <v>57.809190835360496</v>
      </c>
      <c r="K204" s="677">
        <v>1</v>
      </c>
      <c r="L204" s="664">
        <v>1</v>
      </c>
      <c r="M204" s="665">
        <v>57.809190835360496</v>
      </c>
    </row>
    <row r="205" spans="1:13" ht="14.4" customHeight="1" x14ac:dyDescent="0.3">
      <c r="A205" s="660" t="s">
        <v>595</v>
      </c>
      <c r="B205" s="661" t="s">
        <v>2174</v>
      </c>
      <c r="C205" s="661" t="s">
        <v>1027</v>
      </c>
      <c r="D205" s="661" t="s">
        <v>1028</v>
      </c>
      <c r="E205" s="661" t="s">
        <v>997</v>
      </c>
      <c r="F205" s="664"/>
      <c r="G205" s="664"/>
      <c r="H205" s="677">
        <v>0</v>
      </c>
      <c r="I205" s="664">
        <v>1</v>
      </c>
      <c r="J205" s="664">
        <v>85.20999999999998</v>
      </c>
      <c r="K205" s="677">
        <v>1</v>
      </c>
      <c r="L205" s="664">
        <v>1</v>
      </c>
      <c r="M205" s="665">
        <v>85.20999999999998</v>
      </c>
    </row>
    <row r="206" spans="1:13" ht="14.4" customHeight="1" x14ac:dyDescent="0.3">
      <c r="A206" s="660" t="s">
        <v>595</v>
      </c>
      <c r="B206" s="661" t="s">
        <v>2225</v>
      </c>
      <c r="C206" s="661" t="s">
        <v>1957</v>
      </c>
      <c r="D206" s="661" t="s">
        <v>2244</v>
      </c>
      <c r="E206" s="661" t="s">
        <v>1591</v>
      </c>
      <c r="F206" s="664"/>
      <c r="G206" s="664"/>
      <c r="H206" s="677">
        <v>0</v>
      </c>
      <c r="I206" s="664">
        <v>4</v>
      </c>
      <c r="J206" s="664">
        <v>179.11968570066361</v>
      </c>
      <c r="K206" s="677">
        <v>1</v>
      </c>
      <c r="L206" s="664">
        <v>4</v>
      </c>
      <c r="M206" s="665">
        <v>179.11968570066361</v>
      </c>
    </row>
    <row r="207" spans="1:13" ht="14.4" customHeight="1" x14ac:dyDescent="0.3">
      <c r="A207" s="660" t="s">
        <v>595</v>
      </c>
      <c r="B207" s="661" t="s">
        <v>2225</v>
      </c>
      <c r="C207" s="661" t="s">
        <v>1942</v>
      </c>
      <c r="D207" s="661" t="s">
        <v>2245</v>
      </c>
      <c r="E207" s="661" t="s">
        <v>1591</v>
      </c>
      <c r="F207" s="664"/>
      <c r="G207" s="664"/>
      <c r="H207" s="677">
        <v>0</v>
      </c>
      <c r="I207" s="664">
        <v>5</v>
      </c>
      <c r="J207" s="664">
        <v>202.35000152265525</v>
      </c>
      <c r="K207" s="677">
        <v>1</v>
      </c>
      <c r="L207" s="664">
        <v>5</v>
      </c>
      <c r="M207" s="665">
        <v>202.35000152265525</v>
      </c>
    </row>
    <row r="208" spans="1:13" ht="14.4" customHeight="1" x14ac:dyDescent="0.3">
      <c r="A208" s="660" t="s">
        <v>595</v>
      </c>
      <c r="B208" s="661" t="s">
        <v>2225</v>
      </c>
      <c r="C208" s="661" t="s">
        <v>1954</v>
      </c>
      <c r="D208" s="661" t="s">
        <v>2246</v>
      </c>
      <c r="E208" s="661" t="s">
        <v>1591</v>
      </c>
      <c r="F208" s="664"/>
      <c r="G208" s="664"/>
      <c r="H208" s="677">
        <v>0</v>
      </c>
      <c r="I208" s="664">
        <v>4</v>
      </c>
      <c r="J208" s="664">
        <v>179.11968570066361</v>
      </c>
      <c r="K208" s="677">
        <v>1</v>
      </c>
      <c r="L208" s="664">
        <v>4</v>
      </c>
      <c r="M208" s="665">
        <v>179.11968570066361</v>
      </c>
    </row>
    <row r="209" spans="1:13" ht="14.4" customHeight="1" x14ac:dyDescent="0.3">
      <c r="A209" s="660" t="s">
        <v>595</v>
      </c>
      <c r="B209" s="661" t="s">
        <v>2225</v>
      </c>
      <c r="C209" s="661" t="s">
        <v>1945</v>
      </c>
      <c r="D209" s="661" t="s">
        <v>2247</v>
      </c>
      <c r="E209" s="661" t="s">
        <v>1591</v>
      </c>
      <c r="F209" s="664"/>
      <c r="G209" s="664"/>
      <c r="H209" s="677">
        <v>0</v>
      </c>
      <c r="I209" s="664">
        <v>59</v>
      </c>
      <c r="J209" s="664">
        <v>2820.7683375901538</v>
      </c>
      <c r="K209" s="677">
        <v>1</v>
      </c>
      <c r="L209" s="664">
        <v>59</v>
      </c>
      <c r="M209" s="665">
        <v>2820.7683375901538</v>
      </c>
    </row>
    <row r="210" spans="1:13" ht="14.4" customHeight="1" x14ac:dyDescent="0.3">
      <c r="A210" s="660" t="s">
        <v>595</v>
      </c>
      <c r="B210" s="661" t="s">
        <v>2225</v>
      </c>
      <c r="C210" s="661" t="s">
        <v>1589</v>
      </c>
      <c r="D210" s="661" t="s">
        <v>2226</v>
      </c>
      <c r="E210" s="661" t="s">
        <v>1591</v>
      </c>
      <c r="F210" s="664"/>
      <c r="G210" s="664"/>
      <c r="H210" s="677">
        <v>0</v>
      </c>
      <c r="I210" s="664">
        <v>63</v>
      </c>
      <c r="J210" s="664">
        <v>3018.320745178562</v>
      </c>
      <c r="K210" s="677">
        <v>1</v>
      </c>
      <c r="L210" s="664">
        <v>63</v>
      </c>
      <c r="M210" s="665">
        <v>3018.320745178562</v>
      </c>
    </row>
    <row r="211" spans="1:13" ht="14.4" customHeight="1" x14ac:dyDescent="0.3">
      <c r="A211" s="660" t="s">
        <v>595</v>
      </c>
      <c r="B211" s="661" t="s">
        <v>2225</v>
      </c>
      <c r="C211" s="661" t="s">
        <v>1963</v>
      </c>
      <c r="D211" s="661" t="s">
        <v>1964</v>
      </c>
      <c r="E211" s="661" t="s">
        <v>1965</v>
      </c>
      <c r="F211" s="664"/>
      <c r="G211" s="664"/>
      <c r="H211" s="677">
        <v>0</v>
      </c>
      <c r="I211" s="664">
        <v>4</v>
      </c>
      <c r="J211" s="664">
        <v>492.84293025586072</v>
      </c>
      <c r="K211" s="677">
        <v>1</v>
      </c>
      <c r="L211" s="664">
        <v>4</v>
      </c>
      <c r="M211" s="665">
        <v>492.84293025586072</v>
      </c>
    </row>
    <row r="212" spans="1:13" ht="14.4" customHeight="1" x14ac:dyDescent="0.3">
      <c r="A212" s="660" t="s">
        <v>595</v>
      </c>
      <c r="B212" s="661" t="s">
        <v>2225</v>
      </c>
      <c r="C212" s="661" t="s">
        <v>1967</v>
      </c>
      <c r="D212" s="661" t="s">
        <v>1968</v>
      </c>
      <c r="E212" s="661" t="s">
        <v>1965</v>
      </c>
      <c r="F212" s="664"/>
      <c r="G212" s="664"/>
      <c r="H212" s="677">
        <v>0</v>
      </c>
      <c r="I212" s="664">
        <v>2</v>
      </c>
      <c r="J212" s="664">
        <v>274.5</v>
      </c>
      <c r="K212" s="677">
        <v>1</v>
      </c>
      <c r="L212" s="664">
        <v>2</v>
      </c>
      <c r="M212" s="665">
        <v>274.5</v>
      </c>
    </row>
    <row r="213" spans="1:13" ht="14.4" customHeight="1" x14ac:dyDescent="0.3">
      <c r="A213" s="660" t="s">
        <v>595</v>
      </c>
      <c r="B213" s="661" t="s">
        <v>2225</v>
      </c>
      <c r="C213" s="661" t="s">
        <v>1951</v>
      </c>
      <c r="D213" s="661" t="s">
        <v>1952</v>
      </c>
      <c r="E213" s="661" t="s">
        <v>1591</v>
      </c>
      <c r="F213" s="664"/>
      <c r="G213" s="664"/>
      <c r="H213" s="677">
        <v>0</v>
      </c>
      <c r="I213" s="664">
        <v>28</v>
      </c>
      <c r="J213" s="664">
        <v>939.95860374643416</v>
      </c>
      <c r="K213" s="677">
        <v>1</v>
      </c>
      <c r="L213" s="664">
        <v>28</v>
      </c>
      <c r="M213" s="665">
        <v>939.95860374643416</v>
      </c>
    </row>
    <row r="214" spans="1:13" ht="14.4" customHeight="1" x14ac:dyDescent="0.3">
      <c r="A214" s="660" t="s">
        <v>595</v>
      </c>
      <c r="B214" s="661" t="s">
        <v>2225</v>
      </c>
      <c r="C214" s="661" t="s">
        <v>1948</v>
      </c>
      <c r="D214" s="661" t="s">
        <v>1949</v>
      </c>
      <c r="E214" s="661" t="s">
        <v>1591</v>
      </c>
      <c r="F214" s="664"/>
      <c r="G214" s="664"/>
      <c r="H214" s="677">
        <v>0</v>
      </c>
      <c r="I214" s="664">
        <v>14</v>
      </c>
      <c r="J214" s="664">
        <v>469.97958766636299</v>
      </c>
      <c r="K214" s="677">
        <v>1</v>
      </c>
      <c r="L214" s="664">
        <v>14</v>
      </c>
      <c r="M214" s="665">
        <v>469.97958766636299</v>
      </c>
    </row>
    <row r="215" spans="1:13" ht="14.4" customHeight="1" x14ac:dyDescent="0.3">
      <c r="A215" s="660" t="s">
        <v>595</v>
      </c>
      <c r="B215" s="661" t="s">
        <v>2225</v>
      </c>
      <c r="C215" s="661" t="s">
        <v>1960</v>
      </c>
      <c r="D215" s="661" t="s">
        <v>1961</v>
      </c>
      <c r="E215" s="661" t="s">
        <v>1591</v>
      </c>
      <c r="F215" s="664"/>
      <c r="G215" s="664"/>
      <c r="H215" s="677">
        <v>0</v>
      </c>
      <c r="I215" s="664">
        <v>4</v>
      </c>
      <c r="J215" s="664">
        <v>196.99991358171997</v>
      </c>
      <c r="K215" s="677">
        <v>1</v>
      </c>
      <c r="L215" s="664">
        <v>4</v>
      </c>
      <c r="M215" s="665">
        <v>196.99991358171997</v>
      </c>
    </row>
    <row r="216" spans="1:13" ht="14.4" customHeight="1" x14ac:dyDescent="0.3">
      <c r="A216" s="660" t="s">
        <v>595</v>
      </c>
      <c r="B216" s="661" t="s">
        <v>2225</v>
      </c>
      <c r="C216" s="661" t="s">
        <v>1930</v>
      </c>
      <c r="D216" s="661" t="s">
        <v>1931</v>
      </c>
      <c r="E216" s="661" t="s">
        <v>1932</v>
      </c>
      <c r="F216" s="664">
        <v>6</v>
      </c>
      <c r="G216" s="664">
        <v>626.40000000000009</v>
      </c>
      <c r="H216" s="677">
        <v>1</v>
      </c>
      <c r="I216" s="664"/>
      <c r="J216" s="664"/>
      <c r="K216" s="677">
        <v>0</v>
      </c>
      <c r="L216" s="664">
        <v>6</v>
      </c>
      <c r="M216" s="665">
        <v>626.40000000000009</v>
      </c>
    </row>
    <row r="217" spans="1:13" ht="14.4" customHeight="1" x14ac:dyDescent="0.3">
      <c r="A217" s="660" t="s">
        <v>595</v>
      </c>
      <c r="B217" s="661" t="s">
        <v>2225</v>
      </c>
      <c r="C217" s="661" t="s">
        <v>1933</v>
      </c>
      <c r="D217" s="661" t="s">
        <v>1934</v>
      </c>
      <c r="E217" s="661" t="s">
        <v>1932</v>
      </c>
      <c r="F217" s="664">
        <v>7</v>
      </c>
      <c r="G217" s="664">
        <v>673.68</v>
      </c>
      <c r="H217" s="677">
        <v>1</v>
      </c>
      <c r="I217" s="664"/>
      <c r="J217" s="664"/>
      <c r="K217" s="677">
        <v>0</v>
      </c>
      <c r="L217" s="664">
        <v>7</v>
      </c>
      <c r="M217" s="665">
        <v>673.68</v>
      </c>
    </row>
    <row r="218" spans="1:13" ht="14.4" customHeight="1" x14ac:dyDescent="0.3">
      <c r="A218" s="660" t="s">
        <v>595</v>
      </c>
      <c r="B218" s="661" t="s">
        <v>2225</v>
      </c>
      <c r="C218" s="661" t="s">
        <v>1596</v>
      </c>
      <c r="D218" s="661" t="s">
        <v>1597</v>
      </c>
      <c r="E218" s="661" t="s">
        <v>1598</v>
      </c>
      <c r="F218" s="664"/>
      <c r="G218" s="664"/>
      <c r="H218" s="677">
        <v>0</v>
      </c>
      <c r="I218" s="664">
        <v>16.5</v>
      </c>
      <c r="J218" s="664">
        <v>3155.1267691538542</v>
      </c>
      <c r="K218" s="677">
        <v>1</v>
      </c>
      <c r="L218" s="664">
        <v>16.5</v>
      </c>
      <c r="M218" s="665">
        <v>3155.1267691538542</v>
      </c>
    </row>
    <row r="219" spans="1:13" ht="14.4" customHeight="1" x14ac:dyDescent="0.3">
      <c r="A219" s="660" t="s">
        <v>595</v>
      </c>
      <c r="B219" s="661" t="s">
        <v>2225</v>
      </c>
      <c r="C219" s="661" t="s">
        <v>1969</v>
      </c>
      <c r="D219" s="661" t="s">
        <v>1970</v>
      </c>
      <c r="E219" s="661" t="s">
        <v>1598</v>
      </c>
      <c r="F219" s="664"/>
      <c r="G219" s="664"/>
      <c r="H219" s="677">
        <v>0</v>
      </c>
      <c r="I219" s="664">
        <v>3.75</v>
      </c>
      <c r="J219" s="664">
        <v>610.53411083322874</v>
      </c>
      <c r="K219" s="677">
        <v>1</v>
      </c>
      <c r="L219" s="664">
        <v>3.75</v>
      </c>
      <c r="M219" s="665">
        <v>610.53411083322874</v>
      </c>
    </row>
    <row r="220" spans="1:13" ht="14.4" customHeight="1" x14ac:dyDescent="0.3">
      <c r="A220" s="660" t="s">
        <v>595</v>
      </c>
      <c r="B220" s="661" t="s">
        <v>2225</v>
      </c>
      <c r="C220" s="661" t="s">
        <v>1924</v>
      </c>
      <c r="D220" s="661" t="s">
        <v>1925</v>
      </c>
      <c r="E220" s="661" t="s">
        <v>1598</v>
      </c>
      <c r="F220" s="664"/>
      <c r="G220" s="664"/>
      <c r="H220" s="677">
        <v>0</v>
      </c>
      <c r="I220" s="664">
        <v>4</v>
      </c>
      <c r="J220" s="664">
        <v>770.0393541091853</v>
      </c>
      <c r="K220" s="677">
        <v>1</v>
      </c>
      <c r="L220" s="664">
        <v>4</v>
      </c>
      <c r="M220" s="665">
        <v>770.0393541091853</v>
      </c>
    </row>
    <row r="221" spans="1:13" ht="14.4" customHeight="1" x14ac:dyDescent="0.3">
      <c r="A221" s="660" t="s">
        <v>595</v>
      </c>
      <c r="B221" s="661" t="s">
        <v>2225</v>
      </c>
      <c r="C221" s="661" t="s">
        <v>1976</v>
      </c>
      <c r="D221" s="661" t="s">
        <v>1977</v>
      </c>
      <c r="E221" s="661" t="s">
        <v>1598</v>
      </c>
      <c r="F221" s="664"/>
      <c r="G221" s="664"/>
      <c r="H221" s="677">
        <v>0</v>
      </c>
      <c r="I221" s="664">
        <v>7</v>
      </c>
      <c r="J221" s="664">
        <v>1349.2500028887935</v>
      </c>
      <c r="K221" s="677">
        <v>1</v>
      </c>
      <c r="L221" s="664">
        <v>7</v>
      </c>
      <c r="M221" s="665">
        <v>1349.2500028887935</v>
      </c>
    </row>
    <row r="222" spans="1:13" ht="14.4" customHeight="1" x14ac:dyDescent="0.3">
      <c r="A222" s="660" t="s">
        <v>595</v>
      </c>
      <c r="B222" s="661" t="s">
        <v>2225</v>
      </c>
      <c r="C222" s="661" t="s">
        <v>1978</v>
      </c>
      <c r="D222" s="661" t="s">
        <v>1961</v>
      </c>
      <c r="E222" s="661" t="s">
        <v>1598</v>
      </c>
      <c r="F222" s="664"/>
      <c r="G222" s="664"/>
      <c r="H222" s="677">
        <v>0</v>
      </c>
      <c r="I222" s="664">
        <v>11</v>
      </c>
      <c r="J222" s="664">
        <v>2121.2499740527405</v>
      </c>
      <c r="K222" s="677">
        <v>1</v>
      </c>
      <c r="L222" s="664">
        <v>11</v>
      </c>
      <c r="M222" s="665">
        <v>2121.2499740527405</v>
      </c>
    </row>
    <row r="223" spans="1:13" ht="14.4" customHeight="1" x14ac:dyDescent="0.3">
      <c r="A223" s="660" t="s">
        <v>595</v>
      </c>
      <c r="B223" s="661" t="s">
        <v>2225</v>
      </c>
      <c r="C223" s="661" t="s">
        <v>1926</v>
      </c>
      <c r="D223" s="661" t="s">
        <v>1927</v>
      </c>
      <c r="E223" s="661" t="s">
        <v>1598</v>
      </c>
      <c r="F223" s="664"/>
      <c r="G223" s="664"/>
      <c r="H223" s="677">
        <v>0</v>
      </c>
      <c r="I223" s="664">
        <v>1</v>
      </c>
      <c r="J223" s="664">
        <v>172.44999999999996</v>
      </c>
      <c r="K223" s="677">
        <v>1</v>
      </c>
      <c r="L223" s="664">
        <v>1</v>
      </c>
      <c r="M223" s="665">
        <v>172.44999999999996</v>
      </c>
    </row>
    <row r="224" spans="1:13" ht="14.4" customHeight="1" x14ac:dyDescent="0.3">
      <c r="A224" s="660" t="s">
        <v>595</v>
      </c>
      <c r="B224" s="661" t="s">
        <v>2225</v>
      </c>
      <c r="C224" s="661" t="s">
        <v>1928</v>
      </c>
      <c r="D224" s="661" t="s">
        <v>1929</v>
      </c>
      <c r="E224" s="661" t="s">
        <v>1598</v>
      </c>
      <c r="F224" s="664"/>
      <c r="G224" s="664"/>
      <c r="H224" s="677">
        <v>0</v>
      </c>
      <c r="I224" s="664">
        <v>4</v>
      </c>
      <c r="J224" s="664">
        <v>689.80184581034769</v>
      </c>
      <c r="K224" s="677">
        <v>1</v>
      </c>
      <c r="L224" s="664">
        <v>4</v>
      </c>
      <c r="M224" s="665">
        <v>689.80184581034769</v>
      </c>
    </row>
    <row r="225" spans="1:13" ht="14.4" customHeight="1" x14ac:dyDescent="0.3">
      <c r="A225" s="660" t="s">
        <v>595</v>
      </c>
      <c r="B225" s="661" t="s">
        <v>2225</v>
      </c>
      <c r="C225" s="661" t="s">
        <v>1979</v>
      </c>
      <c r="D225" s="661" t="s">
        <v>1952</v>
      </c>
      <c r="E225" s="661" t="s">
        <v>1598</v>
      </c>
      <c r="F225" s="664"/>
      <c r="G225" s="664"/>
      <c r="H225" s="677">
        <v>0</v>
      </c>
      <c r="I225" s="664">
        <v>14.5</v>
      </c>
      <c r="J225" s="664">
        <v>1987.6576272890704</v>
      </c>
      <c r="K225" s="677">
        <v>1</v>
      </c>
      <c r="L225" s="664">
        <v>14.5</v>
      </c>
      <c r="M225" s="665">
        <v>1987.6576272890704</v>
      </c>
    </row>
    <row r="226" spans="1:13" ht="14.4" customHeight="1" x14ac:dyDescent="0.3">
      <c r="A226" s="660" t="s">
        <v>595</v>
      </c>
      <c r="B226" s="661" t="s">
        <v>2225</v>
      </c>
      <c r="C226" s="661" t="s">
        <v>1975</v>
      </c>
      <c r="D226" s="661" t="s">
        <v>1949</v>
      </c>
      <c r="E226" s="661" t="s">
        <v>1598</v>
      </c>
      <c r="F226" s="664"/>
      <c r="G226" s="664"/>
      <c r="H226" s="677">
        <v>0</v>
      </c>
      <c r="I226" s="664">
        <v>17</v>
      </c>
      <c r="J226" s="664">
        <v>2330.3598454627122</v>
      </c>
      <c r="K226" s="677">
        <v>1</v>
      </c>
      <c r="L226" s="664">
        <v>17</v>
      </c>
      <c r="M226" s="665">
        <v>2330.3598454627122</v>
      </c>
    </row>
    <row r="227" spans="1:13" ht="14.4" customHeight="1" x14ac:dyDescent="0.3">
      <c r="A227" s="660" t="s">
        <v>595</v>
      </c>
      <c r="B227" s="661" t="s">
        <v>2225</v>
      </c>
      <c r="C227" s="661" t="s">
        <v>1971</v>
      </c>
      <c r="D227" s="661" t="s">
        <v>1972</v>
      </c>
      <c r="E227" s="661" t="s">
        <v>1598</v>
      </c>
      <c r="F227" s="664"/>
      <c r="G227" s="664"/>
      <c r="H227" s="677">
        <v>0</v>
      </c>
      <c r="I227" s="664">
        <v>7</v>
      </c>
      <c r="J227" s="664">
        <v>1256.2205818006228</v>
      </c>
      <c r="K227" s="677">
        <v>1</v>
      </c>
      <c r="L227" s="664">
        <v>7</v>
      </c>
      <c r="M227" s="665">
        <v>1256.2205818006228</v>
      </c>
    </row>
    <row r="228" spans="1:13" ht="14.4" customHeight="1" x14ac:dyDescent="0.3">
      <c r="A228" s="660" t="s">
        <v>595</v>
      </c>
      <c r="B228" s="661" t="s">
        <v>2225</v>
      </c>
      <c r="C228" s="661" t="s">
        <v>1973</v>
      </c>
      <c r="D228" s="661" t="s">
        <v>1974</v>
      </c>
      <c r="E228" s="661" t="s">
        <v>1598</v>
      </c>
      <c r="F228" s="664"/>
      <c r="G228" s="664"/>
      <c r="H228" s="677">
        <v>0</v>
      </c>
      <c r="I228" s="664">
        <v>3</v>
      </c>
      <c r="J228" s="664">
        <v>536.98927887750187</v>
      </c>
      <c r="K228" s="677">
        <v>1</v>
      </c>
      <c r="L228" s="664">
        <v>3</v>
      </c>
      <c r="M228" s="665">
        <v>536.98927887750187</v>
      </c>
    </row>
    <row r="229" spans="1:13" ht="14.4" customHeight="1" thickBot="1" x14ac:dyDescent="0.35">
      <c r="A229" s="666" t="s">
        <v>598</v>
      </c>
      <c r="B229" s="667" t="s">
        <v>2155</v>
      </c>
      <c r="C229" s="667" t="s">
        <v>2025</v>
      </c>
      <c r="D229" s="667" t="s">
        <v>2026</v>
      </c>
      <c r="E229" s="667" t="s">
        <v>2027</v>
      </c>
      <c r="F229" s="670"/>
      <c r="G229" s="670"/>
      <c r="H229" s="678">
        <v>0</v>
      </c>
      <c r="I229" s="670">
        <v>45</v>
      </c>
      <c r="J229" s="670">
        <v>87372.95</v>
      </c>
      <c r="K229" s="678">
        <v>1</v>
      </c>
      <c r="L229" s="670">
        <v>45</v>
      </c>
      <c r="M229" s="671">
        <v>87372.95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1429</v>
      </c>
      <c r="C3" s="460">
        <f>SUM(C6:C1048576)</f>
        <v>1174</v>
      </c>
      <c r="D3" s="460">
        <f>SUM(D6:D1048576)</f>
        <v>1587</v>
      </c>
      <c r="E3" s="461">
        <f>SUM(E6:E1048576)</f>
        <v>0</v>
      </c>
      <c r="F3" s="458">
        <f>IF(SUM($B3:$E3)=0,"",B3/SUM($B3:$E3))</f>
        <v>0.34105011933174223</v>
      </c>
      <c r="G3" s="456">
        <f t="shared" ref="G3:I3" si="0">IF(SUM($B3:$E3)=0,"",C3/SUM($B3:$E3))</f>
        <v>0.2801909307875895</v>
      </c>
      <c r="H3" s="456">
        <f t="shared" si="0"/>
        <v>0.37875894988066827</v>
      </c>
      <c r="I3" s="457">
        <f t="shared" si="0"/>
        <v>0</v>
      </c>
      <c r="J3" s="460">
        <f>SUM(J6:J1048576)</f>
        <v>306</v>
      </c>
      <c r="K3" s="460">
        <f>SUM(K6:K1048576)</f>
        <v>446</v>
      </c>
      <c r="L3" s="460">
        <f>SUM(L6:L1048576)</f>
        <v>1587</v>
      </c>
      <c r="M3" s="461">
        <f>SUM(M6:M1048576)</f>
        <v>0</v>
      </c>
      <c r="N3" s="458">
        <f>IF(SUM($J3:$M3)=0,"",J3/SUM($J3:$M3))</f>
        <v>0.1308251389482685</v>
      </c>
      <c r="O3" s="456">
        <f t="shared" ref="O3:Q3" si="1">IF(SUM($J3:$M3)=0,"",K3/SUM($J3:$M3))</f>
        <v>0.19067977768277042</v>
      </c>
      <c r="P3" s="456">
        <f t="shared" si="1"/>
        <v>0.67849508336896114</v>
      </c>
      <c r="Q3" s="457">
        <f t="shared" si="1"/>
        <v>0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2249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2250</v>
      </c>
      <c r="B7" s="709">
        <v>133</v>
      </c>
      <c r="C7" s="664">
        <v>361</v>
      </c>
      <c r="D7" s="664">
        <v>409</v>
      </c>
      <c r="E7" s="665"/>
      <c r="F7" s="706">
        <v>0.14728682170542637</v>
      </c>
      <c r="G7" s="677">
        <v>0.3997785160575858</v>
      </c>
      <c r="H7" s="677">
        <v>0.45293466223698781</v>
      </c>
      <c r="I7" s="712">
        <v>0</v>
      </c>
      <c r="J7" s="709">
        <v>18</v>
      </c>
      <c r="K7" s="664">
        <v>99</v>
      </c>
      <c r="L7" s="664">
        <v>409</v>
      </c>
      <c r="M7" s="665"/>
      <c r="N7" s="706">
        <v>3.4220532319391636E-2</v>
      </c>
      <c r="O7" s="677">
        <v>0.18821292775665399</v>
      </c>
      <c r="P7" s="677">
        <v>0.77756653992395441</v>
      </c>
      <c r="Q7" s="700">
        <v>0</v>
      </c>
    </row>
    <row r="8" spans="1:17" ht="14.4" customHeight="1" x14ac:dyDescent="0.3">
      <c r="A8" s="703" t="s">
        <v>2251</v>
      </c>
      <c r="B8" s="709">
        <v>251</v>
      </c>
      <c r="C8" s="664">
        <v>444</v>
      </c>
      <c r="D8" s="664">
        <v>574</v>
      </c>
      <c r="E8" s="665"/>
      <c r="F8" s="706">
        <v>0.19779353821907014</v>
      </c>
      <c r="G8" s="677">
        <v>0.34988179669030733</v>
      </c>
      <c r="H8" s="677">
        <v>0.45232466509062252</v>
      </c>
      <c r="I8" s="712">
        <v>0</v>
      </c>
      <c r="J8" s="709">
        <v>56</v>
      </c>
      <c r="K8" s="664">
        <v>136</v>
      </c>
      <c r="L8" s="664">
        <v>574</v>
      </c>
      <c r="M8" s="665"/>
      <c r="N8" s="706">
        <v>7.3107049608355096E-2</v>
      </c>
      <c r="O8" s="677">
        <v>0.17754569190600522</v>
      </c>
      <c r="P8" s="677">
        <v>0.74934725848563966</v>
      </c>
      <c r="Q8" s="700">
        <v>0</v>
      </c>
    </row>
    <row r="9" spans="1:17" ht="14.4" customHeight="1" x14ac:dyDescent="0.3">
      <c r="A9" s="703" t="s">
        <v>2252</v>
      </c>
      <c r="B9" s="709">
        <v>232</v>
      </c>
      <c r="C9" s="664">
        <v>93</v>
      </c>
      <c r="D9" s="664">
        <v>143</v>
      </c>
      <c r="E9" s="665"/>
      <c r="F9" s="706">
        <v>0.49572649572649574</v>
      </c>
      <c r="G9" s="677">
        <v>0.19871794871794871</v>
      </c>
      <c r="H9" s="677">
        <v>0.30555555555555558</v>
      </c>
      <c r="I9" s="712">
        <v>0</v>
      </c>
      <c r="J9" s="709">
        <v>45</v>
      </c>
      <c r="K9" s="664">
        <v>56</v>
      </c>
      <c r="L9" s="664">
        <v>143</v>
      </c>
      <c r="M9" s="665"/>
      <c r="N9" s="706">
        <v>0.18442622950819673</v>
      </c>
      <c r="O9" s="677">
        <v>0.22950819672131148</v>
      </c>
      <c r="P9" s="677">
        <v>0.58606557377049184</v>
      </c>
      <c r="Q9" s="700">
        <v>0</v>
      </c>
    </row>
    <row r="10" spans="1:17" ht="14.4" customHeight="1" x14ac:dyDescent="0.3">
      <c r="A10" s="703" t="s">
        <v>2253</v>
      </c>
      <c r="B10" s="709">
        <v>152</v>
      </c>
      <c r="C10" s="664">
        <v>1</v>
      </c>
      <c r="D10" s="664"/>
      <c r="E10" s="665"/>
      <c r="F10" s="706">
        <v>0.99346405228758172</v>
      </c>
      <c r="G10" s="677">
        <v>6.5359477124183009E-3</v>
      </c>
      <c r="H10" s="677">
        <v>0</v>
      </c>
      <c r="I10" s="712">
        <v>0</v>
      </c>
      <c r="J10" s="709">
        <v>44</v>
      </c>
      <c r="K10" s="664">
        <v>1</v>
      </c>
      <c r="L10" s="664"/>
      <c r="M10" s="665"/>
      <c r="N10" s="706">
        <v>0.97777777777777775</v>
      </c>
      <c r="O10" s="677">
        <v>2.2222222222222223E-2</v>
      </c>
      <c r="P10" s="677">
        <v>0</v>
      </c>
      <c r="Q10" s="700">
        <v>0</v>
      </c>
    </row>
    <row r="11" spans="1:17" ht="14.4" customHeight="1" x14ac:dyDescent="0.3">
      <c r="A11" s="703" t="s">
        <v>2254</v>
      </c>
      <c r="B11" s="709">
        <v>385</v>
      </c>
      <c r="C11" s="664">
        <v>269</v>
      </c>
      <c r="D11" s="664">
        <v>461</v>
      </c>
      <c r="E11" s="665"/>
      <c r="F11" s="706">
        <v>0.3452914798206278</v>
      </c>
      <c r="G11" s="677">
        <v>0.24125560538116592</v>
      </c>
      <c r="H11" s="677">
        <v>0.41345291479820628</v>
      </c>
      <c r="I11" s="712">
        <v>0</v>
      </c>
      <c r="J11" s="709">
        <v>55</v>
      </c>
      <c r="K11" s="664">
        <v>148</v>
      </c>
      <c r="L11" s="664">
        <v>461</v>
      </c>
      <c r="M11" s="665"/>
      <c r="N11" s="706">
        <v>8.2831325301204822E-2</v>
      </c>
      <c r="O11" s="677">
        <v>0.22289156626506024</v>
      </c>
      <c r="P11" s="677">
        <v>0.69427710843373491</v>
      </c>
      <c r="Q11" s="700">
        <v>0</v>
      </c>
    </row>
    <row r="12" spans="1:17" ht="14.4" customHeight="1" thickBot="1" x14ac:dyDescent="0.35">
      <c r="A12" s="704" t="s">
        <v>2255</v>
      </c>
      <c r="B12" s="710">
        <v>276</v>
      </c>
      <c r="C12" s="670">
        <v>6</v>
      </c>
      <c r="D12" s="670"/>
      <c r="E12" s="671"/>
      <c r="F12" s="707">
        <v>0.97872340425531912</v>
      </c>
      <c r="G12" s="678">
        <v>2.1276595744680851E-2</v>
      </c>
      <c r="H12" s="678">
        <v>0</v>
      </c>
      <c r="I12" s="713">
        <v>0</v>
      </c>
      <c r="J12" s="710">
        <v>88</v>
      </c>
      <c r="K12" s="670">
        <v>6</v>
      </c>
      <c r="L12" s="670"/>
      <c r="M12" s="671"/>
      <c r="N12" s="707">
        <v>0.93617021276595747</v>
      </c>
      <c r="O12" s="678">
        <v>6.3829787234042548E-2</v>
      </c>
      <c r="P12" s="678">
        <v>0</v>
      </c>
      <c r="Q12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11</v>
      </c>
      <c r="B5" s="645" t="s">
        <v>577</v>
      </c>
      <c r="C5" s="648">
        <v>3685625.28</v>
      </c>
      <c r="D5" s="648">
        <v>6132</v>
      </c>
      <c r="E5" s="648">
        <v>2383127.5499999993</v>
      </c>
      <c r="F5" s="714">
        <v>0.6466006088388887</v>
      </c>
      <c r="G5" s="648">
        <v>3528</v>
      </c>
      <c r="H5" s="714">
        <v>0.57534246575342463</v>
      </c>
      <c r="I5" s="648">
        <v>1302497.7300000004</v>
      </c>
      <c r="J5" s="714">
        <v>0.35339939116111135</v>
      </c>
      <c r="K5" s="648">
        <v>2604</v>
      </c>
      <c r="L5" s="714">
        <v>0.42465753424657532</v>
      </c>
      <c r="M5" s="648" t="s">
        <v>74</v>
      </c>
      <c r="N5" s="277"/>
    </row>
    <row r="6" spans="1:14" ht="14.4" customHeight="1" x14ac:dyDescent="0.3">
      <c r="A6" s="644">
        <v>11</v>
      </c>
      <c r="B6" s="645" t="s">
        <v>2256</v>
      </c>
      <c r="C6" s="648">
        <v>1668425.5900000003</v>
      </c>
      <c r="D6" s="648">
        <v>3787</v>
      </c>
      <c r="E6" s="648">
        <v>1037221.2499999994</v>
      </c>
      <c r="F6" s="714">
        <v>0.62167666104905472</v>
      </c>
      <c r="G6" s="648">
        <v>1893</v>
      </c>
      <c r="H6" s="714">
        <v>0.49986796936889361</v>
      </c>
      <c r="I6" s="648">
        <v>631204.34000000078</v>
      </c>
      <c r="J6" s="714">
        <v>0.37832333895094516</v>
      </c>
      <c r="K6" s="648">
        <v>1894</v>
      </c>
      <c r="L6" s="714">
        <v>0.50013203063110645</v>
      </c>
      <c r="M6" s="648" t="s">
        <v>1</v>
      </c>
      <c r="N6" s="277"/>
    </row>
    <row r="7" spans="1:14" ht="14.4" customHeight="1" x14ac:dyDescent="0.3">
      <c r="A7" s="644">
        <v>11</v>
      </c>
      <c r="B7" s="645" t="s">
        <v>2257</v>
      </c>
      <c r="C7" s="648">
        <v>0</v>
      </c>
      <c r="D7" s="648">
        <v>2</v>
      </c>
      <c r="E7" s="648">
        <v>0</v>
      </c>
      <c r="F7" s="714" t="s">
        <v>578</v>
      </c>
      <c r="G7" s="648">
        <v>2</v>
      </c>
      <c r="H7" s="714">
        <v>1</v>
      </c>
      <c r="I7" s="648" t="s">
        <v>578</v>
      </c>
      <c r="J7" s="714" t="s">
        <v>578</v>
      </c>
      <c r="K7" s="648" t="s">
        <v>578</v>
      </c>
      <c r="L7" s="714">
        <v>0</v>
      </c>
      <c r="M7" s="648" t="s">
        <v>1</v>
      </c>
      <c r="N7" s="277"/>
    </row>
    <row r="8" spans="1:14" ht="14.4" customHeight="1" x14ac:dyDescent="0.3">
      <c r="A8" s="644">
        <v>11</v>
      </c>
      <c r="B8" s="645" t="s">
        <v>2258</v>
      </c>
      <c r="C8" s="648">
        <v>2017199.6899999995</v>
      </c>
      <c r="D8" s="648">
        <v>2343</v>
      </c>
      <c r="E8" s="648">
        <v>1345906.2999999998</v>
      </c>
      <c r="F8" s="714">
        <v>0.66721520267534851</v>
      </c>
      <c r="G8" s="648">
        <v>1633</v>
      </c>
      <c r="H8" s="714">
        <v>0.69696969696969702</v>
      </c>
      <c r="I8" s="648">
        <v>671293.38999999955</v>
      </c>
      <c r="J8" s="714">
        <v>0.33278479732465144</v>
      </c>
      <c r="K8" s="648">
        <v>710</v>
      </c>
      <c r="L8" s="714">
        <v>0.30303030303030304</v>
      </c>
      <c r="M8" s="648" t="s">
        <v>1</v>
      </c>
      <c r="N8" s="277"/>
    </row>
    <row r="9" spans="1:14" ht="14.4" customHeight="1" x14ac:dyDescent="0.3">
      <c r="A9" s="644" t="s">
        <v>576</v>
      </c>
      <c r="B9" s="645" t="s">
        <v>3</v>
      </c>
      <c r="C9" s="648">
        <v>3685625.28</v>
      </c>
      <c r="D9" s="648">
        <v>6132</v>
      </c>
      <c r="E9" s="648">
        <v>2383127.5499999993</v>
      </c>
      <c r="F9" s="714">
        <v>0.6466006088388887</v>
      </c>
      <c r="G9" s="648">
        <v>3528</v>
      </c>
      <c r="H9" s="714">
        <v>0.57534246575342463</v>
      </c>
      <c r="I9" s="648">
        <v>1302497.7300000004</v>
      </c>
      <c r="J9" s="714">
        <v>0.35339939116111135</v>
      </c>
      <c r="K9" s="648">
        <v>2604</v>
      </c>
      <c r="L9" s="714">
        <v>0.42465753424657532</v>
      </c>
      <c r="M9" s="648" t="s">
        <v>580</v>
      </c>
      <c r="N9" s="277"/>
    </row>
    <row r="11" spans="1:14" ht="14.4" customHeight="1" x14ac:dyDescent="0.3">
      <c r="A11" s="644">
        <v>11</v>
      </c>
      <c r="B11" s="645" t="s">
        <v>577</v>
      </c>
      <c r="C11" s="648" t="s">
        <v>578</v>
      </c>
      <c r="D11" s="648" t="s">
        <v>578</v>
      </c>
      <c r="E11" s="648" t="s">
        <v>578</v>
      </c>
      <c r="F11" s="714" t="s">
        <v>578</v>
      </c>
      <c r="G11" s="648" t="s">
        <v>578</v>
      </c>
      <c r="H11" s="714" t="s">
        <v>578</v>
      </c>
      <c r="I11" s="648" t="s">
        <v>578</v>
      </c>
      <c r="J11" s="714" t="s">
        <v>578</v>
      </c>
      <c r="K11" s="648" t="s">
        <v>578</v>
      </c>
      <c r="L11" s="714" t="s">
        <v>578</v>
      </c>
      <c r="M11" s="648" t="s">
        <v>74</v>
      </c>
      <c r="N11" s="277"/>
    </row>
    <row r="12" spans="1:14" ht="14.4" customHeight="1" x14ac:dyDescent="0.3">
      <c r="A12" s="644" t="s">
        <v>2259</v>
      </c>
      <c r="B12" s="645" t="s">
        <v>2256</v>
      </c>
      <c r="C12" s="648">
        <v>684450.4599999995</v>
      </c>
      <c r="D12" s="648">
        <v>882</v>
      </c>
      <c r="E12" s="648">
        <v>455988.06999999948</v>
      </c>
      <c r="F12" s="714">
        <v>0.66621048074100175</v>
      </c>
      <c r="G12" s="648">
        <v>554</v>
      </c>
      <c r="H12" s="714">
        <v>0.6281179138321995</v>
      </c>
      <c r="I12" s="648">
        <v>228462.38999999996</v>
      </c>
      <c r="J12" s="714">
        <v>0.33378951925899814</v>
      </c>
      <c r="K12" s="648">
        <v>328</v>
      </c>
      <c r="L12" s="714">
        <v>0.37188208616780044</v>
      </c>
      <c r="M12" s="648" t="s">
        <v>1</v>
      </c>
      <c r="N12" s="277"/>
    </row>
    <row r="13" spans="1:14" ht="14.4" customHeight="1" x14ac:dyDescent="0.3">
      <c r="A13" s="644" t="s">
        <v>2259</v>
      </c>
      <c r="B13" s="645" t="s">
        <v>2258</v>
      </c>
      <c r="C13" s="648">
        <v>173284.19000000003</v>
      </c>
      <c r="D13" s="648">
        <v>238</v>
      </c>
      <c r="E13" s="648">
        <v>153493.57000000004</v>
      </c>
      <c r="F13" s="714">
        <v>0.88579096569629356</v>
      </c>
      <c r="G13" s="648">
        <v>208</v>
      </c>
      <c r="H13" s="714">
        <v>0.87394957983193278</v>
      </c>
      <c r="I13" s="648">
        <v>19790.62</v>
      </c>
      <c r="J13" s="714">
        <v>0.11420903430370651</v>
      </c>
      <c r="K13" s="648">
        <v>30</v>
      </c>
      <c r="L13" s="714">
        <v>0.12605042016806722</v>
      </c>
      <c r="M13" s="648" t="s">
        <v>1</v>
      </c>
      <c r="N13" s="277"/>
    </row>
    <row r="14" spans="1:14" ht="14.4" customHeight="1" x14ac:dyDescent="0.3">
      <c r="A14" s="644" t="s">
        <v>2259</v>
      </c>
      <c r="B14" s="645" t="s">
        <v>2260</v>
      </c>
      <c r="C14" s="648">
        <v>857734.64999999956</v>
      </c>
      <c r="D14" s="648">
        <v>1120</v>
      </c>
      <c r="E14" s="648">
        <v>609481.63999999955</v>
      </c>
      <c r="F14" s="714">
        <v>0.71057131713170252</v>
      </c>
      <c r="G14" s="648">
        <v>762</v>
      </c>
      <c r="H14" s="714">
        <v>0.68035714285714288</v>
      </c>
      <c r="I14" s="648">
        <v>248253.00999999995</v>
      </c>
      <c r="J14" s="714">
        <v>0.28942868286829743</v>
      </c>
      <c r="K14" s="648">
        <v>358</v>
      </c>
      <c r="L14" s="714">
        <v>0.31964285714285712</v>
      </c>
      <c r="M14" s="648" t="s">
        <v>584</v>
      </c>
      <c r="N14" s="277"/>
    </row>
    <row r="15" spans="1:14" ht="14.4" customHeight="1" x14ac:dyDescent="0.3">
      <c r="A15" s="644" t="s">
        <v>578</v>
      </c>
      <c r="B15" s="645" t="s">
        <v>578</v>
      </c>
      <c r="C15" s="648" t="s">
        <v>578</v>
      </c>
      <c r="D15" s="648" t="s">
        <v>578</v>
      </c>
      <c r="E15" s="648" t="s">
        <v>578</v>
      </c>
      <c r="F15" s="714" t="s">
        <v>578</v>
      </c>
      <c r="G15" s="648" t="s">
        <v>578</v>
      </c>
      <c r="H15" s="714" t="s">
        <v>578</v>
      </c>
      <c r="I15" s="648" t="s">
        <v>578</v>
      </c>
      <c r="J15" s="714" t="s">
        <v>578</v>
      </c>
      <c r="K15" s="648" t="s">
        <v>578</v>
      </c>
      <c r="L15" s="714" t="s">
        <v>578</v>
      </c>
      <c r="M15" s="648" t="s">
        <v>585</v>
      </c>
      <c r="N15" s="277"/>
    </row>
    <row r="16" spans="1:14" ht="14.4" customHeight="1" x14ac:dyDescent="0.3">
      <c r="A16" s="644" t="s">
        <v>2261</v>
      </c>
      <c r="B16" s="645" t="s">
        <v>2256</v>
      </c>
      <c r="C16" s="648">
        <v>980800.45</v>
      </c>
      <c r="D16" s="648">
        <v>2891</v>
      </c>
      <c r="E16" s="648">
        <v>580239.5</v>
      </c>
      <c r="F16" s="714">
        <v>0.59159791372444825</v>
      </c>
      <c r="G16" s="648">
        <v>1337</v>
      </c>
      <c r="H16" s="714">
        <v>0.46246973365617433</v>
      </c>
      <c r="I16" s="648">
        <v>400560.94999999995</v>
      </c>
      <c r="J16" s="714">
        <v>0.40840208627555175</v>
      </c>
      <c r="K16" s="648">
        <v>1554</v>
      </c>
      <c r="L16" s="714">
        <v>0.53753026634382561</v>
      </c>
      <c r="M16" s="648" t="s">
        <v>1</v>
      </c>
      <c r="N16" s="277"/>
    </row>
    <row r="17" spans="1:14" ht="14.4" customHeight="1" x14ac:dyDescent="0.3">
      <c r="A17" s="644" t="s">
        <v>2261</v>
      </c>
      <c r="B17" s="645" t="s">
        <v>2257</v>
      </c>
      <c r="C17" s="648">
        <v>0</v>
      </c>
      <c r="D17" s="648">
        <v>2</v>
      </c>
      <c r="E17" s="648">
        <v>0</v>
      </c>
      <c r="F17" s="714" t="s">
        <v>578</v>
      </c>
      <c r="G17" s="648">
        <v>2</v>
      </c>
      <c r="H17" s="714">
        <v>1</v>
      </c>
      <c r="I17" s="648" t="s">
        <v>578</v>
      </c>
      <c r="J17" s="714" t="s">
        <v>578</v>
      </c>
      <c r="K17" s="648" t="s">
        <v>578</v>
      </c>
      <c r="L17" s="714">
        <v>0</v>
      </c>
      <c r="M17" s="648" t="s">
        <v>1</v>
      </c>
      <c r="N17" s="277"/>
    </row>
    <row r="18" spans="1:14" ht="14.4" customHeight="1" x14ac:dyDescent="0.3">
      <c r="A18" s="644" t="s">
        <v>2261</v>
      </c>
      <c r="B18" s="645" t="s">
        <v>2258</v>
      </c>
      <c r="C18" s="648">
        <v>1841259.8799999994</v>
      </c>
      <c r="D18" s="648">
        <v>2101</v>
      </c>
      <c r="E18" s="648">
        <v>1189757.1099999999</v>
      </c>
      <c r="F18" s="714">
        <v>0.64616468480266909</v>
      </c>
      <c r="G18" s="648">
        <v>1421</v>
      </c>
      <c r="H18" s="714">
        <v>0.67634459781056644</v>
      </c>
      <c r="I18" s="648">
        <v>651502.76999999967</v>
      </c>
      <c r="J18" s="714">
        <v>0.35383531519733102</v>
      </c>
      <c r="K18" s="648">
        <v>680</v>
      </c>
      <c r="L18" s="714">
        <v>0.32365540218943362</v>
      </c>
      <c r="M18" s="648" t="s">
        <v>1</v>
      </c>
      <c r="N18" s="277"/>
    </row>
    <row r="19" spans="1:14" ht="14.4" customHeight="1" x14ac:dyDescent="0.3">
      <c r="A19" s="644" t="s">
        <v>2261</v>
      </c>
      <c r="B19" s="645" t="s">
        <v>2262</v>
      </c>
      <c r="C19" s="648">
        <v>2822060.3299999991</v>
      </c>
      <c r="D19" s="648">
        <v>4994</v>
      </c>
      <c r="E19" s="648">
        <v>1769996.6099999999</v>
      </c>
      <c r="F19" s="714">
        <v>0.62720013147273868</v>
      </c>
      <c r="G19" s="648">
        <v>2760</v>
      </c>
      <c r="H19" s="714">
        <v>0.55266319583500201</v>
      </c>
      <c r="I19" s="648">
        <v>1052063.7199999997</v>
      </c>
      <c r="J19" s="714">
        <v>0.37279986852726144</v>
      </c>
      <c r="K19" s="648">
        <v>2234</v>
      </c>
      <c r="L19" s="714">
        <v>0.44733680416499799</v>
      </c>
      <c r="M19" s="648" t="s">
        <v>584</v>
      </c>
      <c r="N19" s="277"/>
    </row>
    <row r="20" spans="1:14" ht="14.4" customHeight="1" x14ac:dyDescent="0.3">
      <c r="A20" s="644" t="s">
        <v>578</v>
      </c>
      <c r="B20" s="645" t="s">
        <v>578</v>
      </c>
      <c r="C20" s="648" t="s">
        <v>578</v>
      </c>
      <c r="D20" s="648" t="s">
        <v>578</v>
      </c>
      <c r="E20" s="648" t="s">
        <v>578</v>
      </c>
      <c r="F20" s="714" t="s">
        <v>578</v>
      </c>
      <c r="G20" s="648" t="s">
        <v>578</v>
      </c>
      <c r="H20" s="714" t="s">
        <v>578</v>
      </c>
      <c r="I20" s="648" t="s">
        <v>578</v>
      </c>
      <c r="J20" s="714" t="s">
        <v>578</v>
      </c>
      <c r="K20" s="648" t="s">
        <v>578</v>
      </c>
      <c r="L20" s="714" t="s">
        <v>578</v>
      </c>
      <c r="M20" s="648" t="s">
        <v>585</v>
      </c>
      <c r="N20" s="277"/>
    </row>
    <row r="21" spans="1:14" ht="14.4" customHeight="1" x14ac:dyDescent="0.3">
      <c r="A21" s="644" t="s">
        <v>2263</v>
      </c>
      <c r="B21" s="645" t="s">
        <v>2256</v>
      </c>
      <c r="C21" s="648">
        <v>3174.6800000000003</v>
      </c>
      <c r="D21" s="648">
        <v>14</v>
      </c>
      <c r="E21" s="648">
        <v>993.68000000000006</v>
      </c>
      <c r="F21" s="714">
        <v>0.31300162536066628</v>
      </c>
      <c r="G21" s="648">
        <v>2</v>
      </c>
      <c r="H21" s="714">
        <v>0.14285714285714285</v>
      </c>
      <c r="I21" s="648">
        <v>2181</v>
      </c>
      <c r="J21" s="714">
        <v>0.68699837463933366</v>
      </c>
      <c r="K21" s="648">
        <v>12</v>
      </c>
      <c r="L21" s="714">
        <v>0.8571428571428571</v>
      </c>
      <c r="M21" s="648" t="s">
        <v>1</v>
      </c>
      <c r="N21" s="277"/>
    </row>
    <row r="22" spans="1:14" ht="14.4" customHeight="1" x14ac:dyDescent="0.3">
      <c r="A22" s="644" t="s">
        <v>2263</v>
      </c>
      <c r="B22" s="645" t="s">
        <v>2258</v>
      </c>
      <c r="C22" s="648">
        <v>2655.62</v>
      </c>
      <c r="D22" s="648">
        <v>4</v>
      </c>
      <c r="E22" s="648">
        <v>2655.62</v>
      </c>
      <c r="F22" s="714">
        <v>1</v>
      </c>
      <c r="G22" s="648">
        <v>4</v>
      </c>
      <c r="H22" s="714">
        <v>1</v>
      </c>
      <c r="I22" s="648" t="s">
        <v>578</v>
      </c>
      <c r="J22" s="714">
        <v>0</v>
      </c>
      <c r="K22" s="648" t="s">
        <v>578</v>
      </c>
      <c r="L22" s="714">
        <v>0</v>
      </c>
      <c r="M22" s="648" t="s">
        <v>1</v>
      </c>
      <c r="N22" s="277"/>
    </row>
    <row r="23" spans="1:14" ht="14.4" customHeight="1" x14ac:dyDescent="0.3">
      <c r="A23" s="644" t="s">
        <v>2263</v>
      </c>
      <c r="B23" s="645" t="s">
        <v>2264</v>
      </c>
      <c r="C23" s="648">
        <v>5830.3</v>
      </c>
      <c r="D23" s="648">
        <v>18</v>
      </c>
      <c r="E23" s="648">
        <v>3649.3</v>
      </c>
      <c r="F23" s="714">
        <v>0.62591976399156135</v>
      </c>
      <c r="G23" s="648">
        <v>6</v>
      </c>
      <c r="H23" s="714">
        <v>0.33333333333333331</v>
      </c>
      <c r="I23" s="648">
        <v>2181</v>
      </c>
      <c r="J23" s="714">
        <v>0.37408023600843865</v>
      </c>
      <c r="K23" s="648">
        <v>12</v>
      </c>
      <c r="L23" s="714">
        <v>0.66666666666666663</v>
      </c>
      <c r="M23" s="648" t="s">
        <v>584</v>
      </c>
      <c r="N23" s="277"/>
    </row>
    <row r="24" spans="1:14" ht="14.4" customHeight="1" x14ac:dyDescent="0.3">
      <c r="A24" s="644" t="s">
        <v>578</v>
      </c>
      <c r="B24" s="645" t="s">
        <v>578</v>
      </c>
      <c r="C24" s="648" t="s">
        <v>578</v>
      </c>
      <c r="D24" s="648" t="s">
        <v>578</v>
      </c>
      <c r="E24" s="648" t="s">
        <v>578</v>
      </c>
      <c r="F24" s="714" t="s">
        <v>578</v>
      </c>
      <c r="G24" s="648" t="s">
        <v>578</v>
      </c>
      <c r="H24" s="714" t="s">
        <v>578</v>
      </c>
      <c r="I24" s="648" t="s">
        <v>578</v>
      </c>
      <c r="J24" s="714" t="s">
        <v>578</v>
      </c>
      <c r="K24" s="648" t="s">
        <v>578</v>
      </c>
      <c r="L24" s="714" t="s">
        <v>578</v>
      </c>
      <c r="M24" s="648" t="s">
        <v>585</v>
      </c>
      <c r="N24" s="277"/>
    </row>
    <row r="25" spans="1:14" ht="14.4" customHeight="1" x14ac:dyDescent="0.3">
      <c r="A25" s="644" t="s">
        <v>576</v>
      </c>
      <c r="B25" s="645" t="s">
        <v>579</v>
      </c>
      <c r="C25" s="648">
        <v>3685625.2799999993</v>
      </c>
      <c r="D25" s="648">
        <v>6132</v>
      </c>
      <c r="E25" s="648">
        <v>2383127.5499999998</v>
      </c>
      <c r="F25" s="714">
        <v>0.64660060883888881</v>
      </c>
      <c r="G25" s="648">
        <v>3528</v>
      </c>
      <c r="H25" s="714">
        <v>0.57534246575342463</v>
      </c>
      <c r="I25" s="648">
        <v>1302497.7299999995</v>
      </c>
      <c r="J25" s="714">
        <v>0.35339939116111113</v>
      </c>
      <c r="K25" s="648">
        <v>2604</v>
      </c>
      <c r="L25" s="714">
        <v>0.42465753424657532</v>
      </c>
      <c r="M25" s="648" t="s">
        <v>580</v>
      </c>
      <c r="N25" s="277"/>
    </row>
    <row r="26" spans="1:14" ht="14.4" customHeight="1" x14ac:dyDescent="0.3">
      <c r="A26" s="715" t="s">
        <v>2265</v>
      </c>
    </row>
    <row r="27" spans="1:14" ht="14.4" customHeight="1" x14ac:dyDescent="0.3">
      <c r="A27" s="716" t="s">
        <v>2266</v>
      </c>
    </row>
    <row r="28" spans="1:14" ht="14.4" customHeight="1" x14ac:dyDescent="0.3">
      <c r="A28" s="715" t="s">
        <v>2267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5">
    <cfRule type="expression" dxfId="46" priority="4">
      <formula>AND(LEFT(M11,6)&lt;&gt;"mezera",M11&lt;&gt;"")</formula>
    </cfRule>
  </conditionalFormatting>
  <conditionalFormatting sqref="A11:A25">
    <cfRule type="expression" dxfId="45" priority="2">
      <formula>AND(M11&lt;&gt;"",M11&lt;&gt;"mezeraKL")</formula>
    </cfRule>
  </conditionalFormatting>
  <conditionalFormatting sqref="F11:F25">
    <cfRule type="cellIs" dxfId="44" priority="1" operator="lessThan">
      <formula>0.6</formula>
    </cfRule>
  </conditionalFormatting>
  <conditionalFormatting sqref="B11:L25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5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2268</v>
      </c>
      <c r="B5" s="708">
        <v>251648.15</v>
      </c>
      <c r="C5" s="655">
        <v>1</v>
      </c>
      <c r="D5" s="721">
        <v>354</v>
      </c>
      <c r="E5" s="724" t="s">
        <v>2268</v>
      </c>
      <c r="F5" s="708">
        <v>162044.13</v>
      </c>
      <c r="G5" s="676">
        <v>0.64393133825939119</v>
      </c>
      <c r="H5" s="658">
        <v>197</v>
      </c>
      <c r="I5" s="699">
        <v>0.55649717514124297</v>
      </c>
      <c r="J5" s="727">
        <v>89604.01999999999</v>
      </c>
      <c r="K5" s="676">
        <v>0.35606866174060881</v>
      </c>
      <c r="L5" s="658">
        <v>157</v>
      </c>
      <c r="M5" s="699">
        <v>0.44350282485875708</v>
      </c>
    </row>
    <row r="6" spans="1:13" ht="14.4" customHeight="1" x14ac:dyDescent="0.3">
      <c r="A6" s="718" t="s">
        <v>2269</v>
      </c>
      <c r="B6" s="709">
        <v>168480.3</v>
      </c>
      <c r="C6" s="661">
        <v>1</v>
      </c>
      <c r="D6" s="722">
        <v>267</v>
      </c>
      <c r="E6" s="725" t="s">
        <v>2269</v>
      </c>
      <c r="F6" s="709">
        <v>143813.09999999998</v>
      </c>
      <c r="G6" s="677">
        <v>0.85359000429130283</v>
      </c>
      <c r="H6" s="664">
        <v>176</v>
      </c>
      <c r="I6" s="700">
        <v>0.65917602996254676</v>
      </c>
      <c r="J6" s="728">
        <v>24667.200000000004</v>
      </c>
      <c r="K6" s="677">
        <v>0.14640999570869714</v>
      </c>
      <c r="L6" s="664">
        <v>91</v>
      </c>
      <c r="M6" s="700">
        <v>0.34082397003745318</v>
      </c>
    </row>
    <row r="7" spans="1:13" ht="14.4" customHeight="1" x14ac:dyDescent="0.3">
      <c r="A7" s="718" t="s">
        <v>2270</v>
      </c>
      <c r="B7" s="709">
        <v>14112.68</v>
      </c>
      <c r="C7" s="661">
        <v>1</v>
      </c>
      <c r="D7" s="722">
        <v>50</v>
      </c>
      <c r="E7" s="725" t="s">
        <v>2270</v>
      </c>
      <c r="F7" s="709">
        <v>8555.380000000001</v>
      </c>
      <c r="G7" s="677">
        <v>0.60621937151554495</v>
      </c>
      <c r="H7" s="664">
        <v>14</v>
      </c>
      <c r="I7" s="700">
        <v>0.28000000000000003</v>
      </c>
      <c r="J7" s="728">
        <v>5557.2999999999993</v>
      </c>
      <c r="K7" s="677">
        <v>0.39378062848445505</v>
      </c>
      <c r="L7" s="664">
        <v>36</v>
      </c>
      <c r="M7" s="700">
        <v>0.72</v>
      </c>
    </row>
    <row r="8" spans="1:13" ht="14.4" customHeight="1" x14ac:dyDescent="0.3">
      <c r="A8" s="718" t="s">
        <v>2271</v>
      </c>
      <c r="B8" s="709">
        <v>147401.71999999997</v>
      </c>
      <c r="C8" s="661">
        <v>1</v>
      </c>
      <c r="D8" s="722">
        <v>148</v>
      </c>
      <c r="E8" s="725" t="s">
        <v>2271</v>
      </c>
      <c r="F8" s="709">
        <v>97555.329999999987</v>
      </c>
      <c r="G8" s="677">
        <v>0.66183305052342678</v>
      </c>
      <c r="H8" s="664">
        <v>100</v>
      </c>
      <c r="I8" s="700">
        <v>0.67567567567567566</v>
      </c>
      <c r="J8" s="728">
        <v>49846.39</v>
      </c>
      <c r="K8" s="677">
        <v>0.33816694947657333</v>
      </c>
      <c r="L8" s="664">
        <v>48</v>
      </c>
      <c r="M8" s="700">
        <v>0.32432432432432434</v>
      </c>
    </row>
    <row r="9" spans="1:13" ht="14.4" customHeight="1" x14ac:dyDescent="0.3">
      <c r="A9" s="718" t="s">
        <v>2272</v>
      </c>
      <c r="B9" s="709">
        <v>558048.3600000001</v>
      </c>
      <c r="C9" s="661">
        <v>1</v>
      </c>
      <c r="D9" s="722">
        <v>853</v>
      </c>
      <c r="E9" s="725" t="s">
        <v>2272</v>
      </c>
      <c r="F9" s="709">
        <v>159978.24000000002</v>
      </c>
      <c r="G9" s="677">
        <v>0.2866745097145344</v>
      </c>
      <c r="H9" s="664">
        <v>399</v>
      </c>
      <c r="I9" s="700">
        <v>0.46776084407971863</v>
      </c>
      <c r="J9" s="728">
        <v>398070.12000000005</v>
      </c>
      <c r="K9" s="677">
        <v>0.71332549028546555</v>
      </c>
      <c r="L9" s="664">
        <v>454</v>
      </c>
      <c r="M9" s="700">
        <v>0.53223915592028137</v>
      </c>
    </row>
    <row r="10" spans="1:13" ht="14.4" customHeight="1" x14ac:dyDescent="0.3">
      <c r="A10" s="718" t="s">
        <v>2273</v>
      </c>
      <c r="B10" s="709">
        <v>252.64</v>
      </c>
      <c r="C10" s="661">
        <v>1</v>
      </c>
      <c r="D10" s="722">
        <v>3</v>
      </c>
      <c r="E10" s="725" t="s">
        <v>2273</v>
      </c>
      <c r="F10" s="709">
        <v>252.64</v>
      </c>
      <c r="G10" s="677">
        <v>1</v>
      </c>
      <c r="H10" s="664">
        <v>3</v>
      </c>
      <c r="I10" s="700">
        <v>1</v>
      </c>
      <c r="J10" s="728"/>
      <c r="K10" s="677">
        <v>0</v>
      </c>
      <c r="L10" s="664"/>
      <c r="M10" s="700">
        <v>0</v>
      </c>
    </row>
    <row r="11" spans="1:13" ht="14.4" customHeight="1" x14ac:dyDescent="0.3">
      <c r="A11" s="718" t="s">
        <v>2274</v>
      </c>
      <c r="B11" s="709">
        <v>221266.58</v>
      </c>
      <c r="C11" s="661">
        <v>1</v>
      </c>
      <c r="D11" s="722">
        <v>300</v>
      </c>
      <c r="E11" s="725" t="s">
        <v>2274</v>
      </c>
      <c r="F11" s="709">
        <v>188546.36</v>
      </c>
      <c r="G11" s="677">
        <v>0.85212308157879058</v>
      </c>
      <c r="H11" s="664">
        <v>216</v>
      </c>
      <c r="I11" s="700">
        <v>0.72</v>
      </c>
      <c r="J11" s="728">
        <v>32720.219999999998</v>
      </c>
      <c r="K11" s="677">
        <v>0.14787691842120937</v>
      </c>
      <c r="L11" s="664">
        <v>84</v>
      </c>
      <c r="M11" s="700">
        <v>0.28000000000000003</v>
      </c>
    </row>
    <row r="12" spans="1:13" ht="14.4" customHeight="1" x14ac:dyDescent="0.3">
      <c r="A12" s="718" t="s">
        <v>2275</v>
      </c>
      <c r="B12" s="709">
        <v>54869.72</v>
      </c>
      <c r="C12" s="661">
        <v>1</v>
      </c>
      <c r="D12" s="722">
        <v>105</v>
      </c>
      <c r="E12" s="725" t="s">
        <v>2275</v>
      </c>
      <c r="F12" s="709">
        <v>34059.1</v>
      </c>
      <c r="G12" s="677">
        <v>0.62072669588982776</v>
      </c>
      <c r="H12" s="664">
        <v>61</v>
      </c>
      <c r="I12" s="700">
        <v>0.580952380952381</v>
      </c>
      <c r="J12" s="728">
        <v>20810.62</v>
      </c>
      <c r="K12" s="677">
        <v>0.37927330411017224</v>
      </c>
      <c r="L12" s="664">
        <v>44</v>
      </c>
      <c r="M12" s="700">
        <v>0.41904761904761906</v>
      </c>
    </row>
    <row r="13" spans="1:13" ht="14.4" customHeight="1" x14ac:dyDescent="0.3">
      <c r="A13" s="718" t="s">
        <v>2276</v>
      </c>
      <c r="B13" s="709">
        <v>178510.72999999998</v>
      </c>
      <c r="C13" s="661">
        <v>1</v>
      </c>
      <c r="D13" s="722">
        <v>425</v>
      </c>
      <c r="E13" s="725" t="s">
        <v>2276</v>
      </c>
      <c r="F13" s="709">
        <v>151863.87999999998</v>
      </c>
      <c r="G13" s="677">
        <v>0.85072690028212861</v>
      </c>
      <c r="H13" s="664">
        <v>294</v>
      </c>
      <c r="I13" s="700">
        <v>0.69176470588235295</v>
      </c>
      <c r="J13" s="728">
        <v>26646.850000000009</v>
      </c>
      <c r="K13" s="677">
        <v>0.14927309971787137</v>
      </c>
      <c r="L13" s="664">
        <v>131</v>
      </c>
      <c r="M13" s="700">
        <v>0.30823529411764705</v>
      </c>
    </row>
    <row r="14" spans="1:13" ht="14.4" customHeight="1" x14ac:dyDescent="0.3">
      <c r="A14" s="718" t="s">
        <v>2277</v>
      </c>
      <c r="B14" s="709">
        <v>42511.100000000006</v>
      </c>
      <c r="C14" s="661">
        <v>1</v>
      </c>
      <c r="D14" s="722">
        <v>89</v>
      </c>
      <c r="E14" s="725" t="s">
        <v>2277</v>
      </c>
      <c r="F14" s="709">
        <v>31388.940000000002</v>
      </c>
      <c r="G14" s="677">
        <v>0.73837044912975669</v>
      </c>
      <c r="H14" s="664">
        <v>42</v>
      </c>
      <c r="I14" s="700">
        <v>0.47191011235955055</v>
      </c>
      <c r="J14" s="728">
        <v>11122.16</v>
      </c>
      <c r="K14" s="677">
        <v>0.26162955087024325</v>
      </c>
      <c r="L14" s="664">
        <v>47</v>
      </c>
      <c r="M14" s="700">
        <v>0.5280898876404494</v>
      </c>
    </row>
    <row r="15" spans="1:13" ht="14.4" customHeight="1" x14ac:dyDescent="0.3">
      <c r="A15" s="718" t="s">
        <v>2278</v>
      </c>
      <c r="B15" s="709">
        <v>238259.08999999994</v>
      </c>
      <c r="C15" s="661">
        <v>1</v>
      </c>
      <c r="D15" s="722">
        <v>404</v>
      </c>
      <c r="E15" s="725" t="s">
        <v>2278</v>
      </c>
      <c r="F15" s="709">
        <v>147486.65999999995</v>
      </c>
      <c r="G15" s="677">
        <v>0.61901797744631692</v>
      </c>
      <c r="H15" s="664">
        <v>217</v>
      </c>
      <c r="I15" s="700">
        <v>0.53712871287128716</v>
      </c>
      <c r="J15" s="728">
        <v>90772.43</v>
      </c>
      <c r="K15" s="677">
        <v>0.38098202255368313</v>
      </c>
      <c r="L15" s="664">
        <v>187</v>
      </c>
      <c r="M15" s="700">
        <v>0.46287128712871289</v>
      </c>
    </row>
    <row r="16" spans="1:13" ht="14.4" customHeight="1" x14ac:dyDescent="0.3">
      <c r="A16" s="718" t="s">
        <v>2279</v>
      </c>
      <c r="B16" s="709">
        <v>246557.80999999994</v>
      </c>
      <c r="C16" s="661">
        <v>1</v>
      </c>
      <c r="D16" s="722">
        <v>509</v>
      </c>
      <c r="E16" s="725" t="s">
        <v>2279</v>
      </c>
      <c r="F16" s="709">
        <v>177153.75999999995</v>
      </c>
      <c r="G16" s="677">
        <v>0.71850800426885686</v>
      </c>
      <c r="H16" s="664">
        <v>300</v>
      </c>
      <c r="I16" s="700">
        <v>0.58939096267190572</v>
      </c>
      <c r="J16" s="728">
        <v>69404.05</v>
      </c>
      <c r="K16" s="677">
        <v>0.2814919957311432</v>
      </c>
      <c r="L16" s="664">
        <v>209</v>
      </c>
      <c r="M16" s="700">
        <v>0.41060903732809428</v>
      </c>
    </row>
    <row r="17" spans="1:13" ht="14.4" customHeight="1" x14ac:dyDescent="0.3">
      <c r="A17" s="718" t="s">
        <v>2280</v>
      </c>
      <c r="B17" s="709">
        <v>116386.94999999998</v>
      </c>
      <c r="C17" s="661">
        <v>1</v>
      </c>
      <c r="D17" s="722">
        <v>212</v>
      </c>
      <c r="E17" s="725" t="s">
        <v>2280</v>
      </c>
      <c r="F17" s="709">
        <v>95505.349999999977</v>
      </c>
      <c r="G17" s="677">
        <v>0.82058469613646534</v>
      </c>
      <c r="H17" s="664">
        <v>137</v>
      </c>
      <c r="I17" s="700">
        <v>0.64622641509433965</v>
      </c>
      <c r="J17" s="728">
        <v>20881.600000000002</v>
      </c>
      <c r="K17" s="677">
        <v>0.17941530386353458</v>
      </c>
      <c r="L17" s="664">
        <v>75</v>
      </c>
      <c r="M17" s="700">
        <v>0.35377358490566035</v>
      </c>
    </row>
    <row r="18" spans="1:13" ht="14.4" customHeight="1" x14ac:dyDescent="0.3">
      <c r="A18" s="718" t="s">
        <v>2281</v>
      </c>
      <c r="B18" s="709">
        <v>50360.04</v>
      </c>
      <c r="C18" s="661">
        <v>1</v>
      </c>
      <c r="D18" s="722">
        <v>141</v>
      </c>
      <c r="E18" s="725" t="s">
        <v>2281</v>
      </c>
      <c r="F18" s="709">
        <v>30139.46</v>
      </c>
      <c r="G18" s="677">
        <v>0.59847966760947768</v>
      </c>
      <c r="H18" s="664">
        <v>65</v>
      </c>
      <c r="I18" s="700">
        <v>0.46099290780141844</v>
      </c>
      <c r="J18" s="728">
        <v>20220.580000000002</v>
      </c>
      <c r="K18" s="677">
        <v>0.40152033239052237</v>
      </c>
      <c r="L18" s="664">
        <v>76</v>
      </c>
      <c r="M18" s="700">
        <v>0.53900709219858156</v>
      </c>
    </row>
    <row r="19" spans="1:13" ht="14.4" customHeight="1" x14ac:dyDescent="0.3">
      <c r="A19" s="718" t="s">
        <v>2282</v>
      </c>
      <c r="B19" s="709">
        <v>248682.59999999998</v>
      </c>
      <c r="C19" s="661">
        <v>1</v>
      </c>
      <c r="D19" s="722">
        <v>423</v>
      </c>
      <c r="E19" s="725" t="s">
        <v>2282</v>
      </c>
      <c r="F19" s="709">
        <v>156996.97999999998</v>
      </c>
      <c r="G19" s="677">
        <v>0.63131469592162859</v>
      </c>
      <c r="H19" s="664">
        <v>233</v>
      </c>
      <c r="I19" s="700">
        <v>0.55082742316784872</v>
      </c>
      <c r="J19" s="728">
        <v>91685.62000000001</v>
      </c>
      <c r="K19" s="677">
        <v>0.36868530407837147</v>
      </c>
      <c r="L19" s="664">
        <v>190</v>
      </c>
      <c r="M19" s="700">
        <v>0.44917257683215128</v>
      </c>
    </row>
    <row r="20" spans="1:13" ht="14.4" customHeight="1" x14ac:dyDescent="0.3">
      <c r="A20" s="718" t="s">
        <v>2283</v>
      </c>
      <c r="B20" s="709">
        <v>122683.79000000001</v>
      </c>
      <c r="C20" s="661">
        <v>1</v>
      </c>
      <c r="D20" s="722">
        <v>211</v>
      </c>
      <c r="E20" s="725" t="s">
        <v>2283</v>
      </c>
      <c r="F20" s="709">
        <v>107867.11000000002</v>
      </c>
      <c r="G20" s="677">
        <v>0.87922870657973651</v>
      </c>
      <c r="H20" s="664">
        <v>161</v>
      </c>
      <c r="I20" s="700">
        <v>0.76303317535545023</v>
      </c>
      <c r="J20" s="728">
        <v>14816.68</v>
      </c>
      <c r="K20" s="677">
        <v>0.12077129342026359</v>
      </c>
      <c r="L20" s="664">
        <v>50</v>
      </c>
      <c r="M20" s="700">
        <v>0.23696682464454977</v>
      </c>
    </row>
    <row r="21" spans="1:13" ht="14.4" customHeight="1" x14ac:dyDescent="0.3">
      <c r="A21" s="718" t="s">
        <v>2284</v>
      </c>
      <c r="B21" s="709">
        <v>200924.06999999998</v>
      </c>
      <c r="C21" s="661">
        <v>1</v>
      </c>
      <c r="D21" s="722">
        <v>258</v>
      </c>
      <c r="E21" s="725" t="s">
        <v>2284</v>
      </c>
      <c r="F21" s="709">
        <v>121736.50999999998</v>
      </c>
      <c r="G21" s="677">
        <v>0.60588315775208013</v>
      </c>
      <c r="H21" s="664">
        <v>154</v>
      </c>
      <c r="I21" s="700">
        <v>0.5968992248062015</v>
      </c>
      <c r="J21" s="728">
        <v>79187.56</v>
      </c>
      <c r="K21" s="677">
        <v>0.39411684224791987</v>
      </c>
      <c r="L21" s="664">
        <v>104</v>
      </c>
      <c r="M21" s="700">
        <v>0.40310077519379844</v>
      </c>
    </row>
    <row r="22" spans="1:13" ht="14.4" customHeight="1" x14ac:dyDescent="0.3">
      <c r="A22" s="718" t="s">
        <v>2285</v>
      </c>
      <c r="B22" s="709">
        <v>259359.57</v>
      </c>
      <c r="C22" s="661">
        <v>1</v>
      </c>
      <c r="D22" s="722">
        <v>386</v>
      </c>
      <c r="E22" s="725" t="s">
        <v>2285</v>
      </c>
      <c r="F22" s="709">
        <v>202570.94</v>
      </c>
      <c r="G22" s="677">
        <v>0.78104285876167978</v>
      </c>
      <c r="H22" s="664">
        <v>180</v>
      </c>
      <c r="I22" s="700">
        <v>0.46632124352331605</v>
      </c>
      <c r="J22" s="728">
        <v>56788.630000000005</v>
      </c>
      <c r="K22" s="677">
        <v>0.21895714123832025</v>
      </c>
      <c r="L22" s="664">
        <v>206</v>
      </c>
      <c r="M22" s="700">
        <v>0.53367875647668395</v>
      </c>
    </row>
    <row r="23" spans="1:13" ht="14.4" customHeight="1" x14ac:dyDescent="0.3">
      <c r="A23" s="718" t="s">
        <v>2286</v>
      </c>
      <c r="B23" s="709">
        <v>58234.090000000004</v>
      </c>
      <c r="C23" s="661">
        <v>1</v>
      </c>
      <c r="D23" s="722">
        <v>118</v>
      </c>
      <c r="E23" s="725" t="s">
        <v>2286</v>
      </c>
      <c r="F23" s="709">
        <v>42984.270000000004</v>
      </c>
      <c r="G23" s="677">
        <v>0.73812898939435645</v>
      </c>
      <c r="H23" s="664">
        <v>88</v>
      </c>
      <c r="I23" s="700">
        <v>0.74576271186440679</v>
      </c>
      <c r="J23" s="728">
        <v>15249.82</v>
      </c>
      <c r="K23" s="677">
        <v>0.26187101060564349</v>
      </c>
      <c r="L23" s="664">
        <v>30</v>
      </c>
      <c r="M23" s="700">
        <v>0.25423728813559321</v>
      </c>
    </row>
    <row r="24" spans="1:13" ht="14.4" customHeight="1" x14ac:dyDescent="0.3">
      <c r="A24" s="718" t="s">
        <v>2287</v>
      </c>
      <c r="B24" s="709">
        <v>212424.80000000005</v>
      </c>
      <c r="C24" s="661">
        <v>1</v>
      </c>
      <c r="D24" s="722">
        <v>366</v>
      </c>
      <c r="E24" s="725" t="s">
        <v>2287</v>
      </c>
      <c r="F24" s="709">
        <v>153865.59000000005</v>
      </c>
      <c r="G24" s="677">
        <v>0.72432969220166399</v>
      </c>
      <c r="H24" s="664">
        <v>232</v>
      </c>
      <c r="I24" s="700">
        <v>0.63387978142076506</v>
      </c>
      <c r="J24" s="728">
        <v>58559.209999999985</v>
      </c>
      <c r="K24" s="677">
        <v>0.27567030779833601</v>
      </c>
      <c r="L24" s="664">
        <v>134</v>
      </c>
      <c r="M24" s="700">
        <v>0.36612021857923499</v>
      </c>
    </row>
    <row r="25" spans="1:13" ht="14.4" customHeight="1" x14ac:dyDescent="0.3">
      <c r="A25" s="718" t="s">
        <v>2288</v>
      </c>
      <c r="B25" s="709">
        <v>187982.75999999983</v>
      </c>
      <c r="C25" s="661">
        <v>1</v>
      </c>
      <c r="D25" s="722">
        <v>308</v>
      </c>
      <c r="E25" s="725" t="s">
        <v>2288</v>
      </c>
      <c r="F25" s="709">
        <v>106549.99999999994</v>
      </c>
      <c r="G25" s="677">
        <v>0.56680729658400608</v>
      </c>
      <c r="H25" s="664">
        <v>158</v>
      </c>
      <c r="I25" s="700">
        <v>0.51298701298701299</v>
      </c>
      <c r="J25" s="728">
        <v>81432.759999999893</v>
      </c>
      <c r="K25" s="677">
        <v>0.43319270341599392</v>
      </c>
      <c r="L25" s="664">
        <v>150</v>
      </c>
      <c r="M25" s="700">
        <v>0.48701298701298701</v>
      </c>
    </row>
    <row r="26" spans="1:13" ht="14.4" customHeight="1" x14ac:dyDescent="0.3">
      <c r="A26" s="718" t="s">
        <v>2289</v>
      </c>
      <c r="B26" s="709">
        <v>47209.86</v>
      </c>
      <c r="C26" s="661">
        <v>1</v>
      </c>
      <c r="D26" s="722">
        <v>126</v>
      </c>
      <c r="E26" s="725" t="s">
        <v>2289</v>
      </c>
      <c r="F26" s="709">
        <v>25109.54</v>
      </c>
      <c r="G26" s="677">
        <v>0.53187067277894917</v>
      </c>
      <c r="H26" s="664">
        <v>57</v>
      </c>
      <c r="I26" s="700">
        <v>0.45238095238095238</v>
      </c>
      <c r="J26" s="728">
        <v>22100.32</v>
      </c>
      <c r="K26" s="677">
        <v>0.46812932722105083</v>
      </c>
      <c r="L26" s="664">
        <v>69</v>
      </c>
      <c r="M26" s="700">
        <v>0.54761904761904767</v>
      </c>
    </row>
    <row r="27" spans="1:13" ht="14.4" customHeight="1" thickBot="1" x14ac:dyDescent="0.35">
      <c r="A27" s="719" t="s">
        <v>2290</v>
      </c>
      <c r="B27" s="710">
        <v>59457.869999999995</v>
      </c>
      <c r="C27" s="667">
        <v>1</v>
      </c>
      <c r="D27" s="723">
        <v>76</v>
      </c>
      <c r="E27" s="726" t="s">
        <v>2290</v>
      </c>
      <c r="F27" s="710">
        <v>37104.28</v>
      </c>
      <c r="G27" s="678">
        <v>0.62404320908233013</v>
      </c>
      <c r="H27" s="670">
        <v>44</v>
      </c>
      <c r="I27" s="701">
        <v>0.57894736842105265</v>
      </c>
      <c r="J27" s="729">
        <v>22353.59</v>
      </c>
      <c r="K27" s="678">
        <v>0.37595679091766998</v>
      </c>
      <c r="L27" s="670">
        <v>32</v>
      </c>
      <c r="M27" s="701">
        <v>0.42105263157894735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67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3665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3685625.2799999961</v>
      </c>
      <c r="N3" s="70">
        <f>SUBTOTAL(9,N7:N1048576)</f>
        <v>11150</v>
      </c>
      <c r="O3" s="70">
        <f>SUBTOTAL(9,O7:O1048576)</f>
        <v>6132</v>
      </c>
      <c r="P3" s="70">
        <f>SUBTOTAL(9,P7:P1048576)</f>
        <v>2383127.5500000007</v>
      </c>
      <c r="Q3" s="71">
        <f>IF(M3=0,0,P3/M3)</f>
        <v>0.6466006088388897</v>
      </c>
      <c r="R3" s="70">
        <f>SUBTOTAL(9,R7:R1048576)</f>
        <v>6594</v>
      </c>
      <c r="S3" s="71">
        <f>IF(N3=0,0,R3/N3)</f>
        <v>0.59139013452914801</v>
      </c>
      <c r="T3" s="70">
        <f>SUBTOTAL(9,T7:T1048576)</f>
        <v>3528</v>
      </c>
      <c r="U3" s="72">
        <f>IF(O3=0,0,T3/O3)</f>
        <v>0.57534246575342463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11</v>
      </c>
      <c r="B7" s="736" t="s">
        <v>577</v>
      </c>
      <c r="C7" s="736" t="s">
        <v>2259</v>
      </c>
      <c r="D7" s="737" t="s">
        <v>3662</v>
      </c>
      <c r="E7" s="738" t="s">
        <v>2268</v>
      </c>
      <c r="F7" s="736" t="s">
        <v>2256</v>
      </c>
      <c r="G7" s="736" t="s">
        <v>2291</v>
      </c>
      <c r="H7" s="736" t="s">
        <v>960</v>
      </c>
      <c r="I7" s="736" t="s">
        <v>1126</v>
      </c>
      <c r="J7" s="736" t="s">
        <v>2138</v>
      </c>
      <c r="K7" s="736" t="s">
        <v>2139</v>
      </c>
      <c r="L7" s="739">
        <v>154.36000000000001</v>
      </c>
      <c r="M7" s="739">
        <v>1852.3200000000002</v>
      </c>
      <c r="N7" s="736">
        <v>12</v>
      </c>
      <c r="O7" s="740">
        <v>2.5</v>
      </c>
      <c r="P7" s="739">
        <v>1234.8800000000001</v>
      </c>
      <c r="Q7" s="741">
        <v>0.66666666666666663</v>
      </c>
      <c r="R7" s="736">
        <v>8</v>
      </c>
      <c r="S7" s="741">
        <v>0.66666666666666663</v>
      </c>
      <c r="T7" s="740">
        <v>1.5</v>
      </c>
      <c r="U7" s="235">
        <v>0.6</v>
      </c>
    </row>
    <row r="8" spans="1:21" ht="14.4" customHeight="1" x14ac:dyDescent="0.3">
      <c r="A8" s="660">
        <v>11</v>
      </c>
      <c r="B8" s="661" t="s">
        <v>577</v>
      </c>
      <c r="C8" s="661" t="s">
        <v>2259</v>
      </c>
      <c r="D8" s="742" t="s">
        <v>3662</v>
      </c>
      <c r="E8" s="743" t="s">
        <v>2268</v>
      </c>
      <c r="F8" s="661" t="s">
        <v>2256</v>
      </c>
      <c r="G8" s="661" t="s">
        <v>2292</v>
      </c>
      <c r="H8" s="661" t="s">
        <v>578</v>
      </c>
      <c r="I8" s="661" t="s">
        <v>2293</v>
      </c>
      <c r="J8" s="661" t="s">
        <v>1102</v>
      </c>
      <c r="K8" s="661" t="s">
        <v>1091</v>
      </c>
      <c r="L8" s="662">
        <v>0</v>
      </c>
      <c r="M8" s="662">
        <v>0</v>
      </c>
      <c r="N8" s="661">
        <v>3</v>
      </c>
      <c r="O8" s="744">
        <v>1</v>
      </c>
      <c r="P8" s="662">
        <v>0</v>
      </c>
      <c r="Q8" s="677"/>
      <c r="R8" s="661">
        <v>1</v>
      </c>
      <c r="S8" s="677">
        <v>0.33333333333333331</v>
      </c>
      <c r="T8" s="744">
        <v>0.5</v>
      </c>
      <c r="U8" s="700">
        <v>0.5</v>
      </c>
    </row>
    <row r="9" spans="1:21" ht="14.4" customHeight="1" x14ac:dyDescent="0.3">
      <c r="A9" s="660">
        <v>11</v>
      </c>
      <c r="B9" s="661" t="s">
        <v>577</v>
      </c>
      <c r="C9" s="661" t="s">
        <v>2259</v>
      </c>
      <c r="D9" s="742" t="s">
        <v>3662</v>
      </c>
      <c r="E9" s="743" t="s">
        <v>2268</v>
      </c>
      <c r="F9" s="661" t="s">
        <v>2256</v>
      </c>
      <c r="G9" s="661" t="s">
        <v>2294</v>
      </c>
      <c r="H9" s="661" t="s">
        <v>578</v>
      </c>
      <c r="I9" s="661" t="s">
        <v>1613</v>
      </c>
      <c r="J9" s="661" t="s">
        <v>1614</v>
      </c>
      <c r="K9" s="661" t="s">
        <v>2146</v>
      </c>
      <c r="L9" s="662">
        <v>78.33</v>
      </c>
      <c r="M9" s="662">
        <v>783.3</v>
      </c>
      <c r="N9" s="661">
        <v>10</v>
      </c>
      <c r="O9" s="744">
        <v>4</v>
      </c>
      <c r="P9" s="662">
        <v>783.3</v>
      </c>
      <c r="Q9" s="677">
        <v>1</v>
      </c>
      <c r="R9" s="661">
        <v>10</v>
      </c>
      <c r="S9" s="677">
        <v>1</v>
      </c>
      <c r="T9" s="744">
        <v>4</v>
      </c>
      <c r="U9" s="700">
        <v>1</v>
      </c>
    </row>
    <row r="10" spans="1:21" ht="14.4" customHeight="1" x14ac:dyDescent="0.3">
      <c r="A10" s="660">
        <v>11</v>
      </c>
      <c r="B10" s="661" t="s">
        <v>577</v>
      </c>
      <c r="C10" s="661" t="s">
        <v>2259</v>
      </c>
      <c r="D10" s="742" t="s">
        <v>3662</v>
      </c>
      <c r="E10" s="743" t="s">
        <v>2268</v>
      </c>
      <c r="F10" s="661" t="s">
        <v>2256</v>
      </c>
      <c r="G10" s="661" t="s">
        <v>2295</v>
      </c>
      <c r="H10" s="661" t="s">
        <v>578</v>
      </c>
      <c r="I10" s="661" t="s">
        <v>852</v>
      </c>
      <c r="J10" s="661" t="s">
        <v>853</v>
      </c>
      <c r="K10" s="661" t="s">
        <v>854</v>
      </c>
      <c r="L10" s="662">
        <v>72.64</v>
      </c>
      <c r="M10" s="662">
        <v>145.28</v>
      </c>
      <c r="N10" s="661">
        <v>2</v>
      </c>
      <c r="O10" s="744">
        <v>0.5</v>
      </c>
      <c r="P10" s="662">
        <v>145.28</v>
      </c>
      <c r="Q10" s="677">
        <v>1</v>
      </c>
      <c r="R10" s="661">
        <v>2</v>
      </c>
      <c r="S10" s="677">
        <v>1</v>
      </c>
      <c r="T10" s="744">
        <v>0.5</v>
      </c>
      <c r="U10" s="700">
        <v>1</v>
      </c>
    </row>
    <row r="11" spans="1:21" ht="14.4" customHeight="1" x14ac:dyDescent="0.3">
      <c r="A11" s="660">
        <v>11</v>
      </c>
      <c r="B11" s="661" t="s">
        <v>577</v>
      </c>
      <c r="C11" s="661" t="s">
        <v>2259</v>
      </c>
      <c r="D11" s="742" t="s">
        <v>3662</v>
      </c>
      <c r="E11" s="743" t="s">
        <v>2268</v>
      </c>
      <c r="F11" s="661" t="s">
        <v>2256</v>
      </c>
      <c r="G11" s="661" t="s">
        <v>2296</v>
      </c>
      <c r="H11" s="661" t="s">
        <v>578</v>
      </c>
      <c r="I11" s="661" t="s">
        <v>2297</v>
      </c>
      <c r="J11" s="661" t="s">
        <v>2298</v>
      </c>
      <c r="K11" s="661" t="s">
        <v>2299</v>
      </c>
      <c r="L11" s="662">
        <v>39.74</v>
      </c>
      <c r="M11" s="662">
        <v>158.96</v>
      </c>
      <c r="N11" s="661">
        <v>4</v>
      </c>
      <c r="O11" s="744">
        <v>0.5</v>
      </c>
      <c r="P11" s="662">
        <v>158.96</v>
      </c>
      <c r="Q11" s="677">
        <v>1</v>
      </c>
      <c r="R11" s="661">
        <v>4</v>
      </c>
      <c r="S11" s="677">
        <v>1</v>
      </c>
      <c r="T11" s="744">
        <v>0.5</v>
      </c>
      <c r="U11" s="700">
        <v>1</v>
      </c>
    </row>
    <row r="12" spans="1:21" ht="14.4" customHeight="1" x14ac:dyDescent="0.3">
      <c r="A12" s="660">
        <v>11</v>
      </c>
      <c r="B12" s="661" t="s">
        <v>577</v>
      </c>
      <c r="C12" s="661" t="s">
        <v>2259</v>
      </c>
      <c r="D12" s="742" t="s">
        <v>3662</v>
      </c>
      <c r="E12" s="743" t="s">
        <v>2268</v>
      </c>
      <c r="F12" s="661" t="s">
        <v>2256</v>
      </c>
      <c r="G12" s="661" t="s">
        <v>2300</v>
      </c>
      <c r="H12" s="661" t="s">
        <v>578</v>
      </c>
      <c r="I12" s="661" t="s">
        <v>1105</v>
      </c>
      <c r="J12" s="661" t="s">
        <v>1106</v>
      </c>
      <c r="K12" s="661" t="s">
        <v>1107</v>
      </c>
      <c r="L12" s="662">
        <v>147.31</v>
      </c>
      <c r="M12" s="662">
        <v>1325.79</v>
      </c>
      <c r="N12" s="661">
        <v>9</v>
      </c>
      <c r="O12" s="744">
        <v>2</v>
      </c>
      <c r="P12" s="662">
        <v>1031.17</v>
      </c>
      <c r="Q12" s="677">
        <v>0.7777777777777779</v>
      </c>
      <c r="R12" s="661">
        <v>7</v>
      </c>
      <c r="S12" s="677">
        <v>0.77777777777777779</v>
      </c>
      <c r="T12" s="744">
        <v>1.5</v>
      </c>
      <c r="U12" s="700">
        <v>0.75</v>
      </c>
    </row>
    <row r="13" spans="1:21" ht="14.4" customHeight="1" x14ac:dyDescent="0.3">
      <c r="A13" s="660">
        <v>11</v>
      </c>
      <c r="B13" s="661" t="s">
        <v>577</v>
      </c>
      <c r="C13" s="661" t="s">
        <v>2259</v>
      </c>
      <c r="D13" s="742" t="s">
        <v>3662</v>
      </c>
      <c r="E13" s="743" t="s">
        <v>2268</v>
      </c>
      <c r="F13" s="661" t="s">
        <v>2256</v>
      </c>
      <c r="G13" s="661" t="s">
        <v>2300</v>
      </c>
      <c r="H13" s="661" t="s">
        <v>578</v>
      </c>
      <c r="I13" s="661" t="s">
        <v>2301</v>
      </c>
      <c r="J13" s="661" t="s">
        <v>2302</v>
      </c>
      <c r="K13" s="661" t="s">
        <v>2303</v>
      </c>
      <c r="L13" s="662">
        <v>73.66</v>
      </c>
      <c r="M13" s="662">
        <v>368.29999999999995</v>
      </c>
      <c r="N13" s="661">
        <v>5</v>
      </c>
      <c r="O13" s="744">
        <v>0.5</v>
      </c>
      <c r="P13" s="662">
        <v>368.29999999999995</v>
      </c>
      <c r="Q13" s="677">
        <v>1</v>
      </c>
      <c r="R13" s="661">
        <v>5</v>
      </c>
      <c r="S13" s="677">
        <v>1</v>
      </c>
      <c r="T13" s="744">
        <v>0.5</v>
      </c>
      <c r="U13" s="700">
        <v>1</v>
      </c>
    </row>
    <row r="14" spans="1:21" ht="14.4" customHeight="1" x14ac:dyDescent="0.3">
      <c r="A14" s="660">
        <v>11</v>
      </c>
      <c r="B14" s="661" t="s">
        <v>577</v>
      </c>
      <c r="C14" s="661" t="s">
        <v>2259</v>
      </c>
      <c r="D14" s="742" t="s">
        <v>3662</v>
      </c>
      <c r="E14" s="743" t="s">
        <v>2268</v>
      </c>
      <c r="F14" s="661" t="s">
        <v>2256</v>
      </c>
      <c r="G14" s="661" t="s">
        <v>2304</v>
      </c>
      <c r="H14" s="661" t="s">
        <v>960</v>
      </c>
      <c r="I14" s="661" t="s">
        <v>1624</v>
      </c>
      <c r="J14" s="661" t="s">
        <v>2219</v>
      </c>
      <c r="K14" s="661" t="s">
        <v>1611</v>
      </c>
      <c r="L14" s="662">
        <v>11293.87</v>
      </c>
      <c r="M14" s="662">
        <v>22587.74</v>
      </c>
      <c r="N14" s="661">
        <v>2</v>
      </c>
      <c r="O14" s="744">
        <v>0.5</v>
      </c>
      <c r="P14" s="662">
        <v>22587.74</v>
      </c>
      <c r="Q14" s="677">
        <v>1</v>
      </c>
      <c r="R14" s="661">
        <v>2</v>
      </c>
      <c r="S14" s="677">
        <v>1</v>
      </c>
      <c r="T14" s="744">
        <v>0.5</v>
      </c>
      <c r="U14" s="700">
        <v>1</v>
      </c>
    </row>
    <row r="15" spans="1:21" ht="14.4" customHeight="1" x14ac:dyDescent="0.3">
      <c r="A15" s="660">
        <v>11</v>
      </c>
      <c r="B15" s="661" t="s">
        <v>577</v>
      </c>
      <c r="C15" s="661" t="s">
        <v>2259</v>
      </c>
      <c r="D15" s="742" t="s">
        <v>3662</v>
      </c>
      <c r="E15" s="743" t="s">
        <v>2268</v>
      </c>
      <c r="F15" s="661" t="s">
        <v>2256</v>
      </c>
      <c r="G15" s="661" t="s">
        <v>2305</v>
      </c>
      <c r="H15" s="661" t="s">
        <v>960</v>
      </c>
      <c r="I15" s="661" t="s">
        <v>1059</v>
      </c>
      <c r="J15" s="661" t="s">
        <v>610</v>
      </c>
      <c r="K15" s="661" t="s">
        <v>611</v>
      </c>
      <c r="L15" s="662">
        <v>407.55</v>
      </c>
      <c r="M15" s="662">
        <v>407.55</v>
      </c>
      <c r="N15" s="661">
        <v>1</v>
      </c>
      <c r="O15" s="744">
        <v>1</v>
      </c>
      <c r="P15" s="662">
        <v>407.55</v>
      </c>
      <c r="Q15" s="677">
        <v>1</v>
      </c>
      <c r="R15" s="661">
        <v>1</v>
      </c>
      <c r="S15" s="677">
        <v>1</v>
      </c>
      <c r="T15" s="744">
        <v>1</v>
      </c>
      <c r="U15" s="700">
        <v>1</v>
      </c>
    </row>
    <row r="16" spans="1:21" ht="14.4" customHeight="1" x14ac:dyDescent="0.3">
      <c r="A16" s="660">
        <v>11</v>
      </c>
      <c r="B16" s="661" t="s">
        <v>577</v>
      </c>
      <c r="C16" s="661" t="s">
        <v>2259</v>
      </c>
      <c r="D16" s="742" t="s">
        <v>3662</v>
      </c>
      <c r="E16" s="743" t="s">
        <v>2268</v>
      </c>
      <c r="F16" s="661" t="s">
        <v>2256</v>
      </c>
      <c r="G16" s="661" t="s">
        <v>2305</v>
      </c>
      <c r="H16" s="661" t="s">
        <v>960</v>
      </c>
      <c r="I16" s="661" t="s">
        <v>1061</v>
      </c>
      <c r="J16" s="661" t="s">
        <v>610</v>
      </c>
      <c r="K16" s="661" t="s">
        <v>1062</v>
      </c>
      <c r="L16" s="662">
        <v>543.39</v>
      </c>
      <c r="M16" s="662">
        <v>5433.9</v>
      </c>
      <c r="N16" s="661">
        <v>10</v>
      </c>
      <c r="O16" s="744">
        <v>4</v>
      </c>
      <c r="P16" s="662">
        <v>4890.5099999999993</v>
      </c>
      <c r="Q16" s="677">
        <v>0.89999999999999991</v>
      </c>
      <c r="R16" s="661">
        <v>9</v>
      </c>
      <c r="S16" s="677">
        <v>0.9</v>
      </c>
      <c r="T16" s="744">
        <v>3.5</v>
      </c>
      <c r="U16" s="700">
        <v>0.875</v>
      </c>
    </row>
    <row r="17" spans="1:21" ht="14.4" customHeight="1" x14ac:dyDescent="0.3">
      <c r="A17" s="660">
        <v>11</v>
      </c>
      <c r="B17" s="661" t="s">
        <v>577</v>
      </c>
      <c r="C17" s="661" t="s">
        <v>2259</v>
      </c>
      <c r="D17" s="742" t="s">
        <v>3662</v>
      </c>
      <c r="E17" s="743" t="s">
        <v>2268</v>
      </c>
      <c r="F17" s="661" t="s">
        <v>2256</v>
      </c>
      <c r="G17" s="661" t="s">
        <v>2305</v>
      </c>
      <c r="H17" s="661" t="s">
        <v>960</v>
      </c>
      <c r="I17" s="661" t="s">
        <v>982</v>
      </c>
      <c r="J17" s="661" t="s">
        <v>610</v>
      </c>
      <c r="K17" s="661" t="s">
        <v>613</v>
      </c>
      <c r="L17" s="662">
        <v>815.1</v>
      </c>
      <c r="M17" s="662">
        <v>10596.300000000001</v>
      </c>
      <c r="N17" s="661">
        <v>13</v>
      </c>
      <c r="O17" s="744">
        <v>8.5</v>
      </c>
      <c r="P17" s="662">
        <v>8966.1</v>
      </c>
      <c r="Q17" s="677">
        <v>0.84615384615384615</v>
      </c>
      <c r="R17" s="661">
        <v>11</v>
      </c>
      <c r="S17" s="677">
        <v>0.84615384615384615</v>
      </c>
      <c r="T17" s="744">
        <v>6.5</v>
      </c>
      <c r="U17" s="700">
        <v>0.76470588235294112</v>
      </c>
    </row>
    <row r="18" spans="1:21" ht="14.4" customHeight="1" x14ac:dyDescent="0.3">
      <c r="A18" s="660">
        <v>11</v>
      </c>
      <c r="B18" s="661" t="s">
        <v>577</v>
      </c>
      <c r="C18" s="661" t="s">
        <v>2259</v>
      </c>
      <c r="D18" s="742" t="s">
        <v>3662</v>
      </c>
      <c r="E18" s="743" t="s">
        <v>2268</v>
      </c>
      <c r="F18" s="661" t="s">
        <v>2256</v>
      </c>
      <c r="G18" s="661" t="s">
        <v>2305</v>
      </c>
      <c r="H18" s="661" t="s">
        <v>960</v>
      </c>
      <c r="I18" s="661" t="s">
        <v>984</v>
      </c>
      <c r="J18" s="661" t="s">
        <v>610</v>
      </c>
      <c r="K18" s="661" t="s">
        <v>985</v>
      </c>
      <c r="L18" s="662">
        <v>923.74</v>
      </c>
      <c r="M18" s="662">
        <v>5542.4400000000005</v>
      </c>
      <c r="N18" s="661">
        <v>6</v>
      </c>
      <c r="O18" s="744">
        <v>1.5</v>
      </c>
      <c r="P18" s="662">
        <v>5542.4400000000005</v>
      </c>
      <c r="Q18" s="677">
        <v>1</v>
      </c>
      <c r="R18" s="661">
        <v>6</v>
      </c>
      <c r="S18" s="677">
        <v>1</v>
      </c>
      <c r="T18" s="744">
        <v>1.5</v>
      </c>
      <c r="U18" s="700">
        <v>1</v>
      </c>
    </row>
    <row r="19" spans="1:21" ht="14.4" customHeight="1" x14ac:dyDescent="0.3">
      <c r="A19" s="660">
        <v>11</v>
      </c>
      <c r="B19" s="661" t="s">
        <v>577</v>
      </c>
      <c r="C19" s="661" t="s">
        <v>2259</v>
      </c>
      <c r="D19" s="742" t="s">
        <v>3662</v>
      </c>
      <c r="E19" s="743" t="s">
        <v>2268</v>
      </c>
      <c r="F19" s="661" t="s">
        <v>2256</v>
      </c>
      <c r="G19" s="661" t="s">
        <v>2306</v>
      </c>
      <c r="H19" s="661" t="s">
        <v>960</v>
      </c>
      <c r="I19" s="661" t="s">
        <v>966</v>
      </c>
      <c r="J19" s="661" t="s">
        <v>967</v>
      </c>
      <c r="K19" s="661" t="s">
        <v>2159</v>
      </c>
      <c r="L19" s="662">
        <v>48.42</v>
      </c>
      <c r="M19" s="662">
        <v>48.42</v>
      </c>
      <c r="N19" s="661">
        <v>1</v>
      </c>
      <c r="O19" s="744">
        <v>0.5</v>
      </c>
      <c r="P19" s="662">
        <v>48.42</v>
      </c>
      <c r="Q19" s="677">
        <v>1</v>
      </c>
      <c r="R19" s="661">
        <v>1</v>
      </c>
      <c r="S19" s="677">
        <v>1</v>
      </c>
      <c r="T19" s="744">
        <v>0.5</v>
      </c>
      <c r="U19" s="700">
        <v>1</v>
      </c>
    </row>
    <row r="20" spans="1:21" ht="14.4" customHeight="1" x14ac:dyDescent="0.3">
      <c r="A20" s="660">
        <v>11</v>
      </c>
      <c r="B20" s="661" t="s">
        <v>577</v>
      </c>
      <c r="C20" s="661" t="s">
        <v>2259</v>
      </c>
      <c r="D20" s="742" t="s">
        <v>3662</v>
      </c>
      <c r="E20" s="743" t="s">
        <v>2268</v>
      </c>
      <c r="F20" s="661" t="s">
        <v>2256</v>
      </c>
      <c r="G20" s="661" t="s">
        <v>2307</v>
      </c>
      <c r="H20" s="661" t="s">
        <v>578</v>
      </c>
      <c r="I20" s="661" t="s">
        <v>714</v>
      </c>
      <c r="J20" s="661" t="s">
        <v>2308</v>
      </c>
      <c r="K20" s="661" t="s">
        <v>2309</v>
      </c>
      <c r="L20" s="662">
        <v>0</v>
      </c>
      <c r="M20" s="662">
        <v>0</v>
      </c>
      <c r="N20" s="661">
        <v>3</v>
      </c>
      <c r="O20" s="744">
        <v>2.5</v>
      </c>
      <c r="P20" s="662">
        <v>0</v>
      </c>
      <c r="Q20" s="677"/>
      <c r="R20" s="661">
        <v>1</v>
      </c>
      <c r="S20" s="677">
        <v>0.33333333333333331</v>
      </c>
      <c r="T20" s="744">
        <v>1</v>
      </c>
      <c r="U20" s="700">
        <v>0.4</v>
      </c>
    </row>
    <row r="21" spans="1:21" ht="14.4" customHeight="1" x14ac:dyDescent="0.3">
      <c r="A21" s="660">
        <v>11</v>
      </c>
      <c r="B21" s="661" t="s">
        <v>577</v>
      </c>
      <c r="C21" s="661" t="s">
        <v>2259</v>
      </c>
      <c r="D21" s="742" t="s">
        <v>3662</v>
      </c>
      <c r="E21" s="743" t="s">
        <v>2268</v>
      </c>
      <c r="F21" s="661" t="s">
        <v>2256</v>
      </c>
      <c r="G21" s="661" t="s">
        <v>2310</v>
      </c>
      <c r="H21" s="661" t="s">
        <v>578</v>
      </c>
      <c r="I21" s="661" t="s">
        <v>2311</v>
      </c>
      <c r="J21" s="661" t="s">
        <v>1404</v>
      </c>
      <c r="K21" s="661" t="s">
        <v>2312</v>
      </c>
      <c r="L21" s="662">
        <v>22.44</v>
      </c>
      <c r="M21" s="662">
        <v>22.44</v>
      </c>
      <c r="N21" s="661">
        <v>1</v>
      </c>
      <c r="O21" s="744">
        <v>0.5</v>
      </c>
      <c r="P21" s="662">
        <v>22.44</v>
      </c>
      <c r="Q21" s="677">
        <v>1</v>
      </c>
      <c r="R21" s="661">
        <v>1</v>
      </c>
      <c r="S21" s="677">
        <v>1</v>
      </c>
      <c r="T21" s="744">
        <v>0.5</v>
      </c>
      <c r="U21" s="700">
        <v>1</v>
      </c>
    </row>
    <row r="22" spans="1:21" ht="14.4" customHeight="1" x14ac:dyDescent="0.3">
      <c r="A22" s="660">
        <v>11</v>
      </c>
      <c r="B22" s="661" t="s">
        <v>577</v>
      </c>
      <c r="C22" s="661" t="s">
        <v>2259</v>
      </c>
      <c r="D22" s="742" t="s">
        <v>3662</v>
      </c>
      <c r="E22" s="743" t="s">
        <v>2268</v>
      </c>
      <c r="F22" s="661" t="s">
        <v>2256</v>
      </c>
      <c r="G22" s="661" t="s">
        <v>2313</v>
      </c>
      <c r="H22" s="661" t="s">
        <v>960</v>
      </c>
      <c r="I22" s="661" t="s">
        <v>1007</v>
      </c>
      <c r="J22" s="661" t="s">
        <v>1004</v>
      </c>
      <c r="K22" s="661" t="s">
        <v>2163</v>
      </c>
      <c r="L22" s="662">
        <v>93.96</v>
      </c>
      <c r="M22" s="662">
        <v>187.92</v>
      </c>
      <c r="N22" s="661">
        <v>2</v>
      </c>
      <c r="O22" s="744">
        <v>1</v>
      </c>
      <c r="P22" s="662">
        <v>187.92</v>
      </c>
      <c r="Q22" s="677">
        <v>1</v>
      </c>
      <c r="R22" s="661">
        <v>2</v>
      </c>
      <c r="S22" s="677">
        <v>1</v>
      </c>
      <c r="T22" s="744">
        <v>1</v>
      </c>
      <c r="U22" s="700">
        <v>1</v>
      </c>
    </row>
    <row r="23" spans="1:21" ht="14.4" customHeight="1" x14ac:dyDescent="0.3">
      <c r="A23" s="660">
        <v>11</v>
      </c>
      <c r="B23" s="661" t="s">
        <v>577</v>
      </c>
      <c r="C23" s="661" t="s">
        <v>2259</v>
      </c>
      <c r="D23" s="742" t="s">
        <v>3662</v>
      </c>
      <c r="E23" s="743" t="s">
        <v>2268</v>
      </c>
      <c r="F23" s="661" t="s">
        <v>2258</v>
      </c>
      <c r="G23" s="661" t="s">
        <v>2314</v>
      </c>
      <c r="H23" s="661" t="s">
        <v>578</v>
      </c>
      <c r="I23" s="661" t="s">
        <v>2315</v>
      </c>
      <c r="J23" s="661" t="s">
        <v>2316</v>
      </c>
      <c r="K23" s="661" t="s">
        <v>2317</v>
      </c>
      <c r="L23" s="662">
        <v>50</v>
      </c>
      <c r="M23" s="662">
        <v>50</v>
      </c>
      <c r="N23" s="661">
        <v>1</v>
      </c>
      <c r="O23" s="744">
        <v>1</v>
      </c>
      <c r="P23" s="662">
        <v>50</v>
      </c>
      <c r="Q23" s="677">
        <v>1</v>
      </c>
      <c r="R23" s="661">
        <v>1</v>
      </c>
      <c r="S23" s="677">
        <v>1</v>
      </c>
      <c r="T23" s="744">
        <v>1</v>
      </c>
      <c r="U23" s="700">
        <v>1</v>
      </c>
    </row>
    <row r="24" spans="1:21" ht="14.4" customHeight="1" x14ac:dyDescent="0.3">
      <c r="A24" s="660">
        <v>11</v>
      </c>
      <c r="B24" s="661" t="s">
        <v>577</v>
      </c>
      <c r="C24" s="661" t="s">
        <v>2259</v>
      </c>
      <c r="D24" s="742" t="s">
        <v>3662</v>
      </c>
      <c r="E24" s="743" t="s">
        <v>2268</v>
      </c>
      <c r="F24" s="661" t="s">
        <v>2258</v>
      </c>
      <c r="G24" s="661" t="s">
        <v>2318</v>
      </c>
      <c r="H24" s="661" t="s">
        <v>578</v>
      </c>
      <c r="I24" s="661" t="s">
        <v>2319</v>
      </c>
      <c r="J24" s="661" t="s">
        <v>2320</v>
      </c>
      <c r="K24" s="661" t="s">
        <v>2321</v>
      </c>
      <c r="L24" s="662">
        <v>1000</v>
      </c>
      <c r="M24" s="662">
        <v>1000</v>
      </c>
      <c r="N24" s="661">
        <v>1</v>
      </c>
      <c r="O24" s="744">
        <v>1</v>
      </c>
      <c r="P24" s="662">
        <v>1000</v>
      </c>
      <c r="Q24" s="677">
        <v>1</v>
      </c>
      <c r="R24" s="661">
        <v>1</v>
      </c>
      <c r="S24" s="677">
        <v>1</v>
      </c>
      <c r="T24" s="744">
        <v>1</v>
      </c>
      <c r="U24" s="700">
        <v>1</v>
      </c>
    </row>
    <row r="25" spans="1:21" ht="14.4" customHeight="1" x14ac:dyDescent="0.3">
      <c r="A25" s="660">
        <v>11</v>
      </c>
      <c r="B25" s="661" t="s">
        <v>577</v>
      </c>
      <c r="C25" s="661" t="s">
        <v>2259</v>
      </c>
      <c r="D25" s="742" t="s">
        <v>3662</v>
      </c>
      <c r="E25" s="743" t="s">
        <v>2268</v>
      </c>
      <c r="F25" s="661" t="s">
        <v>2258</v>
      </c>
      <c r="G25" s="661" t="s">
        <v>2318</v>
      </c>
      <c r="H25" s="661" t="s">
        <v>578</v>
      </c>
      <c r="I25" s="661" t="s">
        <v>2322</v>
      </c>
      <c r="J25" s="661" t="s">
        <v>2323</v>
      </c>
      <c r="K25" s="661" t="s">
        <v>2324</v>
      </c>
      <c r="L25" s="662">
        <v>500</v>
      </c>
      <c r="M25" s="662">
        <v>500</v>
      </c>
      <c r="N25" s="661">
        <v>1</v>
      </c>
      <c r="O25" s="744">
        <v>1</v>
      </c>
      <c r="P25" s="662">
        <v>500</v>
      </c>
      <c r="Q25" s="677">
        <v>1</v>
      </c>
      <c r="R25" s="661">
        <v>1</v>
      </c>
      <c r="S25" s="677">
        <v>1</v>
      </c>
      <c r="T25" s="744">
        <v>1</v>
      </c>
      <c r="U25" s="700">
        <v>1</v>
      </c>
    </row>
    <row r="26" spans="1:21" ht="14.4" customHeight="1" x14ac:dyDescent="0.3">
      <c r="A26" s="660">
        <v>11</v>
      </c>
      <c r="B26" s="661" t="s">
        <v>577</v>
      </c>
      <c r="C26" s="661" t="s">
        <v>2259</v>
      </c>
      <c r="D26" s="742" t="s">
        <v>3662</v>
      </c>
      <c r="E26" s="743" t="s">
        <v>2268</v>
      </c>
      <c r="F26" s="661" t="s">
        <v>2258</v>
      </c>
      <c r="G26" s="661" t="s">
        <v>2318</v>
      </c>
      <c r="H26" s="661" t="s">
        <v>578</v>
      </c>
      <c r="I26" s="661" t="s">
        <v>2325</v>
      </c>
      <c r="J26" s="661" t="s">
        <v>2326</v>
      </c>
      <c r="K26" s="661" t="s">
        <v>2327</v>
      </c>
      <c r="L26" s="662">
        <v>971.25</v>
      </c>
      <c r="M26" s="662">
        <v>1942.5</v>
      </c>
      <c r="N26" s="661">
        <v>2</v>
      </c>
      <c r="O26" s="744">
        <v>2</v>
      </c>
      <c r="P26" s="662">
        <v>1942.5</v>
      </c>
      <c r="Q26" s="677">
        <v>1</v>
      </c>
      <c r="R26" s="661">
        <v>2</v>
      </c>
      <c r="S26" s="677">
        <v>1</v>
      </c>
      <c r="T26" s="744">
        <v>2</v>
      </c>
      <c r="U26" s="700">
        <v>1</v>
      </c>
    </row>
    <row r="27" spans="1:21" ht="14.4" customHeight="1" x14ac:dyDescent="0.3">
      <c r="A27" s="660">
        <v>11</v>
      </c>
      <c r="B27" s="661" t="s">
        <v>577</v>
      </c>
      <c r="C27" s="661" t="s">
        <v>2259</v>
      </c>
      <c r="D27" s="742" t="s">
        <v>3662</v>
      </c>
      <c r="E27" s="743" t="s">
        <v>2268</v>
      </c>
      <c r="F27" s="661" t="s">
        <v>2258</v>
      </c>
      <c r="G27" s="661" t="s">
        <v>2318</v>
      </c>
      <c r="H27" s="661" t="s">
        <v>578</v>
      </c>
      <c r="I27" s="661" t="s">
        <v>2328</v>
      </c>
      <c r="J27" s="661" t="s">
        <v>2329</v>
      </c>
      <c r="K27" s="661"/>
      <c r="L27" s="662">
        <v>1000</v>
      </c>
      <c r="M27" s="662">
        <v>1000</v>
      </c>
      <c r="N27" s="661">
        <v>1</v>
      </c>
      <c r="O27" s="744">
        <v>1</v>
      </c>
      <c r="P27" s="662">
        <v>1000</v>
      </c>
      <c r="Q27" s="677">
        <v>1</v>
      </c>
      <c r="R27" s="661">
        <v>1</v>
      </c>
      <c r="S27" s="677">
        <v>1</v>
      </c>
      <c r="T27" s="744">
        <v>1</v>
      </c>
      <c r="U27" s="700">
        <v>1</v>
      </c>
    </row>
    <row r="28" spans="1:21" ht="14.4" customHeight="1" x14ac:dyDescent="0.3">
      <c r="A28" s="660">
        <v>11</v>
      </c>
      <c r="B28" s="661" t="s">
        <v>577</v>
      </c>
      <c r="C28" s="661" t="s">
        <v>2259</v>
      </c>
      <c r="D28" s="742" t="s">
        <v>3662</v>
      </c>
      <c r="E28" s="743" t="s">
        <v>2268</v>
      </c>
      <c r="F28" s="661" t="s">
        <v>2258</v>
      </c>
      <c r="G28" s="661" t="s">
        <v>2330</v>
      </c>
      <c r="H28" s="661" t="s">
        <v>578</v>
      </c>
      <c r="I28" s="661" t="s">
        <v>2331</v>
      </c>
      <c r="J28" s="661" t="s">
        <v>2332</v>
      </c>
      <c r="K28" s="661" t="s">
        <v>2333</v>
      </c>
      <c r="L28" s="662">
        <v>278.75</v>
      </c>
      <c r="M28" s="662">
        <v>557.5</v>
      </c>
      <c r="N28" s="661">
        <v>2</v>
      </c>
      <c r="O28" s="744">
        <v>1</v>
      </c>
      <c r="P28" s="662">
        <v>557.5</v>
      </c>
      <c r="Q28" s="677">
        <v>1</v>
      </c>
      <c r="R28" s="661">
        <v>2</v>
      </c>
      <c r="S28" s="677">
        <v>1</v>
      </c>
      <c r="T28" s="744">
        <v>1</v>
      </c>
      <c r="U28" s="700">
        <v>1</v>
      </c>
    </row>
    <row r="29" spans="1:21" ht="14.4" customHeight="1" x14ac:dyDescent="0.3">
      <c r="A29" s="660">
        <v>11</v>
      </c>
      <c r="B29" s="661" t="s">
        <v>577</v>
      </c>
      <c r="C29" s="661" t="s">
        <v>2259</v>
      </c>
      <c r="D29" s="742" t="s">
        <v>3662</v>
      </c>
      <c r="E29" s="743" t="s">
        <v>2269</v>
      </c>
      <c r="F29" s="661" t="s">
        <v>2256</v>
      </c>
      <c r="G29" s="661" t="s">
        <v>2291</v>
      </c>
      <c r="H29" s="661" t="s">
        <v>960</v>
      </c>
      <c r="I29" s="661" t="s">
        <v>1126</v>
      </c>
      <c r="J29" s="661" t="s">
        <v>2138</v>
      </c>
      <c r="K29" s="661" t="s">
        <v>2139</v>
      </c>
      <c r="L29" s="662">
        <v>154.36000000000001</v>
      </c>
      <c r="M29" s="662">
        <v>308.72000000000003</v>
      </c>
      <c r="N29" s="661">
        <v>2</v>
      </c>
      <c r="O29" s="744">
        <v>0.5</v>
      </c>
      <c r="P29" s="662">
        <v>308.72000000000003</v>
      </c>
      <c r="Q29" s="677">
        <v>1</v>
      </c>
      <c r="R29" s="661">
        <v>2</v>
      </c>
      <c r="S29" s="677">
        <v>1</v>
      </c>
      <c r="T29" s="744">
        <v>0.5</v>
      </c>
      <c r="U29" s="700">
        <v>1</v>
      </c>
    </row>
    <row r="30" spans="1:21" ht="14.4" customHeight="1" x14ac:dyDescent="0.3">
      <c r="A30" s="660">
        <v>11</v>
      </c>
      <c r="B30" s="661" t="s">
        <v>577</v>
      </c>
      <c r="C30" s="661" t="s">
        <v>2259</v>
      </c>
      <c r="D30" s="742" t="s">
        <v>3662</v>
      </c>
      <c r="E30" s="743" t="s">
        <v>2269</v>
      </c>
      <c r="F30" s="661" t="s">
        <v>2256</v>
      </c>
      <c r="G30" s="661" t="s">
        <v>2334</v>
      </c>
      <c r="H30" s="661" t="s">
        <v>578</v>
      </c>
      <c r="I30" s="661" t="s">
        <v>2335</v>
      </c>
      <c r="J30" s="661" t="s">
        <v>2336</v>
      </c>
      <c r="K30" s="661" t="s">
        <v>2337</v>
      </c>
      <c r="L30" s="662">
        <v>64.12</v>
      </c>
      <c r="M30" s="662">
        <v>64.12</v>
      </c>
      <c r="N30" s="661">
        <v>1</v>
      </c>
      <c r="O30" s="744">
        <v>0.5</v>
      </c>
      <c r="P30" s="662">
        <v>64.12</v>
      </c>
      <c r="Q30" s="677">
        <v>1</v>
      </c>
      <c r="R30" s="661">
        <v>1</v>
      </c>
      <c r="S30" s="677">
        <v>1</v>
      </c>
      <c r="T30" s="744">
        <v>0.5</v>
      </c>
      <c r="U30" s="700">
        <v>1</v>
      </c>
    </row>
    <row r="31" spans="1:21" ht="14.4" customHeight="1" x14ac:dyDescent="0.3">
      <c r="A31" s="660">
        <v>11</v>
      </c>
      <c r="B31" s="661" t="s">
        <v>577</v>
      </c>
      <c r="C31" s="661" t="s">
        <v>2259</v>
      </c>
      <c r="D31" s="742" t="s">
        <v>3662</v>
      </c>
      <c r="E31" s="743" t="s">
        <v>2269</v>
      </c>
      <c r="F31" s="661" t="s">
        <v>2256</v>
      </c>
      <c r="G31" s="661" t="s">
        <v>2292</v>
      </c>
      <c r="H31" s="661" t="s">
        <v>578</v>
      </c>
      <c r="I31" s="661" t="s">
        <v>2338</v>
      </c>
      <c r="J31" s="661" t="s">
        <v>1102</v>
      </c>
      <c r="K31" s="661" t="s">
        <v>2146</v>
      </c>
      <c r="L31" s="662">
        <v>170.52</v>
      </c>
      <c r="M31" s="662">
        <v>852.6</v>
      </c>
      <c r="N31" s="661">
        <v>5</v>
      </c>
      <c r="O31" s="744">
        <v>2.5</v>
      </c>
      <c r="P31" s="662">
        <v>852.6</v>
      </c>
      <c r="Q31" s="677">
        <v>1</v>
      </c>
      <c r="R31" s="661">
        <v>5</v>
      </c>
      <c r="S31" s="677">
        <v>1</v>
      </c>
      <c r="T31" s="744">
        <v>2.5</v>
      </c>
      <c r="U31" s="700">
        <v>1</v>
      </c>
    </row>
    <row r="32" spans="1:21" ht="14.4" customHeight="1" x14ac:dyDescent="0.3">
      <c r="A32" s="660">
        <v>11</v>
      </c>
      <c r="B32" s="661" t="s">
        <v>577</v>
      </c>
      <c r="C32" s="661" t="s">
        <v>2259</v>
      </c>
      <c r="D32" s="742" t="s">
        <v>3662</v>
      </c>
      <c r="E32" s="743" t="s">
        <v>2269</v>
      </c>
      <c r="F32" s="661" t="s">
        <v>2256</v>
      </c>
      <c r="G32" s="661" t="s">
        <v>2292</v>
      </c>
      <c r="H32" s="661" t="s">
        <v>578</v>
      </c>
      <c r="I32" s="661" t="s">
        <v>1101</v>
      </c>
      <c r="J32" s="661" t="s">
        <v>1102</v>
      </c>
      <c r="K32" s="661" t="s">
        <v>2146</v>
      </c>
      <c r="L32" s="662">
        <v>170.52</v>
      </c>
      <c r="M32" s="662">
        <v>170.52</v>
      </c>
      <c r="N32" s="661">
        <v>1</v>
      </c>
      <c r="O32" s="744">
        <v>1</v>
      </c>
      <c r="P32" s="662"/>
      <c r="Q32" s="677">
        <v>0</v>
      </c>
      <c r="R32" s="661"/>
      <c r="S32" s="677">
        <v>0</v>
      </c>
      <c r="T32" s="744"/>
      <c r="U32" s="700">
        <v>0</v>
      </c>
    </row>
    <row r="33" spans="1:21" ht="14.4" customHeight="1" x14ac:dyDescent="0.3">
      <c r="A33" s="660">
        <v>11</v>
      </c>
      <c r="B33" s="661" t="s">
        <v>577</v>
      </c>
      <c r="C33" s="661" t="s">
        <v>2259</v>
      </c>
      <c r="D33" s="742" t="s">
        <v>3662</v>
      </c>
      <c r="E33" s="743" t="s">
        <v>2269</v>
      </c>
      <c r="F33" s="661" t="s">
        <v>2256</v>
      </c>
      <c r="G33" s="661" t="s">
        <v>2292</v>
      </c>
      <c r="H33" s="661" t="s">
        <v>578</v>
      </c>
      <c r="I33" s="661" t="s">
        <v>2293</v>
      </c>
      <c r="J33" s="661" t="s">
        <v>1102</v>
      </c>
      <c r="K33" s="661" t="s">
        <v>1091</v>
      </c>
      <c r="L33" s="662">
        <v>0</v>
      </c>
      <c r="M33" s="662">
        <v>0</v>
      </c>
      <c r="N33" s="661">
        <v>4</v>
      </c>
      <c r="O33" s="744">
        <v>2</v>
      </c>
      <c r="P33" s="662">
        <v>0</v>
      </c>
      <c r="Q33" s="677"/>
      <c r="R33" s="661">
        <v>4</v>
      </c>
      <c r="S33" s="677">
        <v>1</v>
      </c>
      <c r="T33" s="744">
        <v>2</v>
      </c>
      <c r="U33" s="700">
        <v>1</v>
      </c>
    </row>
    <row r="34" spans="1:21" ht="14.4" customHeight="1" x14ac:dyDescent="0.3">
      <c r="A34" s="660">
        <v>11</v>
      </c>
      <c r="B34" s="661" t="s">
        <v>577</v>
      </c>
      <c r="C34" s="661" t="s">
        <v>2259</v>
      </c>
      <c r="D34" s="742" t="s">
        <v>3662</v>
      </c>
      <c r="E34" s="743" t="s">
        <v>2269</v>
      </c>
      <c r="F34" s="661" t="s">
        <v>2256</v>
      </c>
      <c r="G34" s="661" t="s">
        <v>2339</v>
      </c>
      <c r="H34" s="661" t="s">
        <v>578</v>
      </c>
      <c r="I34" s="661" t="s">
        <v>2340</v>
      </c>
      <c r="J34" s="661" t="s">
        <v>2341</v>
      </c>
      <c r="K34" s="661" t="s">
        <v>2342</v>
      </c>
      <c r="L34" s="662">
        <v>0</v>
      </c>
      <c r="M34" s="662">
        <v>0</v>
      </c>
      <c r="N34" s="661">
        <v>1</v>
      </c>
      <c r="O34" s="744">
        <v>0.5</v>
      </c>
      <c r="P34" s="662">
        <v>0</v>
      </c>
      <c r="Q34" s="677"/>
      <c r="R34" s="661">
        <v>1</v>
      </c>
      <c r="S34" s="677">
        <v>1</v>
      </c>
      <c r="T34" s="744">
        <v>0.5</v>
      </c>
      <c r="U34" s="700">
        <v>1</v>
      </c>
    </row>
    <row r="35" spans="1:21" ht="14.4" customHeight="1" x14ac:dyDescent="0.3">
      <c r="A35" s="660">
        <v>11</v>
      </c>
      <c r="B35" s="661" t="s">
        <v>577</v>
      </c>
      <c r="C35" s="661" t="s">
        <v>2259</v>
      </c>
      <c r="D35" s="742" t="s">
        <v>3662</v>
      </c>
      <c r="E35" s="743" t="s">
        <v>2269</v>
      </c>
      <c r="F35" s="661" t="s">
        <v>2256</v>
      </c>
      <c r="G35" s="661" t="s">
        <v>2343</v>
      </c>
      <c r="H35" s="661" t="s">
        <v>578</v>
      </c>
      <c r="I35" s="661" t="s">
        <v>2344</v>
      </c>
      <c r="J35" s="661" t="s">
        <v>669</v>
      </c>
      <c r="K35" s="661" t="s">
        <v>2345</v>
      </c>
      <c r="L35" s="662">
        <v>110.28</v>
      </c>
      <c r="M35" s="662">
        <v>110.28</v>
      </c>
      <c r="N35" s="661">
        <v>1</v>
      </c>
      <c r="O35" s="744">
        <v>0.5</v>
      </c>
      <c r="P35" s="662">
        <v>110.28</v>
      </c>
      <c r="Q35" s="677">
        <v>1</v>
      </c>
      <c r="R35" s="661">
        <v>1</v>
      </c>
      <c r="S35" s="677">
        <v>1</v>
      </c>
      <c r="T35" s="744">
        <v>0.5</v>
      </c>
      <c r="U35" s="700">
        <v>1</v>
      </c>
    </row>
    <row r="36" spans="1:21" ht="14.4" customHeight="1" x14ac:dyDescent="0.3">
      <c r="A36" s="660">
        <v>11</v>
      </c>
      <c r="B36" s="661" t="s">
        <v>577</v>
      </c>
      <c r="C36" s="661" t="s">
        <v>2259</v>
      </c>
      <c r="D36" s="742" t="s">
        <v>3662</v>
      </c>
      <c r="E36" s="743" t="s">
        <v>2269</v>
      </c>
      <c r="F36" s="661" t="s">
        <v>2256</v>
      </c>
      <c r="G36" s="661" t="s">
        <v>2346</v>
      </c>
      <c r="H36" s="661" t="s">
        <v>578</v>
      </c>
      <c r="I36" s="661" t="s">
        <v>2347</v>
      </c>
      <c r="J36" s="661" t="s">
        <v>774</v>
      </c>
      <c r="K36" s="661" t="s">
        <v>2348</v>
      </c>
      <c r="L36" s="662">
        <v>0</v>
      </c>
      <c r="M36" s="662">
        <v>0</v>
      </c>
      <c r="N36" s="661">
        <v>4</v>
      </c>
      <c r="O36" s="744">
        <v>1</v>
      </c>
      <c r="P36" s="662">
        <v>0</v>
      </c>
      <c r="Q36" s="677"/>
      <c r="R36" s="661">
        <v>4</v>
      </c>
      <c r="S36" s="677">
        <v>1</v>
      </c>
      <c r="T36" s="744">
        <v>1</v>
      </c>
      <c r="U36" s="700">
        <v>1</v>
      </c>
    </row>
    <row r="37" spans="1:21" ht="14.4" customHeight="1" x14ac:dyDescent="0.3">
      <c r="A37" s="660">
        <v>11</v>
      </c>
      <c r="B37" s="661" t="s">
        <v>577</v>
      </c>
      <c r="C37" s="661" t="s">
        <v>2259</v>
      </c>
      <c r="D37" s="742" t="s">
        <v>3662</v>
      </c>
      <c r="E37" s="743" t="s">
        <v>2269</v>
      </c>
      <c r="F37" s="661" t="s">
        <v>2256</v>
      </c>
      <c r="G37" s="661" t="s">
        <v>2346</v>
      </c>
      <c r="H37" s="661" t="s">
        <v>578</v>
      </c>
      <c r="I37" s="661" t="s">
        <v>1541</v>
      </c>
      <c r="J37" s="661" t="s">
        <v>774</v>
      </c>
      <c r="K37" s="661" t="s">
        <v>1542</v>
      </c>
      <c r="L37" s="662">
        <v>0</v>
      </c>
      <c r="M37" s="662">
        <v>0</v>
      </c>
      <c r="N37" s="661">
        <v>1</v>
      </c>
      <c r="O37" s="744">
        <v>0.5</v>
      </c>
      <c r="P37" s="662">
        <v>0</v>
      </c>
      <c r="Q37" s="677"/>
      <c r="R37" s="661">
        <v>1</v>
      </c>
      <c r="S37" s="677">
        <v>1</v>
      </c>
      <c r="T37" s="744">
        <v>0.5</v>
      </c>
      <c r="U37" s="700">
        <v>1</v>
      </c>
    </row>
    <row r="38" spans="1:21" ht="14.4" customHeight="1" x14ac:dyDescent="0.3">
      <c r="A38" s="660">
        <v>11</v>
      </c>
      <c r="B38" s="661" t="s">
        <v>577</v>
      </c>
      <c r="C38" s="661" t="s">
        <v>2259</v>
      </c>
      <c r="D38" s="742" t="s">
        <v>3662</v>
      </c>
      <c r="E38" s="743" t="s">
        <v>2269</v>
      </c>
      <c r="F38" s="661" t="s">
        <v>2256</v>
      </c>
      <c r="G38" s="661" t="s">
        <v>2300</v>
      </c>
      <c r="H38" s="661" t="s">
        <v>578</v>
      </c>
      <c r="I38" s="661" t="s">
        <v>1105</v>
      </c>
      <c r="J38" s="661" t="s">
        <v>1106</v>
      </c>
      <c r="K38" s="661" t="s">
        <v>1107</v>
      </c>
      <c r="L38" s="662">
        <v>147.31</v>
      </c>
      <c r="M38" s="662">
        <v>294.62</v>
      </c>
      <c r="N38" s="661">
        <v>2</v>
      </c>
      <c r="O38" s="744">
        <v>1</v>
      </c>
      <c r="P38" s="662">
        <v>294.62</v>
      </c>
      <c r="Q38" s="677">
        <v>1</v>
      </c>
      <c r="R38" s="661">
        <v>2</v>
      </c>
      <c r="S38" s="677">
        <v>1</v>
      </c>
      <c r="T38" s="744">
        <v>1</v>
      </c>
      <c r="U38" s="700">
        <v>1</v>
      </c>
    </row>
    <row r="39" spans="1:21" ht="14.4" customHeight="1" x14ac:dyDescent="0.3">
      <c r="A39" s="660">
        <v>11</v>
      </c>
      <c r="B39" s="661" t="s">
        <v>577</v>
      </c>
      <c r="C39" s="661" t="s">
        <v>2259</v>
      </c>
      <c r="D39" s="742" t="s">
        <v>3662</v>
      </c>
      <c r="E39" s="743" t="s">
        <v>2269</v>
      </c>
      <c r="F39" s="661" t="s">
        <v>2256</v>
      </c>
      <c r="G39" s="661" t="s">
        <v>2305</v>
      </c>
      <c r="H39" s="661" t="s">
        <v>960</v>
      </c>
      <c r="I39" s="661" t="s">
        <v>1061</v>
      </c>
      <c r="J39" s="661" t="s">
        <v>610</v>
      </c>
      <c r="K39" s="661" t="s">
        <v>1062</v>
      </c>
      <c r="L39" s="662">
        <v>543.39</v>
      </c>
      <c r="M39" s="662">
        <v>8694.24</v>
      </c>
      <c r="N39" s="661">
        <v>16</v>
      </c>
      <c r="O39" s="744">
        <v>7.5</v>
      </c>
      <c r="P39" s="662">
        <v>8150.85</v>
      </c>
      <c r="Q39" s="677">
        <v>0.93750000000000011</v>
      </c>
      <c r="R39" s="661">
        <v>15</v>
      </c>
      <c r="S39" s="677">
        <v>0.9375</v>
      </c>
      <c r="T39" s="744">
        <v>6.5</v>
      </c>
      <c r="U39" s="700">
        <v>0.8666666666666667</v>
      </c>
    </row>
    <row r="40" spans="1:21" ht="14.4" customHeight="1" x14ac:dyDescent="0.3">
      <c r="A40" s="660">
        <v>11</v>
      </c>
      <c r="B40" s="661" t="s">
        <v>577</v>
      </c>
      <c r="C40" s="661" t="s">
        <v>2259</v>
      </c>
      <c r="D40" s="742" t="s">
        <v>3662</v>
      </c>
      <c r="E40" s="743" t="s">
        <v>2269</v>
      </c>
      <c r="F40" s="661" t="s">
        <v>2256</v>
      </c>
      <c r="G40" s="661" t="s">
        <v>2305</v>
      </c>
      <c r="H40" s="661" t="s">
        <v>960</v>
      </c>
      <c r="I40" s="661" t="s">
        <v>982</v>
      </c>
      <c r="J40" s="661" t="s">
        <v>610</v>
      </c>
      <c r="K40" s="661" t="s">
        <v>613</v>
      </c>
      <c r="L40" s="662">
        <v>815.1</v>
      </c>
      <c r="M40" s="662">
        <v>17932.2</v>
      </c>
      <c r="N40" s="661">
        <v>22</v>
      </c>
      <c r="O40" s="744">
        <v>11</v>
      </c>
      <c r="P40" s="662">
        <v>17932.2</v>
      </c>
      <c r="Q40" s="677">
        <v>1</v>
      </c>
      <c r="R40" s="661">
        <v>22</v>
      </c>
      <c r="S40" s="677">
        <v>1</v>
      </c>
      <c r="T40" s="744">
        <v>11</v>
      </c>
      <c r="U40" s="700">
        <v>1</v>
      </c>
    </row>
    <row r="41" spans="1:21" ht="14.4" customHeight="1" x14ac:dyDescent="0.3">
      <c r="A41" s="660">
        <v>11</v>
      </c>
      <c r="B41" s="661" t="s">
        <v>577</v>
      </c>
      <c r="C41" s="661" t="s">
        <v>2259</v>
      </c>
      <c r="D41" s="742" t="s">
        <v>3662</v>
      </c>
      <c r="E41" s="743" t="s">
        <v>2269</v>
      </c>
      <c r="F41" s="661" t="s">
        <v>2256</v>
      </c>
      <c r="G41" s="661" t="s">
        <v>2306</v>
      </c>
      <c r="H41" s="661" t="s">
        <v>960</v>
      </c>
      <c r="I41" s="661" t="s">
        <v>2349</v>
      </c>
      <c r="J41" s="661" t="s">
        <v>967</v>
      </c>
      <c r="K41" s="661" t="s">
        <v>2350</v>
      </c>
      <c r="L41" s="662">
        <v>0</v>
      </c>
      <c r="M41" s="662">
        <v>0</v>
      </c>
      <c r="N41" s="661">
        <v>1</v>
      </c>
      <c r="O41" s="744">
        <v>1</v>
      </c>
      <c r="P41" s="662">
        <v>0</v>
      </c>
      <c r="Q41" s="677"/>
      <c r="R41" s="661">
        <v>1</v>
      </c>
      <c r="S41" s="677">
        <v>1</v>
      </c>
      <c r="T41" s="744">
        <v>1</v>
      </c>
      <c r="U41" s="700">
        <v>1</v>
      </c>
    </row>
    <row r="42" spans="1:21" ht="14.4" customHeight="1" x14ac:dyDescent="0.3">
      <c r="A42" s="660">
        <v>11</v>
      </c>
      <c r="B42" s="661" t="s">
        <v>577</v>
      </c>
      <c r="C42" s="661" t="s">
        <v>2259</v>
      </c>
      <c r="D42" s="742" t="s">
        <v>3662</v>
      </c>
      <c r="E42" s="743" t="s">
        <v>2269</v>
      </c>
      <c r="F42" s="661" t="s">
        <v>2256</v>
      </c>
      <c r="G42" s="661" t="s">
        <v>2307</v>
      </c>
      <c r="H42" s="661" t="s">
        <v>578</v>
      </c>
      <c r="I42" s="661" t="s">
        <v>714</v>
      </c>
      <c r="J42" s="661" t="s">
        <v>2308</v>
      </c>
      <c r="K42" s="661" t="s">
        <v>2309</v>
      </c>
      <c r="L42" s="662">
        <v>0</v>
      </c>
      <c r="M42" s="662">
        <v>0</v>
      </c>
      <c r="N42" s="661">
        <v>12</v>
      </c>
      <c r="O42" s="744">
        <v>10.5</v>
      </c>
      <c r="P42" s="662">
        <v>0</v>
      </c>
      <c r="Q42" s="677"/>
      <c r="R42" s="661">
        <v>7</v>
      </c>
      <c r="S42" s="677">
        <v>0.58333333333333337</v>
      </c>
      <c r="T42" s="744">
        <v>5.5</v>
      </c>
      <c r="U42" s="700">
        <v>0.52380952380952384</v>
      </c>
    </row>
    <row r="43" spans="1:21" ht="14.4" customHeight="1" x14ac:dyDescent="0.3">
      <c r="A43" s="660">
        <v>11</v>
      </c>
      <c r="B43" s="661" t="s">
        <v>577</v>
      </c>
      <c r="C43" s="661" t="s">
        <v>2259</v>
      </c>
      <c r="D43" s="742" t="s">
        <v>3662</v>
      </c>
      <c r="E43" s="743" t="s">
        <v>2269</v>
      </c>
      <c r="F43" s="661" t="s">
        <v>2258</v>
      </c>
      <c r="G43" s="661" t="s">
        <v>2351</v>
      </c>
      <c r="H43" s="661" t="s">
        <v>578</v>
      </c>
      <c r="I43" s="661" t="s">
        <v>2352</v>
      </c>
      <c r="J43" s="661" t="s">
        <v>2353</v>
      </c>
      <c r="K43" s="661" t="s">
        <v>2354</v>
      </c>
      <c r="L43" s="662">
        <v>0</v>
      </c>
      <c r="M43" s="662">
        <v>0</v>
      </c>
      <c r="N43" s="661">
        <v>1</v>
      </c>
      <c r="O43" s="744">
        <v>1</v>
      </c>
      <c r="P43" s="662"/>
      <c r="Q43" s="677"/>
      <c r="R43" s="661"/>
      <c r="S43" s="677">
        <v>0</v>
      </c>
      <c r="T43" s="744"/>
      <c r="U43" s="700">
        <v>0</v>
      </c>
    </row>
    <row r="44" spans="1:21" ht="14.4" customHeight="1" x14ac:dyDescent="0.3">
      <c r="A44" s="660">
        <v>11</v>
      </c>
      <c r="B44" s="661" t="s">
        <v>577</v>
      </c>
      <c r="C44" s="661" t="s">
        <v>2259</v>
      </c>
      <c r="D44" s="742" t="s">
        <v>3662</v>
      </c>
      <c r="E44" s="743" t="s">
        <v>2269</v>
      </c>
      <c r="F44" s="661" t="s">
        <v>2258</v>
      </c>
      <c r="G44" s="661" t="s">
        <v>2318</v>
      </c>
      <c r="H44" s="661" t="s">
        <v>578</v>
      </c>
      <c r="I44" s="661" t="s">
        <v>1706</v>
      </c>
      <c r="J44" s="661" t="s">
        <v>2355</v>
      </c>
      <c r="K44" s="661" t="s">
        <v>2356</v>
      </c>
      <c r="L44" s="662">
        <v>748.12</v>
      </c>
      <c r="M44" s="662">
        <v>748.12</v>
      </c>
      <c r="N44" s="661">
        <v>1</v>
      </c>
      <c r="O44" s="744">
        <v>1</v>
      </c>
      <c r="P44" s="662">
        <v>748.12</v>
      </c>
      <c r="Q44" s="677">
        <v>1</v>
      </c>
      <c r="R44" s="661">
        <v>1</v>
      </c>
      <c r="S44" s="677">
        <v>1</v>
      </c>
      <c r="T44" s="744">
        <v>1</v>
      </c>
      <c r="U44" s="700">
        <v>1</v>
      </c>
    </row>
    <row r="45" spans="1:21" ht="14.4" customHeight="1" x14ac:dyDescent="0.3">
      <c r="A45" s="660">
        <v>11</v>
      </c>
      <c r="B45" s="661" t="s">
        <v>577</v>
      </c>
      <c r="C45" s="661" t="s">
        <v>2259</v>
      </c>
      <c r="D45" s="742" t="s">
        <v>3662</v>
      </c>
      <c r="E45" s="743" t="s">
        <v>2269</v>
      </c>
      <c r="F45" s="661" t="s">
        <v>2258</v>
      </c>
      <c r="G45" s="661" t="s">
        <v>2318</v>
      </c>
      <c r="H45" s="661" t="s">
        <v>578</v>
      </c>
      <c r="I45" s="661" t="s">
        <v>2322</v>
      </c>
      <c r="J45" s="661" t="s">
        <v>2323</v>
      </c>
      <c r="K45" s="661" t="s">
        <v>2324</v>
      </c>
      <c r="L45" s="662">
        <v>500</v>
      </c>
      <c r="M45" s="662">
        <v>2000</v>
      </c>
      <c r="N45" s="661">
        <v>4</v>
      </c>
      <c r="O45" s="744">
        <v>4</v>
      </c>
      <c r="P45" s="662">
        <v>2000</v>
      </c>
      <c r="Q45" s="677">
        <v>1</v>
      </c>
      <c r="R45" s="661">
        <v>4</v>
      </c>
      <c r="S45" s="677">
        <v>1</v>
      </c>
      <c r="T45" s="744">
        <v>4</v>
      </c>
      <c r="U45" s="700">
        <v>1</v>
      </c>
    </row>
    <row r="46" spans="1:21" ht="14.4" customHeight="1" x14ac:dyDescent="0.3">
      <c r="A46" s="660">
        <v>11</v>
      </c>
      <c r="B46" s="661" t="s">
        <v>577</v>
      </c>
      <c r="C46" s="661" t="s">
        <v>2259</v>
      </c>
      <c r="D46" s="742" t="s">
        <v>3662</v>
      </c>
      <c r="E46" s="743" t="s">
        <v>2269</v>
      </c>
      <c r="F46" s="661" t="s">
        <v>2258</v>
      </c>
      <c r="G46" s="661" t="s">
        <v>2357</v>
      </c>
      <c r="H46" s="661" t="s">
        <v>578</v>
      </c>
      <c r="I46" s="661" t="s">
        <v>2358</v>
      </c>
      <c r="J46" s="661" t="s">
        <v>2359</v>
      </c>
      <c r="K46" s="661" t="s">
        <v>2360</v>
      </c>
      <c r="L46" s="662">
        <v>0</v>
      </c>
      <c r="M46" s="662">
        <v>0</v>
      </c>
      <c r="N46" s="661">
        <v>1</v>
      </c>
      <c r="O46" s="744">
        <v>1</v>
      </c>
      <c r="P46" s="662"/>
      <c r="Q46" s="677"/>
      <c r="R46" s="661"/>
      <c r="S46" s="677">
        <v>0</v>
      </c>
      <c r="T46" s="744"/>
      <c r="U46" s="700">
        <v>0</v>
      </c>
    </row>
    <row r="47" spans="1:21" ht="14.4" customHeight="1" x14ac:dyDescent="0.3">
      <c r="A47" s="660">
        <v>11</v>
      </c>
      <c r="B47" s="661" t="s">
        <v>577</v>
      </c>
      <c r="C47" s="661" t="s">
        <v>2259</v>
      </c>
      <c r="D47" s="742" t="s">
        <v>3662</v>
      </c>
      <c r="E47" s="743" t="s">
        <v>2272</v>
      </c>
      <c r="F47" s="661" t="s">
        <v>2256</v>
      </c>
      <c r="G47" s="661" t="s">
        <v>2361</v>
      </c>
      <c r="H47" s="661" t="s">
        <v>578</v>
      </c>
      <c r="I47" s="661" t="s">
        <v>792</v>
      </c>
      <c r="J47" s="661" t="s">
        <v>793</v>
      </c>
      <c r="K47" s="661" t="s">
        <v>794</v>
      </c>
      <c r="L47" s="662">
        <v>36.86</v>
      </c>
      <c r="M47" s="662">
        <v>36.86</v>
      </c>
      <c r="N47" s="661">
        <v>1</v>
      </c>
      <c r="O47" s="744">
        <v>0.5</v>
      </c>
      <c r="P47" s="662">
        <v>36.86</v>
      </c>
      <c r="Q47" s="677">
        <v>1</v>
      </c>
      <c r="R47" s="661">
        <v>1</v>
      </c>
      <c r="S47" s="677">
        <v>1</v>
      </c>
      <c r="T47" s="744">
        <v>0.5</v>
      </c>
      <c r="U47" s="700">
        <v>1</v>
      </c>
    </row>
    <row r="48" spans="1:21" ht="14.4" customHeight="1" x14ac:dyDescent="0.3">
      <c r="A48" s="660">
        <v>11</v>
      </c>
      <c r="B48" s="661" t="s">
        <v>577</v>
      </c>
      <c r="C48" s="661" t="s">
        <v>2259</v>
      </c>
      <c r="D48" s="742" t="s">
        <v>3662</v>
      </c>
      <c r="E48" s="743" t="s">
        <v>2272</v>
      </c>
      <c r="F48" s="661" t="s">
        <v>2256</v>
      </c>
      <c r="G48" s="661" t="s">
        <v>2291</v>
      </c>
      <c r="H48" s="661" t="s">
        <v>960</v>
      </c>
      <c r="I48" s="661" t="s">
        <v>1126</v>
      </c>
      <c r="J48" s="661" t="s">
        <v>2138</v>
      </c>
      <c r="K48" s="661" t="s">
        <v>2139</v>
      </c>
      <c r="L48" s="662">
        <v>154.36000000000001</v>
      </c>
      <c r="M48" s="662">
        <v>463.08000000000004</v>
      </c>
      <c r="N48" s="661">
        <v>3</v>
      </c>
      <c r="O48" s="744">
        <v>0.5</v>
      </c>
      <c r="P48" s="662">
        <v>463.08000000000004</v>
      </c>
      <c r="Q48" s="677">
        <v>1</v>
      </c>
      <c r="R48" s="661">
        <v>3</v>
      </c>
      <c r="S48" s="677">
        <v>1</v>
      </c>
      <c r="T48" s="744">
        <v>0.5</v>
      </c>
      <c r="U48" s="700">
        <v>1</v>
      </c>
    </row>
    <row r="49" spans="1:21" ht="14.4" customHeight="1" x14ac:dyDescent="0.3">
      <c r="A49" s="660">
        <v>11</v>
      </c>
      <c r="B49" s="661" t="s">
        <v>577</v>
      </c>
      <c r="C49" s="661" t="s">
        <v>2259</v>
      </c>
      <c r="D49" s="742" t="s">
        <v>3662</v>
      </c>
      <c r="E49" s="743" t="s">
        <v>2272</v>
      </c>
      <c r="F49" s="661" t="s">
        <v>2256</v>
      </c>
      <c r="G49" s="661" t="s">
        <v>2362</v>
      </c>
      <c r="H49" s="661" t="s">
        <v>960</v>
      </c>
      <c r="I49" s="661" t="s">
        <v>2363</v>
      </c>
      <c r="J49" s="661" t="s">
        <v>2364</v>
      </c>
      <c r="K49" s="661" t="s">
        <v>2365</v>
      </c>
      <c r="L49" s="662">
        <v>119.7</v>
      </c>
      <c r="M49" s="662">
        <v>359.1</v>
      </c>
      <c r="N49" s="661">
        <v>3</v>
      </c>
      <c r="O49" s="744">
        <v>0.5</v>
      </c>
      <c r="P49" s="662">
        <v>359.1</v>
      </c>
      <c r="Q49" s="677">
        <v>1</v>
      </c>
      <c r="R49" s="661">
        <v>3</v>
      </c>
      <c r="S49" s="677">
        <v>1</v>
      </c>
      <c r="T49" s="744">
        <v>0.5</v>
      </c>
      <c r="U49" s="700">
        <v>1</v>
      </c>
    </row>
    <row r="50" spans="1:21" ht="14.4" customHeight="1" x14ac:dyDescent="0.3">
      <c r="A50" s="660">
        <v>11</v>
      </c>
      <c r="B50" s="661" t="s">
        <v>577</v>
      </c>
      <c r="C50" s="661" t="s">
        <v>2259</v>
      </c>
      <c r="D50" s="742" t="s">
        <v>3662</v>
      </c>
      <c r="E50" s="743" t="s">
        <v>2272</v>
      </c>
      <c r="F50" s="661" t="s">
        <v>2256</v>
      </c>
      <c r="G50" s="661" t="s">
        <v>2366</v>
      </c>
      <c r="H50" s="661" t="s">
        <v>960</v>
      </c>
      <c r="I50" s="661" t="s">
        <v>2367</v>
      </c>
      <c r="J50" s="661" t="s">
        <v>2368</v>
      </c>
      <c r="K50" s="661" t="s">
        <v>1057</v>
      </c>
      <c r="L50" s="662">
        <v>70.23</v>
      </c>
      <c r="M50" s="662">
        <v>70.23</v>
      </c>
      <c r="N50" s="661">
        <v>1</v>
      </c>
      <c r="O50" s="744">
        <v>0.5</v>
      </c>
      <c r="P50" s="662">
        <v>70.23</v>
      </c>
      <c r="Q50" s="677">
        <v>1</v>
      </c>
      <c r="R50" s="661">
        <v>1</v>
      </c>
      <c r="S50" s="677">
        <v>1</v>
      </c>
      <c r="T50" s="744">
        <v>0.5</v>
      </c>
      <c r="U50" s="700">
        <v>1</v>
      </c>
    </row>
    <row r="51" spans="1:21" ht="14.4" customHeight="1" x14ac:dyDescent="0.3">
      <c r="A51" s="660">
        <v>11</v>
      </c>
      <c r="B51" s="661" t="s">
        <v>577</v>
      </c>
      <c r="C51" s="661" t="s">
        <v>2259</v>
      </c>
      <c r="D51" s="742" t="s">
        <v>3662</v>
      </c>
      <c r="E51" s="743" t="s">
        <v>2272</v>
      </c>
      <c r="F51" s="661" t="s">
        <v>2256</v>
      </c>
      <c r="G51" s="661" t="s">
        <v>2292</v>
      </c>
      <c r="H51" s="661" t="s">
        <v>578</v>
      </c>
      <c r="I51" s="661" t="s">
        <v>1101</v>
      </c>
      <c r="J51" s="661" t="s">
        <v>1102</v>
      </c>
      <c r="K51" s="661" t="s">
        <v>2146</v>
      </c>
      <c r="L51" s="662">
        <v>170.52</v>
      </c>
      <c r="M51" s="662">
        <v>1534.6800000000003</v>
      </c>
      <c r="N51" s="661">
        <v>9</v>
      </c>
      <c r="O51" s="744">
        <v>2</v>
      </c>
      <c r="P51" s="662">
        <v>1534.6800000000003</v>
      </c>
      <c r="Q51" s="677">
        <v>1</v>
      </c>
      <c r="R51" s="661">
        <v>9</v>
      </c>
      <c r="S51" s="677">
        <v>1</v>
      </c>
      <c r="T51" s="744">
        <v>2</v>
      </c>
      <c r="U51" s="700">
        <v>1</v>
      </c>
    </row>
    <row r="52" spans="1:21" ht="14.4" customHeight="1" x14ac:dyDescent="0.3">
      <c r="A52" s="660">
        <v>11</v>
      </c>
      <c r="B52" s="661" t="s">
        <v>577</v>
      </c>
      <c r="C52" s="661" t="s">
        <v>2259</v>
      </c>
      <c r="D52" s="742" t="s">
        <v>3662</v>
      </c>
      <c r="E52" s="743" t="s">
        <v>2272</v>
      </c>
      <c r="F52" s="661" t="s">
        <v>2256</v>
      </c>
      <c r="G52" s="661" t="s">
        <v>2292</v>
      </c>
      <c r="H52" s="661" t="s">
        <v>578</v>
      </c>
      <c r="I52" s="661" t="s">
        <v>2369</v>
      </c>
      <c r="J52" s="661" t="s">
        <v>1102</v>
      </c>
      <c r="K52" s="661" t="s">
        <v>2146</v>
      </c>
      <c r="L52" s="662">
        <v>0</v>
      </c>
      <c r="M52" s="662">
        <v>0</v>
      </c>
      <c r="N52" s="661">
        <v>3</v>
      </c>
      <c r="O52" s="744">
        <v>0.5</v>
      </c>
      <c r="P52" s="662">
        <v>0</v>
      </c>
      <c r="Q52" s="677"/>
      <c r="R52" s="661">
        <v>3</v>
      </c>
      <c r="S52" s="677">
        <v>1</v>
      </c>
      <c r="T52" s="744">
        <v>0.5</v>
      </c>
      <c r="U52" s="700">
        <v>1</v>
      </c>
    </row>
    <row r="53" spans="1:21" ht="14.4" customHeight="1" x14ac:dyDescent="0.3">
      <c r="A53" s="660">
        <v>11</v>
      </c>
      <c r="B53" s="661" t="s">
        <v>577</v>
      </c>
      <c r="C53" s="661" t="s">
        <v>2259</v>
      </c>
      <c r="D53" s="742" t="s">
        <v>3662</v>
      </c>
      <c r="E53" s="743" t="s">
        <v>2272</v>
      </c>
      <c r="F53" s="661" t="s">
        <v>2256</v>
      </c>
      <c r="G53" s="661" t="s">
        <v>2295</v>
      </c>
      <c r="H53" s="661" t="s">
        <v>578</v>
      </c>
      <c r="I53" s="661" t="s">
        <v>2370</v>
      </c>
      <c r="J53" s="661" t="s">
        <v>2371</v>
      </c>
      <c r="K53" s="661" t="s">
        <v>2372</v>
      </c>
      <c r="L53" s="662">
        <v>96.84</v>
      </c>
      <c r="M53" s="662">
        <v>96.84</v>
      </c>
      <c r="N53" s="661">
        <v>1</v>
      </c>
      <c r="O53" s="744">
        <v>0.5</v>
      </c>
      <c r="P53" s="662">
        <v>96.84</v>
      </c>
      <c r="Q53" s="677">
        <v>1</v>
      </c>
      <c r="R53" s="661">
        <v>1</v>
      </c>
      <c r="S53" s="677">
        <v>1</v>
      </c>
      <c r="T53" s="744">
        <v>0.5</v>
      </c>
      <c r="U53" s="700">
        <v>1</v>
      </c>
    </row>
    <row r="54" spans="1:21" ht="14.4" customHeight="1" x14ac:dyDescent="0.3">
      <c r="A54" s="660">
        <v>11</v>
      </c>
      <c r="B54" s="661" t="s">
        <v>577</v>
      </c>
      <c r="C54" s="661" t="s">
        <v>2259</v>
      </c>
      <c r="D54" s="742" t="s">
        <v>3662</v>
      </c>
      <c r="E54" s="743" t="s">
        <v>2272</v>
      </c>
      <c r="F54" s="661" t="s">
        <v>2256</v>
      </c>
      <c r="G54" s="661" t="s">
        <v>2343</v>
      </c>
      <c r="H54" s="661" t="s">
        <v>578</v>
      </c>
      <c r="I54" s="661" t="s">
        <v>668</v>
      </c>
      <c r="J54" s="661" t="s">
        <v>669</v>
      </c>
      <c r="K54" s="661" t="s">
        <v>2345</v>
      </c>
      <c r="L54" s="662">
        <v>110.28</v>
      </c>
      <c r="M54" s="662">
        <v>441.12</v>
      </c>
      <c r="N54" s="661">
        <v>4</v>
      </c>
      <c r="O54" s="744">
        <v>2</v>
      </c>
      <c r="P54" s="662">
        <v>220.56</v>
      </c>
      <c r="Q54" s="677">
        <v>0.5</v>
      </c>
      <c r="R54" s="661">
        <v>2</v>
      </c>
      <c r="S54" s="677">
        <v>0.5</v>
      </c>
      <c r="T54" s="744">
        <v>1</v>
      </c>
      <c r="U54" s="700">
        <v>0.5</v>
      </c>
    </row>
    <row r="55" spans="1:21" ht="14.4" customHeight="1" x14ac:dyDescent="0.3">
      <c r="A55" s="660">
        <v>11</v>
      </c>
      <c r="B55" s="661" t="s">
        <v>577</v>
      </c>
      <c r="C55" s="661" t="s">
        <v>2259</v>
      </c>
      <c r="D55" s="742" t="s">
        <v>3662</v>
      </c>
      <c r="E55" s="743" t="s">
        <v>2272</v>
      </c>
      <c r="F55" s="661" t="s">
        <v>2256</v>
      </c>
      <c r="G55" s="661" t="s">
        <v>2343</v>
      </c>
      <c r="H55" s="661" t="s">
        <v>578</v>
      </c>
      <c r="I55" s="661" t="s">
        <v>756</v>
      </c>
      <c r="J55" s="661" t="s">
        <v>669</v>
      </c>
      <c r="K55" s="661" t="s">
        <v>2373</v>
      </c>
      <c r="L55" s="662">
        <v>55.14</v>
      </c>
      <c r="M55" s="662">
        <v>220.56</v>
      </c>
      <c r="N55" s="661">
        <v>4</v>
      </c>
      <c r="O55" s="744">
        <v>2</v>
      </c>
      <c r="P55" s="662">
        <v>220.56</v>
      </c>
      <c r="Q55" s="677">
        <v>1</v>
      </c>
      <c r="R55" s="661">
        <v>4</v>
      </c>
      <c r="S55" s="677">
        <v>1</v>
      </c>
      <c r="T55" s="744">
        <v>2</v>
      </c>
      <c r="U55" s="700">
        <v>1</v>
      </c>
    </row>
    <row r="56" spans="1:21" ht="14.4" customHeight="1" x14ac:dyDescent="0.3">
      <c r="A56" s="660">
        <v>11</v>
      </c>
      <c r="B56" s="661" t="s">
        <v>577</v>
      </c>
      <c r="C56" s="661" t="s">
        <v>2259</v>
      </c>
      <c r="D56" s="742" t="s">
        <v>3662</v>
      </c>
      <c r="E56" s="743" t="s">
        <v>2272</v>
      </c>
      <c r="F56" s="661" t="s">
        <v>2256</v>
      </c>
      <c r="G56" s="661" t="s">
        <v>2374</v>
      </c>
      <c r="H56" s="661" t="s">
        <v>578</v>
      </c>
      <c r="I56" s="661" t="s">
        <v>1282</v>
      </c>
      <c r="J56" s="661" t="s">
        <v>2375</v>
      </c>
      <c r="K56" s="661" t="s">
        <v>1280</v>
      </c>
      <c r="L56" s="662">
        <v>0</v>
      </c>
      <c r="M56" s="662">
        <v>0</v>
      </c>
      <c r="N56" s="661">
        <v>6</v>
      </c>
      <c r="O56" s="744">
        <v>1</v>
      </c>
      <c r="P56" s="662">
        <v>0</v>
      </c>
      <c r="Q56" s="677"/>
      <c r="R56" s="661">
        <v>6</v>
      </c>
      <c r="S56" s="677">
        <v>1</v>
      </c>
      <c r="T56" s="744">
        <v>1</v>
      </c>
      <c r="U56" s="700">
        <v>1</v>
      </c>
    </row>
    <row r="57" spans="1:21" ht="14.4" customHeight="1" x14ac:dyDescent="0.3">
      <c r="A57" s="660">
        <v>11</v>
      </c>
      <c r="B57" s="661" t="s">
        <v>577</v>
      </c>
      <c r="C57" s="661" t="s">
        <v>2259</v>
      </c>
      <c r="D57" s="742" t="s">
        <v>3662</v>
      </c>
      <c r="E57" s="743" t="s">
        <v>2272</v>
      </c>
      <c r="F57" s="661" t="s">
        <v>2256</v>
      </c>
      <c r="G57" s="661" t="s">
        <v>2376</v>
      </c>
      <c r="H57" s="661" t="s">
        <v>578</v>
      </c>
      <c r="I57" s="661" t="s">
        <v>838</v>
      </c>
      <c r="J57" s="661" t="s">
        <v>839</v>
      </c>
      <c r="K57" s="661" t="s">
        <v>2377</v>
      </c>
      <c r="L57" s="662">
        <v>60.9</v>
      </c>
      <c r="M57" s="662">
        <v>121.8</v>
      </c>
      <c r="N57" s="661">
        <v>2</v>
      </c>
      <c r="O57" s="744">
        <v>0.5</v>
      </c>
      <c r="P57" s="662">
        <v>121.8</v>
      </c>
      <c r="Q57" s="677">
        <v>1</v>
      </c>
      <c r="R57" s="661">
        <v>2</v>
      </c>
      <c r="S57" s="677">
        <v>1</v>
      </c>
      <c r="T57" s="744">
        <v>0.5</v>
      </c>
      <c r="U57" s="700">
        <v>1</v>
      </c>
    </row>
    <row r="58" spans="1:21" ht="14.4" customHeight="1" x14ac:dyDescent="0.3">
      <c r="A58" s="660">
        <v>11</v>
      </c>
      <c r="B58" s="661" t="s">
        <v>577</v>
      </c>
      <c r="C58" s="661" t="s">
        <v>2259</v>
      </c>
      <c r="D58" s="742" t="s">
        <v>3662</v>
      </c>
      <c r="E58" s="743" t="s">
        <v>2272</v>
      </c>
      <c r="F58" s="661" t="s">
        <v>2256</v>
      </c>
      <c r="G58" s="661" t="s">
        <v>2378</v>
      </c>
      <c r="H58" s="661" t="s">
        <v>578</v>
      </c>
      <c r="I58" s="661" t="s">
        <v>2379</v>
      </c>
      <c r="J58" s="661" t="s">
        <v>2380</v>
      </c>
      <c r="K58" s="661" t="s">
        <v>2381</v>
      </c>
      <c r="L58" s="662">
        <v>179.6</v>
      </c>
      <c r="M58" s="662">
        <v>179.6</v>
      </c>
      <c r="N58" s="661">
        <v>1</v>
      </c>
      <c r="O58" s="744">
        <v>0.5</v>
      </c>
      <c r="P58" s="662">
        <v>179.6</v>
      </c>
      <c r="Q58" s="677">
        <v>1</v>
      </c>
      <c r="R58" s="661">
        <v>1</v>
      </c>
      <c r="S58" s="677">
        <v>1</v>
      </c>
      <c r="T58" s="744">
        <v>0.5</v>
      </c>
      <c r="U58" s="700">
        <v>1</v>
      </c>
    </row>
    <row r="59" spans="1:21" ht="14.4" customHeight="1" x14ac:dyDescent="0.3">
      <c r="A59" s="660">
        <v>11</v>
      </c>
      <c r="B59" s="661" t="s">
        <v>577</v>
      </c>
      <c r="C59" s="661" t="s">
        <v>2259</v>
      </c>
      <c r="D59" s="742" t="s">
        <v>3662</v>
      </c>
      <c r="E59" s="743" t="s">
        <v>2272</v>
      </c>
      <c r="F59" s="661" t="s">
        <v>2256</v>
      </c>
      <c r="G59" s="661" t="s">
        <v>2346</v>
      </c>
      <c r="H59" s="661" t="s">
        <v>578</v>
      </c>
      <c r="I59" s="661" t="s">
        <v>773</v>
      </c>
      <c r="J59" s="661" t="s">
        <v>774</v>
      </c>
      <c r="K59" s="661" t="s">
        <v>2382</v>
      </c>
      <c r="L59" s="662">
        <v>0</v>
      </c>
      <c r="M59" s="662">
        <v>0</v>
      </c>
      <c r="N59" s="661">
        <v>18</v>
      </c>
      <c r="O59" s="744">
        <v>4.5</v>
      </c>
      <c r="P59" s="662">
        <v>0</v>
      </c>
      <c r="Q59" s="677"/>
      <c r="R59" s="661">
        <v>15</v>
      </c>
      <c r="S59" s="677">
        <v>0.83333333333333337</v>
      </c>
      <c r="T59" s="744">
        <v>4</v>
      </c>
      <c r="U59" s="700">
        <v>0.88888888888888884</v>
      </c>
    </row>
    <row r="60" spans="1:21" ht="14.4" customHeight="1" x14ac:dyDescent="0.3">
      <c r="A60" s="660">
        <v>11</v>
      </c>
      <c r="B60" s="661" t="s">
        <v>577</v>
      </c>
      <c r="C60" s="661" t="s">
        <v>2259</v>
      </c>
      <c r="D60" s="742" t="s">
        <v>3662</v>
      </c>
      <c r="E60" s="743" t="s">
        <v>2272</v>
      </c>
      <c r="F60" s="661" t="s">
        <v>2256</v>
      </c>
      <c r="G60" s="661" t="s">
        <v>2346</v>
      </c>
      <c r="H60" s="661" t="s">
        <v>578</v>
      </c>
      <c r="I60" s="661" t="s">
        <v>2347</v>
      </c>
      <c r="J60" s="661" t="s">
        <v>774</v>
      </c>
      <c r="K60" s="661" t="s">
        <v>2348</v>
      </c>
      <c r="L60" s="662">
        <v>0</v>
      </c>
      <c r="M60" s="662">
        <v>0</v>
      </c>
      <c r="N60" s="661">
        <v>3</v>
      </c>
      <c r="O60" s="744">
        <v>0.5</v>
      </c>
      <c r="P60" s="662"/>
      <c r="Q60" s="677"/>
      <c r="R60" s="661"/>
      <c r="S60" s="677">
        <v>0</v>
      </c>
      <c r="T60" s="744"/>
      <c r="U60" s="700">
        <v>0</v>
      </c>
    </row>
    <row r="61" spans="1:21" ht="14.4" customHeight="1" x14ac:dyDescent="0.3">
      <c r="A61" s="660">
        <v>11</v>
      </c>
      <c r="B61" s="661" t="s">
        <v>577</v>
      </c>
      <c r="C61" s="661" t="s">
        <v>2259</v>
      </c>
      <c r="D61" s="742" t="s">
        <v>3662</v>
      </c>
      <c r="E61" s="743" t="s">
        <v>2272</v>
      </c>
      <c r="F61" s="661" t="s">
        <v>2256</v>
      </c>
      <c r="G61" s="661" t="s">
        <v>2383</v>
      </c>
      <c r="H61" s="661" t="s">
        <v>578</v>
      </c>
      <c r="I61" s="661" t="s">
        <v>2384</v>
      </c>
      <c r="J61" s="661" t="s">
        <v>2385</v>
      </c>
      <c r="K61" s="661" t="s">
        <v>1558</v>
      </c>
      <c r="L61" s="662">
        <v>37.369999999999997</v>
      </c>
      <c r="M61" s="662">
        <v>74.739999999999995</v>
      </c>
      <c r="N61" s="661">
        <v>2</v>
      </c>
      <c r="O61" s="744">
        <v>0.5</v>
      </c>
      <c r="P61" s="662">
        <v>74.739999999999995</v>
      </c>
      <c r="Q61" s="677">
        <v>1</v>
      </c>
      <c r="R61" s="661">
        <v>2</v>
      </c>
      <c r="S61" s="677">
        <v>1</v>
      </c>
      <c r="T61" s="744">
        <v>0.5</v>
      </c>
      <c r="U61" s="700">
        <v>1</v>
      </c>
    </row>
    <row r="62" spans="1:21" ht="14.4" customHeight="1" x14ac:dyDescent="0.3">
      <c r="A62" s="660">
        <v>11</v>
      </c>
      <c r="B62" s="661" t="s">
        <v>577</v>
      </c>
      <c r="C62" s="661" t="s">
        <v>2259</v>
      </c>
      <c r="D62" s="742" t="s">
        <v>3662</v>
      </c>
      <c r="E62" s="743" t="s">
        <v>2272</v>
      </c>
      <c r="F62" s="661" t="s">
        <v>2256</v>
      </c>
      <c r="G62" s="661" t="s">
        <v>2386</v>
      </c>
      <c r="H62" s="661" t="s">
        <v>578</v>
      </c>
      <c r="I62" s="661" t="s">
        <v>2387</v>
      </c>
      <c r="J62" s="661" t="s">
        <v>2388</v>
      </c>
      <c r="K62" s="661" t="s">
        <v>2389</v>
      </c>
      <c r="L62" s="662">
        <v>0</v>
      </c>
      <c r="M62" s="662">
        <v>0</v>
      </c>
      <c r="N62" s="661">
        <v>2</v>
      </c>
      <c r="O62" s="744">
        <v>0.5</v>
      </c>
      <c r="P62" s="662">
        <v>0</v>
      </c>
      <c r="Q62" s="677"/>
      <c r="R62" s="661">
        <v>2</v>
      </c>
      <c r="S62" s="677">
        <v>1</v>
      </c>
      <c r="T62" s="744">
        <v>0.5</v>
      </c>
      <c r="U62" s="700">
        <v>1</v>
      </c>
    </row>
    <row r="63" spans="1:21" ht="14.4" customHeight="1" x14ac:dyDescent="0.3">
      <c r="A63" s="660">
        <v>11</v>
      </c>
      <c r="B63" s="661" t="s">
        <v>577</v>
      </c>
      <c r="C63" s="661" t="s">
        <v>2259</v>
      </c>
      <c r="D63" s="742" t="s">
        <v>3662</v>
      </c>
      <c r="E63" s="743" t="s">
        <v>2272</v>
      </c>
      <c r="F63" s="661" t="s">
        <v>2256</v>
      </c>
      <c r="G63" s="661" t="s">
        <v>2390</v>
      </c>
      <c r="H63" s="661" t="s">
        <v>578</v>
      </c>
      <c r="I63" s="661" t="s">
        <v>2391</v>
      </c>
      <c r="J63" s="661" t="s">
        <v>2392</v>
      </c>
      <c r="K63" s="661" t="s">
        <v>2393</v>
      </c>
      <c r="L63" s="662">
        <v>0</v>
      </c>
      <c r="M63" s="662">
        <v>0</v>
      </c>
      <c r="N63" s="661">
        <v>1</v>
      </c>
      <c r="O63" s="744">
        <v>0.5</v>
      </c>
      <c r="P63" s="662">
        <v>0</v>
      </c>
      <c r="Q63" s="677"/>
      <c r="R63" s="661">
        <v>1</v>
      </c>
      <c r="S63" s="677">
        <v>1</v>
      </c>
      <c r="T63" s="744">
        <v>0.5</v>
      </c>
      <c r="U63" s="700">
        <v>1</v>
      </c>
    </row>
    <row r="64" spans="1:21" ht="14.4" customHeight="1" x14ac:dyDescent="0.3">
      <c r="A64" s="660">
        <v>11</v>
      </c>
      <c r="B64" s="661" t="s">
        <v>577</v>
      </c>
      <c r="C64" s="661" t="s">
        <v>2259</v>
      </c>
      <c r="D64" s="742" t="s">
        <v>3662</v>
      </c>
      <c r="E64" s="743" t="s">
        <v>2272</v>
      </c>
      <c r="F64" s="661" t="s">
        <v>2256</v>
      </c>
      <c r="G64" s="661" t="s">
        <v>2394</v>
      </c>
      <c r="H64" s="661" t="s">
        <v>578</v>
      </c>
      <c r="I64" s="661" t="s">
        <v>741</v>
      </c>
      <c r="J64" s="661" t="s">
        <v>2395</v>
      </c>
      <c r="K64" s="661" t="s">
        <v>2396</v>
      </c>
      <c r="L64" s="662">
        <v>0</v>
      </c>
      <c r="M64" s="662">
        <v>0</v>
      </c>
      <c r="N64" s="661">
        <v>1</v>
      </c>
      <c r="O64" s="744">
        <v>0.5</v>
      </c>
      <c r="P64" s="662">
        <v>0</v>
      </c>
      <c r="Q64" s="677"/>
      <c r="R64" s="661">
        <v>1</v>
      </c>
      <c r="S64" s="677">
        <v>1</v>
      </c>
      <c r="T64" s="744">
        <v>0.5</v>
      </c>
      <c r="U64" s="700">
        <v>1</v>
      </c>
    </row>
    <row r="65" spans="1:21" ht="14.4" customHeight="1" x14ac:dyDescent="0.3">
      <c r="A65" s="660">
        <v>11</v>
      </c>
      <c r="B65" s="661" t="s">
        <v>577</v>
      </c>
      <c r="C65" s="661" t="s">
        <v>2259</v>
      </c>
      <c r="D65" s="742" t="s">
        <v>3662</v>
      </c>
      <c r="E65" s="743" t="s">
        <v>2272</v>
      </c>
      <c r="F65" s="661" t="s">
        <v>2256</v>
      </c>
      <c r="G65" s="661" t="s">
        <v>2397</v>
      </c>
      <c r="H65" s="661" t="s">
        <v>578</v>
      </c>
      <c r="I65" s="661" t="s">
        <v>2398</v>
      </c>
      <c r="J65" s="661" t="s">
        <v>2399</v>
      </c>
      <c r="K65" s="661" t="s">
        <v>2400</v>
      </c>
      <c r="L65" s="662">
        <v>344.49</v>
      </c>
      <c r="M65" s="662">
        <v>344.49</v>
      </c>
      <c r="N65" s="661">
        <v>1</v>
      </c>
      <c r="O65" s="744">
        <v>0.5</v>
      </c>
      <c r="P65" s="662">
        <v>344.49</v>
      </c>
      <c r="Q65" s="677">
        <v>1</v>
      </c>
      <c r="R65" s="661">
        <v>1</v>
      </c>
      <c r="S65" s="677">
        <v>1</v>
      </c>
      <c r="T65" s="744">
        <v>0.5</v>
      </c>
      <c r="U65" s="700">
        <v>1</v>
      </c>
    </row>
    <row r="66" spans="1:21" ht="14.4" customHeight="1" x14ac:dyDescent="0.3">
      <c r="A66" s="660">
        <v>11</v>
      </c>
      <c r="B66" s="661" t="s">
        <v>577</v>
      </c>
      <c r="C66" s="661" t="s">
        <v>2259</v>
      </c>
      <c r="D66" s="742" t="s">
        <v>3662</v>
      </c>
      <c r="E66" s="743" t="s">
        <v>2272</v>
      </c>
      <c r="F66" s="661" t="s">
        <v>2256</v>
      </c>
      <c r="G66" s="661" t="s">
        <v>2305</v>
      </c>
      <c r="H66" s="661" t="s">
        <v>960</v>
      </c>
      <c r="I66" s="661" t="s">
        <v>1061</v>
      </c>
      <c r="J66" s="661" t="s">
        <v>610</v>
      </c>
      <c r="K66" s="661" t="s">
        <v>1062</v>
      </c>
      <c r="L66" s="662">
        <v>543.39</v>
      </c>
      <c r="M66" s="662">
        <v>5977.29</v>
      </c>
      <c r="N66" s="661">
        <v>11</v>
      </c>
      <c r="O66" s="744">
        <v>4</v>
      </c>
      <c r="P66" s="662">
        <v>5433.9</v>
      </c>
      <c r="Q66" s="677">
        <v>0.90909090909090906</v>
      </c>
      <c r="R66" s="661">
        <v>10</v>
      </c>
      <c r="S66" s="677">
        <v>0.90909090909090906</v>
      </c>
      <c r="T66" s="744">
        <v>3.5</v>
      </c>
      <c r="U66" s="700">
        <v>0.875</v>
      </c>
    </row>
    <row r="67" spans="1:21" ht="14.4" customHeight="1" x14ac:dyDescent="0.3">
      <c r="A67" s="660">
        <v>11</v>
      </c>
      <c r="B67" s="661" t="s">
        <v>577</v>
      </c>
      <c r="C67" s="661" t="s">
        <v>2259</v>
      </c>
      <c r="D67" s="742" t="s">
        <v>3662</v>
      </c>
      <c r="E67" s="743" t="s">
        <v>2272</v>
      </c>
      <c r="F67" s="661" t="s">
        <v>2256</v>
      </c>
      <c r="G67" s="661" t="s">
        <v>2305</v>
      </c>
      <c r="H67" s="661" t="s">
        <v>960</v>
      </c>
      <c r="I67" s="661" t="s">
        <v>982</v>
      </c>
      <c r="J67" s="661" t="s">
        <v>610</v>
      </c>
      <c r="K67" s="661" t="s">
        <v>613</v>
      </c>
      <c r="L67" s="662">
        <v>815.1</v>
      </c>
      <c r="M67" s="662">
        <v>8151</v>
      </c>
      <c r="N67" s="661">
        <v>10</v>
      </c>
      <c r="O67" s="744">
        <v>4</v>
      </c>
      <c r="P67" s="662">
        <v>6520.8</v>
      </c>
      <c r="Q67" s="677">
        <v>0.8</v>
      </c>
      <c r="R67" s="661">
        <v>8</v>
      </c>
      <c r="S67" s="677">
        <v>0.8</v>
      </c>
      <c r="T67" s="744">
        <v>3.5</v>
      </c>
      <c r="U67" s="700">
        <v>0.875</v>
      </c>
    </row>
    <row r="68" spans="1:21" ht="14.4" customHeight="1" x14ac:dyDescent="0.3">
      <c r="A68" s="660">
        <v>11</v>
      </c>
      <c r="B68" s="661" t="s">
        <v>577</v>
      </c>
      <c r="C68" s="661" t="s">
        <v>2259</v>
      </c>
      <c r="D68" s="742" t="s">
        <v>3662</v>
      </c>
      <c r="E68" s="743" t="s">
        <v>2272</v>
      </c>
      <c r="F68" s="661" t="s">
        <v>2256</v>
      </c>
      <c r="G68" s="661" t="s">
        <v>2306</v>
      </c>
      <c r="H68" s="661" t="s">
        <v>578</v>
      </c>
      <c r="I68" s="661" t="s">
        <v>1857</v>
      </c>
      <c r="J68" s="661" t="s">
        <v>967</v>
      </c>
      <c r="K68" s="661" t="s">
        <v>2401</v>
      </c>
      <c r="L68" s="662">
        <v>48.42</v>
      </c>
      <c r="M68" s="662">
        <v>242.10000000000002</v>
      </c>
      <c r="N68" s="661">
        <v>5</v>
      </c>
      <c r="O68" s="744">
        <v>2</v>
      </c>
      <c r="P68" s="662">
        <v>242.10000000000002</v>
      </c>
      <c r="Q68" s="677">
        <v>1</v>
      </c>
      <c r="R68" s="661">
        <v>5</v>
      </c>
      <c r="S68" s="677">
        <v>1</v>
      </c>
      <c r="T68" s="744">
        <v>2</v>
      </c>
      <c r="U68" s="700">
        <v>1</v>
      </c>
    </row>
    <row r="69" spans="1:21" ht="14.4" customHeight="1" x14ac:dyDescent="0.3">
      <c r="A69" s="660">
        <v>11</v>
      </c>
      <c r="B69" s="661" t="s">
        <v>577</v>
      </c>
      <c r="C69" s="661" t="s">
        <v>2259</v>
      </c>
      <c r="D69" s="742" t="s">
        <v>3662</v>
      </c>
      <c r="E69" s="743" t="s">
        <v>2272</v>
      </c>
      <c r="F69" s="661" t="s">
        <v>2256</v>
      </c>
      <c r="G69" s="661" t="s">
        <v>2307</v>
      </c>
      <c r="H69" s="661" t="s">
        <v>578</v>
      </c>
      <c r="I69" s="661" t="s">
        <v>714</v>
      </c>
      <c r="J69" s="661" t="s">
        <v>2308</v>
      </c>
      <c r="K69" s="661" t="s">
        <v>2309</v>
      </c>
      <c r="L69" s="662">
        <v>0</v>
      </c>
      <c r="M69" s="662">
        <v>0</v>
      </c>
      <c r="N69" s="661">
        <v>5</v>
      </c>
      <c r="O69" s="744">
        <v>1.5</v>
      </c>
      <c r="P69" s="662">
        <v>0</v>
      </c>
      <c r="Q69" s="677"/>
      <c r="R69" s="661">
        <v>2</v>
      </c>
      <c r="S69" s="677">
        <v>0.4</v>
      </c>
      <c r="T69" s="744">
        <v>0.5</v>
      </c>
      <c r="U69" s="700">
        <v>0.33333333333333331</v>
      </c>
    </row>
    <row r="70" spans="1:21" ht="14.4" customHeight="1" x14ac:dyDescent="0.3">
      <c r="A70" s="660">
        <v>11</v>
      </c>
      <c r="B70" s="661" t="s">
        <v>577</v>
      </c>
      <c r="C70" s="661" t="s">
        <v>2259</v>
      </c>
      <c r="D70" s="742" t="s">
        <v>3662</v>
      </c>
      <c r="E70" s="743" t="s">
        <v>2272</v>
      </c>
      <c r="F70" s="661" t="s">
        <v>2258</v>
      </c>
      <c r="G70" s="661" t="s">
        <v>2318</v>
      </c>
      <c r="H70" s="661" t="s">
        <v>578</v>
      </c>
      <c r="I70" s="661" t="s">
        <v>2322</v>
      </c>
      <c r="J70" s="661" t="s">
        <v>2323</v>
      </c>
      <c r="K70" s="661" t="s">
        <v>2324</v>
      </c>
      <c r="L70" s="662">
        <v>500</v>
      </c>
      <c r="M70" s="662">
        <v>500</v>
      </c>
      <c r="N70" s="661">
        <v>1</v>
      </c>
      <c r="O70" s="744">
        <v>1</v>
      </c>
      <c r="P70" s="662">
        <v>500</v>
      </c>
      <c r="Q70" s="677">
        <v>1</v>
      </c>
      <c r="R70" s="661">
        <v>1</v>
      </c>
      <c r="S70" s="677">
        <v>1</v>
      </c>
      <c r="T70" s="744">
        <v>1</v>
      </c>
      <c r="U70" s="700">
        <v>1</v>
      </c>
    </row>
    <row r="71" spans="1:21" ht="14.4" customHeight="1" x14ac:dyDescent="0.3">
      <c r="A71" s="660">
        <v>11</v>
      </c>
      <c r="B71" s="661" t="s">
        <v>577</v>
      </c>
      <c r="C71" s="661" t="s">
        <v>2259</v>
      </c>
      <c r="D71" s="742" t="s">
        <v>3662</v>
      </c>
      <c r="E71" s="743" t="s">
        <v>2272</v>
      </c>
      <c r="F71" s="661" t="s">
        <v>2258</v>
      </c>
      <c r="G71" s="661" t="s">
        <v>2318</v>
      </c>
      <c r="H71" s="661" t="s">
        <v>578</v>
      </c>
      <c r="I71" s="661" t="s">
        <v>2325</v>
      </c>
      <c r="J71" s="661" t="s">
        <v>2326</v>
      </c>
      <c r="K71" s="661" t="s">
        <v>2327</v>
      </c>
      <c r="L71" s="662">
        <v>971.25</v>
      </c>
      <c r="M71" s="662">
        <v>971.25</v>
      </c>
      <c r="N71" s="661">
        <v>1</v>
      </c>
      <c r="O71" s="744">
        <v>1</v>
      </c>
      <c r="P71" s="662">
        <v>971.25</v>
      </c>
      <c r="Q71" s="677">
        <v>1</v>
      </c>
      <c r="R71" s="661">
        <v>1</v>
      </c>
      <c r="S71" s="677">
        <v>1</v>
      </c>
      <c r="T71" s="744">
        <v>1</v>
      </c>
      <c r="U71" s="700">
        <v>1</v>
      </c>
    </row>
    <row r="72" spans="1:21" ht="14.4" customHeight="1" x14ac:dyDescent="0.3">
      <c r="A72" s="660">
        <v>11</v>
      </c>
      <c r="B72" s="661" t="s">
        <v>577</v>
      </c>
      <c r="C72" s="661" t="s">
        <v>2259</v>
      </c>
      <c r="D72" s="742" t="s">
        <v>3662</v>
      </c>
      <c r="E72" s="743" t="s">
        <v>2272</v>
      </c>
      <c r="F72" s="661" t="s">
        <v>2258</v>
      </c>
      <c r="G72" s="661" t="s">
        <v>2318</v>
      </c>
      <c r="H72" s="661" t="s">
        <v>578</v>
      </c>
      <c r="I72" s="661" t="s">
        <v>2402</v>
      </c>
      <c r="J72" s="661" t="s">
        <v>2403</v>
      </c>
      <c r="K72" s="661"/>
      <c r="L72" s="662">
        <v>1000</v>
      </c>
      <c r="M72" s="662">
        <v>1000</v>
      </c>
      <c r="N72" s="661">
        <v>1</v>
      </c>
      <c r="O72" s="744">
        <v>1</v>
      </c>
      <c r="P72" s="662"/>
      <c r="Q72" s="677">
        <v>0</v>
      </c>
      <c r="R72" s="661"/>
      <c r="S72" s="677">
        <v>0</v>
      </c>
      <c r="T72" s="744"/>
      <c r="U72" s="700">
        <v>0</v>
      </c>
    </row>
    <row r="73" spans="1:21" ht="14.4" customHeight="1" x14ac:dyDescent="0.3">
      <c r="A73" s="660">
        <v>11</v>
      </c>
      <c r="B73" s="661" t="s">
        <v>577</v>
      </c>
      <c r="C73" s="661" t="s">
        <v>2259</v>
      </c>
      <c r="D73" s="742" t="s">
        <v>3662</v>
      </c>
      <c r="E73" s="743" t="s">
        <v>2274</v>
      </c>
      <c r="F73" s="661" t="s">
        <v>2256</v>
      </c>
      <c r="G73" s="661" t="s">
        <v>2292</v>
      </c>
      <c r="H73" s="661" t="s">
        <v>578</v>
      </c>
      <c r="I73" s="661" t="s">
        <v>1101</v>
      </c>
      <c r="J73" s="661" t="s">
        <v>1102</v>
      </c>
      <c r="K73" s="661" t="s">
        <v>2146</v>
      </c>
      <c r="L73" s="662">
        <v>170.52</v>
      </c>
      <c r="M73" s="662">
        <v>852.60000000000014</v>
      </c>
      <c r="N73" s="661">
        <v>5</v>
      </c>
      <c r="O73" s="744">
        <v>2</v>
      </c>
      <c r="P73" s="662">
        <v>511.56000000000006</v>
      </c>
      <c r="Q73" s="677">
        <v>0.6</v>
      </c>
      <c r="R73" s="661">
        <v>3</v>
      </c>
      <c r="S73" s="677">
        <v>0.6</v>
      </c>
      <c r="T73" s="744">
        <v>1</v>
      </c>
      <c r="U73" s="700">
        <v>0.5</v>
      </c>
    </row>
    <row r="74" spans="1:21" ht="14.4" customHeight="1" x14ac:dyDescent="0.3">
      <c r="A74" s="660">
        <v>11</v>
      </c>
      <c r="B74" s="661" t="s">
        <v>577</v>
      </c>
      <c r="C74" s="661" t="s">
        <v>2259</v>
      </c>
      <c r="D74" s="742" t="s">
        <v>3662</v>
      </c>
      <c r="E74" s="743" t="s">
        <v>2274</v>
      </c>
      <c r="F74" s="661" t="s">
        <v>2256</v>
      </c>
      <c r="G74" s="661" t="s">
        <v>2292</v>
      </c>
      <c r="H74" s="661" t="s">
        <v>578</v>
      </c>
      <c r="I74" s="661" t="s">
        <v>2404</v>
      </c>
      <c r="J74" s="661" t="s">
        <v>2273</v>
      </c>
      <c r="K74" s="661"/>
      <c r="L74" s="662">
        <v>170.52</v>
      </c>
      <c r="M74" s="662">
        <v>170.52</v>
      </c>
      <c r="N74" s="661">
        <v>1</v>
      </c>
      <c r="O74" s="744">
        <v>1</v>
      </c>
      <c r="P74" s="662">
        <v>170.52</v>
      </c>
      <c r="Q74" s="677">
        <v>1</v>
      </c>
      <c r="R74" s="661">
        <v>1</v>
      </c>
      <c r="S74" s="677">
        <v>1</v>
      </c>
      <c r="T74" s="744">
        <v>1</v>
      </c>
      <c r="U74" s="700">
        <v>1</v>
      </c>
    </row>
    <row r="75" spans="1:21" ht="14.4" customHeight="1" x14ac:dyDescent="0.3">
      <c r="A75" s="660">
        <v>11</v>
      </c>
      <c r="B75" s="661" t="s">
        <v>577</v>
      </c>
      <c r="C75" s="661" t="s">
        <v>2259</v>
      </c>
      <c r="D75" s="742" t="s">
        <v>3662</v>
      </c>
      <c r="E75" s="743" t="s">
        <v>2274</v>
      </c>
      <c r="F75" s="661" t="s">
        <v>2256</v>
      </c>
      <c r="G75" s="661" t="s">
        <v>2405</v>
      </c>
      <c r="H75" s="661" t="s">
        <v>578</v>
      </c>
      <c r="I75" s="661" t="s">
        <v>2406</v>
      </c>
      <c r="J75" s="661" t="s">
        <v>2407</v>
      </c>
      <c r="K75" s="661" t="s">
        <v>2408</v>
      </c>
      <c r="L75" s="662">
        <v>0</v>
      </c>
      <c r="M75" s="662">
        <v>0</v>
      </c>
      <c r="N75" s="661">
        <v>1</v>
      </c>
      <c r="O75" s="744">
        <v>1</v>
      </c>
      <c r="P75" s="662"/>
      <c r="Q75" s="677"/>
      <c r="R75" s="661"/>
      <c r="S75" s="677">
        <v>0</v>
      </c>
      <c r="T75" s="744"/>
      <c r="U75" s="700">
        <v>0</v>
      </c>
    </row>
    <row r="76" spans="1:21" ht="14.4" customHeight="1" x14ac:dyDescent="0.3">
      <c r="A76" s="660">
        <v>11</v>
      </c>
      <c r="B76" s="661" t="s">
        <v>577</v>
      </c>
      <c r="C76" s="661" t="s">
        <v>2259</v>
      </c>
      <c r="D76" s="742" t="s">
        <v>3662</v>
      </c>
      <c r="E76" s="743" t="s">
        <v>2274</v>
      </c>
      <c r="F76" s="661" t="s">
        <v>2256</v>
      </c>
      <c r="G76" s="661" t="s">
        <v>2376</v>
      </c>
      <c r="H76" s="661" t="s">
        <v>578</v>
      </c>
      <c r="I76" s="661" t="s">
        <v>838</v>
      </c>
      <c r="J76" s="661" t="s">
        <v>839</v>
      </c>
      <c r="K76" s="661" t="s">
        <v>2377</v>
      </c>
      <c r="L76" s="662">
        <v>60.9</v>
      </c>
      <c r="M76" s="662">
        <v>60.9</v>
      </c>
      <c r="N76" s="661">
        <v>1</v>
      </c>
      <c r="O76" s="744">
        <v>0.5</v>
      </c>
      <c r="P76" s="662">
        <v>60.9</v>
      </c>
      <c r="Q76" s="677">
        <v>1</v>
      </c>
      <c r="R76" s="661">
        <v>1</v>
      </c>
      <c r="S76" s="677">
        <v>1</v>
      </c>
      <c r="T76" s="744">
        <v>0.5</v>
      </c>
      <c r="U76" s="700">
        <v>1</v>
      </c>
    </row>
    <row r="77" spans="1:21" ht="14.4" customHeight="1" x14ac:dyDescent="0.3">
      <c r="A77" s="660">
        <v>11</v>
      </c>
      <c r="B77" s="661" t="s">
        <v>577</v>
      </c>
      <c r="C77" s="661" t="s">
        <v>2259</v>
      </c>
      <c r="D77" s="742" t="s">
        <v>3662</v>
      </c>
      <c r="E77" s="743" t="s">
        <v>2274</v>
      </c>
      <c r="F77" s="661" t="s">
        <v>2256</v>
      </c>
      <c r="G77" s="661" t="s">
        <v>2346</v>
      </c>
      <c r="H77" s="661" t="s">
        <v>578</v>
      </c>
      <c r="I77" s="661" t="s">
        <v>1541</v>
      </c>
      <c r="J77" s="661" t="s">
        <v>774</v>
      </c>
      <c r="K77" s="661" t="s">
        <v>1542</v>
      </c>
      <c r="L77" s="662">
        <v>0</v>
      </c>
      <c r="M77" s="662">
        <v>0</v>
      </c>
      <c r="N77" s="661">
        <v>1</v>
      </c>
      <c r="O77" s="744">
        <v>0.5</v>
      </c>
      <c r="P77" s="662">
        <v>0</v>
      </c>
      <c r="Q77" s="677"/>
      <c r="R77" s="661">
        <v>1</v>
      </c>
      <c r="S77" s="677">
        <v>1</v>
      </c>
      <c r="T77" s="744">
        <v>0.5</v>
      </c>
      <c r="U77" s="700">
        <v>1</v>
      </c>
    </row>
    <row r="78" spans="1:21" ht="14.4" customHeight="1" x14ac:dyDescent="0.3">
      <c r="A78" s="660">
        <v>11</v>
      </c>
      <c r="B78" s="661" t="s">
        <v>577</v>
      </c>
      <c r="C78" s="661" t="s">
        <v>2259</v>
      </c>
      <c r="D78" s="742" t="s">
        <v>3662</v>
      </c>
      <c r="E78" s="743" t="s">
        <v>2274</v>
      </c>
      <c r="F78" s="661" t="s">
        <v>2256</v>
      </c>
      <c r="G78" s="661" t="s">
        <v>2394</v>
      </c>
      <c r="H78" s="661" t="s">
        <v>578</v>
      </c>
      <c r="I78" s="661" t="s">
        <v>741</v>
      </c>
      <c r="J78" s="661" t="s">
        <v>2395</v>
      </c>
      <c r="K78" s="661" t="s">
        <v>2396</v>
      </c>
      <c r="L78" s="662">
        <v>0</v>
      </c>
      <c r="M78" s="662">
        <v>0</v>
      </c>
      <c r="N78" s="661">
        <v>1</v>
      </c>
      <c r="O78" s="744">
        <v>0.5</v>
      </c>
      <c r="P78" s="662">
        <v>0</v>
      </c>
      <c r="Q78" s="677"/>
      <c r="R78" s="661">
        <v>1</v>
      </c>
      <c r="S78" s="677">
        <v>1</v>
      </c>
      <c r="T78" s="744">
        <v>0.5</v>
      </c>
      <c r="U78" s="700">
        <v>1</v>
      </c>
    </row>
    <row r="79" spans="1:21" ht="14.4" customHeight="1" x14ac:dyDescent="0.3">
      <c r="A79" s="660">
        <v>11</v>
      </c>
      <c r="B79" s="661" t="s">
        <v>577</v>
      </c>
      <c r="C79" s="661" t="s">
        <v>2259</v>
      </c>
      <c r="D79" s="742" t="s">
        <v>3662</v>
      </c>
      <c r="E79" s="743" t="s">
        <v>2274</v>
      </c>
      <c r="F79" s="661" t="s">
        <v>2256</v>
      </c>
      <c r="G79" s="661" t="s">
        <v>2305</v>
      </c>
      <c r="H79" s="661" t="s">
        <v>960</v>
      </c>
      <c r="I79" s="661" t="s">
        <v>1061</v>
      </c>
      <c r="J79" s="661" t="s">
        <v>610</v>
      </c>
      <c r="K79" s="661" t="s">
        <v>1062</v>
      </c>
      <c r="L79" s="662">
        <v>543.39</v>
      </c>
      <c r="M79" s="662">
        <v>2716.95</v>
      </c>
      <c r="N79" s="661">
        <v>5</v>
      </c>
      <c r="O79" s="744">
        <v>3</v>
      </c>
      <c r="P79" s="662">
        <v>1630.17</v>
      </c>
      <c r="Q79" s="677">
        <v>0.60000000000000009</v>
      </c>
      <c r="R79" s="661">
        <v>3</v>
      </c>
      <c r="S79" s="677">
        <v>0.6</v>
      </c>
      <c r="T79" s="744">
        <v>2</v>
      </c>
      <c r="U79" s="700">
        <v>0.66666666666666663</v>
      </c>
    </row>
    <row r="80" spans="1:21" ht="14.4" customHeight="1" x14ac:dyDescent="0.3">
      <c r="A80" s="660">
        <v>11</v>
      </c>
      <c r="B80" s="661" t="s">
        <v>577</v>
      </c>
      <c r="C80" s="661" t="s">
        <v>2259</v>
      </c>
      <c r="D80" s="742" t="s">
        <v>3662</v>
      </c>
      <c r="E80" s="743" t="s">
        <v>2274</v>
      </c>
      <c r="F80" s="661" t="s">
        <v>2256</v>
      </c>
      <c r="G80" s="661" t="s">
        <v>2305</v>
      </c>
      <c r="H80" s="661" t="s">
        <v>960</v>
      </c>
      <c r="I80" s="661" t="s">
        <v>982</v>
      </c>
      <c r="J80" s="661" t="s">
        <v>610</v>
      </c>
      <c r="K80" s="661" t="s">
        <v>613</v>
      </c>
      <c r="L80" s="662">
        <v>815.1</v>
      </c>
      <c r="M80" s="662">
        <v>23637.9</v>
      </c>
      <c r="N80" s="661">
        <v>29</v>
      </c>
      <c r="O80" s="744">
        <v>27.5</v>
      </c>
      <c r="P80" s="662">
        <v>18747.300000000003</v>
      </c>
      <c r="Q80" s="677">
        <v>0.7931034482758621</v>
      </c>
      <c r="R80" s="661">
        <v>23</v>
      </c>
      <c r="S80" s="677">
        <v>0.7931034482758621</v>
      </c>
      <c r="T80" s="744">
        <v>22</v>
      </c>
      <c r="U80" s="700">
        <v>0.8</v>
      </c>
    </row>
    <row r="81" spans="1:21" ht="14.4" customHeight="1" x14ac:dyDescent="0.3">
      <c r="A81" s="660">
        <v>11</v>
      </c>
      <c r="B81" s="661" t="s">
        <v>577</v>
      </c>
      <c r="C81" s="661" t="s">
        <v>2259</v>
      </c>
      <c r="D81" s="742" t="s">
        <v>3662</v>
      </c>
      <c r="E81" s="743" t="s">
        <v>2274</v>
      </c>
      <c r="F81" s="661" t="s">
        <v>2256</v>
      </c>
      <c r="G81" s="661" t="s">
        <v>2307</v>
      </c>
      <c r="H81" s="661" t="s">
        <v>578</v>
      </c>
      <c r="I81" s="661" t="s">
        <v>714</v>
      </c>
      <c r="J81" s="661" t="s">
        <v>2308</v>
      </c>
      <c r="K81" s="661" t="s">
        <v>2309</v>
      </c>
      <c r="L81" s="662">
        <v>0</v>
      </c>
      <c r="M81" s="662">
        <v>0</v>
      </c>
      <c r="N81" s="661">
        <v>1</v>
      </c>
      <c r="O81" s="744">
        <v>0.5</v>
      </c>
      <c r="P81" s="662"/>
      <c r="Q81" s="677"/>
      <c r="R81" s="661"/>
      <c r="S81" s="677">
        <v>0</v>
      </c>
      <c r="T81" s="744"/>
      <c r="U81" s="700">
        <v>0</v>
      </c>
    </row>
    <row r="82" spans="1:21" ht="14.4" customHeight="1" x14ac:dyDescent="0.3">
      <c r="A82" s="660">
        <v>11</v>
      </c>
      <c r="B82" s="661" t="s">
        <v>577</v>
      </c>
      <c r="C82" s="661" t="s">
        <v>2259</v>
      </c>
      <c r="D82" s="742" t="s">
        <v>3662</v>
      </c>
      <c r="E82" s="743" t="s">
        <v>2274</v>
      </c>
      <c r="F82" s="661" t="s">
        <v>2256</v>
      </c>
      <c r="G82" s="661" t="s">
        <v>2310</v>
      </c>
      <c r="H82" s="661" t="s">
        <v>578</v>
      </c>
      <c r="I82" s="661" t="s">
        <v>1097</v>
      </c>
      <c r="J82" s="661" t="s">
        <v>1098</v>
      </c>
      <c r="K82" s="661" t="s">
        <v>2312</v>
      </c>
      <c r="L82" s="662">
        <v>22.44</v>
      </c>
      <c r="M82" s="662">
        <v>22.44</v>
      </c>
      <c r="N82" s="661">
        <v>1</v>
      </c>
      <c r="O82" s="744">
        <v>0.5</v>
      </c>
      <c r="P82" s="662">
        <v>22.44</v>
      </c>
      <c r="Q82" s="677">
        <v>1</v>
      </c>
      <c r="R82" s="661">
        <v>1</v>
      </c>
      <c r="S82" s="677">
        <v>1</v>
      </c>
      <c r="T82" s="744">
        <v>0.5</v>
      </c>
      <c r="U82" s="700">
        <v>1</v>
      </c>
    </row>
    <row r="83" spans="1:21" ht="14.4" customHeight="1" x14ac:dyDescent="0.3">
      <c r="A83" s="660">
        <v>11</v>
      </c>
      <c r="B83" s="661" t="s">
        <v>577</v>
      </c>
      <c r="C83" s="661" t="s">
        <v>2259</v>
      </c>
      <c r="D83" s="742" t="s">
        <v>3662</v>
      </c>
      <c r="E83" s="743" t="s">
        <v>2274</v>
      </c>
      <c r="F83" s="661" t="s">
        <v>2258</v>
      </c>
      <c r="G83" s="661" t="s">
        <v>2318</v>
      </c>
      <c r="H83" s="661" t="s">
        <v>578</v>
      </c>
      <c r="I83" s="661" t="s">
        <v>2409</v>
      </c>
      <c r="J83" s="661" t="s">
        <v>2410</v>
      </c>
      <c r="K83" s="661" t="s">
        <v>2411</v>
      </c>
      <c r="L83" s="662">
        <v>492.18</v>
      </c>
      <c r="M83" s="662">
        <v>492.18</v>
      </c>
      <c r="N83" s="661">
        <v>1</v>
      </c>
      <c r="O83" s="744">
        <v>1</v>
      </c>
      <c r="P83" s="662">
        <v>492.18</v>
      </c>
      <c r="Q83" s="677">
        <v>1</v>
      </c>
      <c r="R83" s="661">
        <v>1</v>
      </c>
      <c r="S83" s="677">
        <v>1</v>
      </c>
      <c r="T83" s="744">
        <v>1</v>
      </c>
      <c r="U83" s="700">
        <v>1</v>
      </c>
    </row>
    <row r="84" spans="1:21" ht="14.4" customHeight="1" x14ac:dyDescent="0.3">
      <c r="A84" s="660">
        <v>11</v>
      </c>
      <c r="B84" s="661" t="s">
        <v>577</v>
      </c>
      <c r="C84" s="661" t="s">
        <v>2259</v>
      </c>
      <c r="D84" s="742" t="s">
        <v>3662</v>
      </c>
      <c r="E84" s="743" t="s">
        <v>2274</v>
      </c>
      <c r="F84" s="661" t="s">
        <v>2258</v>
      </c>
      <c r="G84" s="661" t="s">
        <v>2318</v>
      </c>
      <c r="H84" s="661" t="s">
        <v>578</v>
      </c>
      <c r="I84" s="661" t="s">
        <v>2319</v>
      </c>
      <c r="J84" s="661" t="s">
        <v>2320</v>
      </c>
      <c r="K84" s="661" t="s">
        <v>2321</v>
      </c>
      <c r="L84" s="662">
        <v>1000</v>
      </c>
      <c r="M84" s="662">
        <v>2000</v>
      </c>
      <c r="N84" s="661">
        <v>2</v>
      </c>
      <c r="O84" s="744">
        <v>2</v>
      </c>
      <c r="P84" s="662">
        <v>2000</v>
      </c>
      <c r="Q84" s="677">
        <v>1</v>
      </c>
      <c r="R84" s="661">
        <v>2</v>
      </c>
      <c r="S84" s="677">
        <v>1</v>
      </c>
      <c r="T84" s="744">
        <v>2</v>
      </c>
      <c r="U84" s="700">
        <v>1</v>
      </c>
    </row>
    <row r="85" spans="1:21" ht="14.4" customHeight="1" x14ac:dyDescent="0.3">
      <c r="A85" s="660">
        <v>11</v>
      </c>
      <c r="B85" s="661" t="s">
        <v>577</v>
      </c>
      <c r="C85" s="661" t="s">
        <v>2259</v>
      </c>
      <c r="D85" s="742" t="s">
        <v>3662</v>
      </c>
      <c r="E85" s="743" t="s">
        <v>2274</v>
      </c>
      <c r="F85" s="661" t="s">
        <v>2258</v>
      </c>
      <c r="G85" s="661" t="s">
        <v>2318</v>
      </c>
      <c r="H85" s="661" t="s">
        <v>578</v>
      </c>
      <c r="I85" s="661" t="s">
        <v>2412</v>
      </c>
      <c r="J85" s="661" t="s">
        <v>2413</v>
      </c>
      <c r="K85" s="661" t="s">
        <v>2414</v>
      </c>
      <c r="L85" s="662">
        <v>350</v>
      </c>
      <c r="M85" s="662">
        <v>350</v>
      </c>
      <c r="N85" s="661">
        <v>1</v>
      </c>
      <c r="O85" s="744">
        <v>1</v>
      </c>
      <c r="P85" s="662">
        <v>350</v>
      </c>
      <c r="Q85" s="677">
        <v>1</v>
      </c>
      <c r="R85" s="661">
        <v>1</v>
      </c>
      <c r="S85" s="677">
        <v>1</v>
      </c>
      <c r="T85" s="744">
        <v>1</v>
      </c>
      <c r="U85" s="700">
        <v>1</v>
      </c>
    </row>
    <row r="86" spans="1:21" ht="14.4" customHeight="1" x14ac:dyDescent="0.3">
      <c r="A86" s="660">
        <v>11</v>
      </c>
      <c r="B86" s="661" t="s">
        <v>577</v>
      </c>
      <c r="C86" s="661" t="s">
        <v>2259</v>
      </c>
      <c r="D86" s="742" t="s">
        <v>3662</v>
      </c>
      <c r="E86" s="743" t="s">
        <v>2274</v>
      </c>
      <c r="F86" s="661" t="s">
        <v>2258</v>
      </c>
      <c r="G86" s="661" t="s">
        <v>2318</v>
      </c>
      <c r="H86" s="661" t="s">
        <v>578</v>
      </c>
      <c r="I86" s="661" t="s">
        <v>2322</v>
      </c>
      <c r="J86" s="661" t="s">
        <v>2323</v>
      </c>
      <c r="K86" s="661" t="s">
        <v>2324</v>
      </c>
      <c r="L86" s="662">
        <v>500</v>
      </c>
      <c r="M86" s="662">
        <v>2000</v>
      </c>
      <c r="N86" s="661">
        <v>4</v>
      </c>
      <c r="O86" s="744">
        <v>4</v>
      </c>
      <c r="P86" s="662">
        <v>1500</v>
      </c>
      <c r="Q86" s="677">
        <v>0.75</v>
      </c>
      <c r="R86" s="661">
        <v>3</v>
      </c>
      <c r="S86" s="677">
        <v>0.75</v>
      </c>
      <c r="T86" s="744">
        <v>3</v>
      </c>
      <c r="U86" s="700">
        <v>0.75</v>
      </c>
    </row>
    <row r="87" spans="1:21" ht="14.4" customHeight="1" x14ac:dyDescent="0.3">
      <c r="A87" s="660">
        <v>11</v>
      </c>
      <c r="B87" s="661" t="s">
        <v>577</v>
      </c>
      <c r="C87" s="661" t="s">
        <v>2259</v>
      </c>
      <c r="D87" s="742" t="s">
        <v>3662</v>
      </c>
      <c r="E87" s="743" t="s">
        <v>2274</v>
      </c>
      <c r="F87" s="661" t="s">
        <v>2258</v>
      </c>
      <c r="G87" s="661" t="s">
        <v>2318</v>
      </c>
      <c r="H87" s="661" t="s">
        <v>578</v>
      </c>
      <c r="I87" s="661" t="s">
        <v>2325</v>
      </c>
      <c r="J87" s="661" t="s">
        <v>2326</v>
      </c>
      <c r="K87" s="661" t="s">
        <v>2327</v>
      </c>
      <c r="L87" s="662">
        <v>971.25</v>
      </c>
      <c r="M87" s="662">
        <v>1942.5</v>
      </c>
      <c r="N87" s="661">
        <v>2</v>
      </c>
      <c r="O87" s="744">
        <v>2</v>
      </c>
      <c r="P87" s="662">
        <v>971.25</v>
      </c>
      <c r="Q87" s="677">
        <v>0.5</v>
      </c>
      <c r="R87" s="661">
        <v>1</v>
      </c>
      <c r="S87" s="677">
        <v>0.5</v>
      </c>
      <c r="T87" s="744">
        <v>1</v>
      </c>
      <c r="U87" s="700">
        <v>0.5</v>
      </c>
    </row>
    <row r="88" spans="1:21" ht="14.4" customHeight="1" x14ac:dyDescent="0.3">
      <c r="A88" s="660">
        <v>11</v>
      </c>
      <c r="B88" s="661" t="s">
        <v>577</v>
      </c>
      <c r="C88" s="661" t="s">
        <v>2259</v>
      </c>
      <c r="D88" s="742" t="s">
        <v>3662</v>
      </c>
      <c r="E88" s="743" t="s">
        <v>2274</v>
      </c>
      <c r="F88" s="661" t="s">
        <v>2258</v>
      </c>
      <c r="G88" s="661" t="s">
        <v>2330</v>
      </c>
      <c r="H88" s="661" t="s">
        <v>578</v>
      </c>
      <c r="I88" s="661" t="s">
        <v>2331</v>
      </c>
      <c r="J88" s="661" t="s">
        <v>2332</v>
      </c>
      <c r="K88" s="661" t="s">
        <v>2333</v>
      </c>
      <c r="L88" s="662">
        <v>278.75</v>
      </c>
      <c r="M88" s="662">
        <v>278.75</v>
      </c>
      <c r="N88" s="661">
        <v>1</v>
      </c>
      <c r="O88" s="744">
        <v>1</v>
      </c>
      <c r="P88" s="662">
        <v>278.75</v>
      </c>
      <c r="Q88" s="677">
        <v>1</v>
      </c>
      <c r="R88" s="661">
        <v>1</v>
      </c>
      <c r="S88" s="677">
        <v>1</v>
      </c>
      <c r="T88" s="744">
        <v>1</v>
      </c>
      <c r="U88" s="700">
        <v>1</v>
      </c>
    </row>
    <row r="89" spans="1:21" ht="14.4" customHeight="1" x14ac:dyDescent="0.3">
      <c r="A89" s="660">
        <v>11</v>
      </c>
      <c r="B89" s="661" t="s">
        <v>577</v>
      </c>
      <c r="C89" s="661" t="s">
        <v>2259</v>
      </c>
      <c r="D89" s="742" t="s">
        <v>3662</v>
      </c>
      <c r="E89" s="743" t="s">
        <v>2275</v>
      </c>
      <c r="F89" s="661" t="s">
        <v>2256</v>
      </c>
      <c r="G89" s="661" t="s">
        <v>2300</v>
      </c>
      <c r="H89" s="661" t="s">
        <v>578</v>
      </c>
      <c r="I89" s="661" t="s">
        <v>1105</v>
      </c>
      <c r="J89" s="661" t="s">
        <v>1106</v>
      </c>
      <c r="K89" s="661" t="s">
        <v>1107</v>
      </c>
      <c r="L89" s="662">
        <v>147.31</v>
      </c>
      <c r="M89" s="662">
        <v>883.86</v>
      </c>
      <c r="N89" s="661">
        <v>6</v>
      </c>
      <c r="O89" s="744">
        <v>0.5</v>
      </c>
      <c r="P89" s="662">
        <v>883.86</v>
      </c>
      <c r="Q89" s="677">
        <v>1</v>
      </c>
      <c r="R89" s="661">
        <v>6</v>
      </c>
      <c r="S89" s="677">
        <v>1</v>
      </c>
      <c r="T89" s="744">
        <v>0.5</v>
      </c>
      <c r="U89" s="700">
        <v>1</v>
      </c>
    </row>
    <row r="90" spans="1:21" ht="14.4" customHeight="1" x14ac:dyDescent="0.3">
      <c r="A90" s="660">
        <v>11</v>
      </c>
      <c r="B90" s="661" t="s">
        <v>577</v>
      </c>
      <c r="C90" s="661" t="s">
        <v>2259</v>
      </c>
      <c r="D90" s="742" t="s">
        <v>3662</v>
      </c>
      <c r="E90" s="743" t="s">
        <v>2275</v>
      </c>
      <c r="F90" s="661" t="s">
        <v>2256</v>
      </c>
      <c r="G90" s="661" t="s">
        <v>2305</v>
      </c>
      <c r="H90" s="661" t="s">
        <v>960</v>
      </c>
      <c r="I90" s="661" t="s">
        <v>982</v>
      </c>
      <c r="J90" s="661" t="s">
        <v>610</v>
      </c>
      <c r="K90" s="661" t="s">
        <v>613</v>
      </c>
      <c r="L90" s="662">
        <v>815.1</v>
      </c>
      <c r="M90" s="662">
        <v>1630.2</v>
      </c>
      <c r="N90" s="661">
        <v>2</v>
      </c>
      <c r="O90" s="744">
        <v>0.5</v>
      </c>
      <c r="P90" s="662">
        <v>1630.2</v>
      </c>
      <c r="Q90" s="677">
        <v>1</v>
      </c>
      <c r="R90" s="661">
        <v>2</v>
      </c>
      <c r="S90" s="677">
        <v>1</v>
      </c>
      <c r="T90" s="744">
        <v>0.5</v>
      </c>
      <c r="U90" s="700">
        <v>1</v>
      </c>
    </row>
    <row r="91" spans="1:21" ht="14.4" customHeight="1" x14ac:dyDescent="0.3">
      <c r="A91" s="660">
        <v>11</v>
      </c>
      <c r="B91" s="661" t="s">
        <v>577</v>
      </c>
      <c r="C91" s="661" t="s">
        <v>2259</v>
      </c>
      <c r="D91" s="742" t="s">
        <v>3662</v>
      </c>
      <c r="E91" s="743" t="s">
        <v>2276</v>
      </c>
      <c r="F91" s="661" t="s">
        <v>2256</v>
      </c>
      <c r="G91" s="661" t="s">
        <v>2292</v>
      </c>
      <c r="H91" s="661" t="s">
        <v>578</v>
      </c>
      <c r="I91" s="661" t="s">
        <v>2338</v>
      </c>
      <c r="J91" s="661" t="s">
        <v>1102</v>
      </c>
      <c r="K91" s="661" t="s">
        <v>2146</v>
      </c>
      <c r="L91" s="662">
        <v>170.52</v>
      </c>
      <c r="M91" s="662">
        <v>341.04</v>
      </c>
      <c r="N91" s="661">
        <v>2</v>
      </c>
      <c r="O91" s="744">
        <v>0.5</v>
      </c>
      <c r="P91" s="662">
        <v>341.04</v>
      </c>
      <c r="Q91" s="677">
        <v>1</v>
      </c>
      <c r="R91" s="661">
        <v>2</v>
      </c>
      <c r="S91" s="677">
        <v>1</v>
      </c>
      <c r="T91" s="744">
        <v>0.5</v>
      </c>
      <c r="U91" s="700">
        <v>1</v>
      </c>
    </row>
    <row r="92" spans="1:21" ht="14.4" customHeight="1" x14ac:dyDescent="0.3">
      <c r="A92" s="660">
        <v>11</v>
      </c>
      <c r="B92" s="661" t="s">
        <v>577</v>
      </c>
      <c r="C92" s="661" t="s">
        <v>2259</v>
      </c>
      <c r="D92" s="742" t="s">
        <v>3662</v>
      </c>
      <c r="E92" s="743" t="s">
        <v>2276</v>
      </c>
      <c r="F92" s="661" t="s">
        <v>2256</v>
      </c>
      <c r="G92" s="661" t="s">
        <v>2292</v>
      </c>
      <c r="H92" s="661" t="s">
        <v>578</v>
      </c>
      <c r="I92" s="661" t="s">
        <v>1101</v>
      </c>
      <c r="J92" s="661" t="s">
        <v>1102</v>
      </c>
      <c r="K92" s="661" t="s">
        <v>2146</v>
      </c>
      <c r="L92" s="662">
        <v>170.52</v>
      </c>
      <c r="M92" s="662">
        <v>1364.16</v>
      </c>
      <c r="N92" s="661">
        <v>8</v>
      </c>
      <c r="O92" s="744">
        <v>3</v>
      </c>
      <c r="P92" s="662">
        <v>341.04</v>
      </c>
      <c r="Q92" s="677">
        <v>0.25</v>
      </c>
      <c r="R92" s="661">
        <v>2</v>
      </c>
      <c r="S92" s="677">
        <v>0.25</v>
      </c>
      <c r="T92" s="744">
        <v>1</v>
      </c>
      <c r="U92" s="700">
        <v>0.33333333333333331</v>
      </c>
    </row>
    <row r="93" spans="1:21" ht="14.4" customHeight="1" x14ac:dyDescent="0.3">
      <c r="A93" s="660">
        <v>11</v>
      </c>
      <c r="B93" s="661" t="s">
        <v>577</v>
      </c>
      <c r="C93" s="661" t="s">
        <v>2259</v>
      </c>
      <c r="D93" s="742" t="s">
        <v>3662</v>
      </c>
      <c r="E93" s="743" t="s">
        <v>2276</v>
      </c>
      <c r="F93" s="661" t="s">
        <v>2256</v>
      </c>
      <c r="G93" s="661" t="s">
        <v>2292</v>
      </c>
      <c r="H93" s="661" t="s">
        <v>578</v>
      </c>
      <c r="I93" s="661" t="s">
        <v>2293</v>
      </c>
      <c r="J93" s="661" t="s">
        <v>1102</v>
      </c>
      <c r="K93" s="661" t="s">
        <v>1091</v>
      </c>
      <c r="L93" s="662">
        <v>0</v>
      </c>
      <c r="M93" s="662">
        <v>0</v>
      </c>
      <c r="N93" s="661">
        <v>2</v>
      </c>
      <c r="O93" s="744">
        <v>0.5</v>
      </c>
      <c r="P93" s="662">
        <v>0</v>
      </c>
      <c r="Q93" s="677"/>
      <c r="R93" s="661">
        <v>2</v>
      </c>
      <c r="S93" s="677">
        <v>1</v>
      </c>
      <c r="T93" s="744">
        <v>0.5</v>
      </c>
      <c r="U93" s="700">
        <v>1</v>
      </c>
    </row>
    <row r="94" spans="1:21" ht="14.4" customHeight="1" x14ac:dyDescent="0.3">
      <c r="A94" s="660">
        <v>11</v>
      </c>
      <c r="B94" s="661" t="s">
        <v>577</v>
      </c>
      <c r="C94" s="661" t="s">
        <v>2259</v>
      </c>
      <c r="D94" s="742" t="s">
        <v>3662</v>
      </c>
      <c r="E94" s="743" t="s">
        <v>2276</v>
      </c>
      <c r="F94" s="661" t="s">
        <v>2256</v>
      </c>
      <c r="G94" s="661" t="s">
        <v>2415</v>
      </c>
      <c r="H94" s="661" t="s">
        <v>578</v>
      </c>
      <c r="I94" s="661" t="s">
        <v>1463</v>
      </c>
      <c r="J94" s="661" t="s">
        <v>1464</v>
      </c>
      <c r="K94" s="661" t="s">
        <v>2416</v>
      </c>
      <c r="L94" s="662">
        <v>923.74</v>
      </c>
      <c r="M94" s="662">
        <v>6466.18</v>
      </c>
      <c r="N94" s="661">
        <v>7</v>
      </c>
      <c r="O94" s="744">
        <v>3.5</v>
      </c>
      <c r="P94" s="662">
        <v>4618.7</v>
      </c>
      <c r="Q94" s="677">
        <v>0.71428571428571419</v>
      </c>
      <c r="R94" s="661">
        <v>5</v>
      </c>
      <c r="S94" s="677">
        <v>0.7142857142857143</v>
      </c>
      <c r="T94" s="744">
        <v>2.5</v>
      </c>
      <c r="U94" s="700">
        <v>0.7142857142857143</v>
      </c>
    </row>
    <row r="95" spans="1:21" ht="14.4" customHeight="1" x14ac:dyDescent="0.3">
      <c r="A95" s="660">
        <v>11</v>
      </c>
      <c r="B95" s="661" t="s">
        <v>577</v>
      </c>
      <c r="C95" s="661" t="s">
        <v>2259</v>
      </c>
      <c r="D95" s="742" t="s">
        <v>3662</v>
      </c>
      <c r="E95" s="743" t="s">
        <v>2276</v>
      </c>
      <c r="F95" s="661" t="s">
        <v>2256</v>
      </c>
      <c r="G95" s="661" t="s">
        <v>2376</v>
      </c>
      <c r="H95" s="661" t="s">
        <v>578</v>
      </c>
      <c r="I95" s="661" t="s">
        <v>838</v>
      </c>
      <c r="J95" s="661" t="s">
        <v>839</v>
      </c>
      <c r="K95" s="661" t="s">
        <v>2377</v>
      </c>
      <c r="L95" s="662">
        <v>60.9</v>
      </c>
      <c r="M95" s="662">
        <v>60.9</v>
      </c>
      <c r="N95" s="661">
        <v>1</v>
      </c>
      <c r="O95" s="744">
        <v>0.5</v>
      </c>
      <c r="P95" s="662"/>
      <c r="Q95" s="677">
        <v>0</v>
      </c>
      <c r="R95" s="661"/>
      <c r="S95" s="677">
        <v>0</v>
      </c>
      <c r="T95" s="744"/>
      <c r="U95" s="700">
        <v>0</v>
      </c>
    </row>
    <row r="96" spans="1:21" ht="14.4" customHeight="1" x14ac:dyDescent="0.3">
      <c r="A96" s="660">
        <v>11</v>
      </c>
      <c r="B96" s="661" t="s">
        <v>577</v>
      </c>
      <c r="C96" s="661" t="s">
        <v>2259</v>
      </c>
      <c r="D96" s="742" t="s">
        <v>3662</v>
      </c>
      <c r="E96" s="743" t="s">
        <v>2276</v>
      </c>
      <c r="F96" s="661" t="s">
        <v>2256</v>
      </c>
      <c r="G96" s="661" t="s">
        <v>2305</v>
      </c>
      <c r="H96" s="661" t="s">
        <v>960</v>
      </c>
      <c r="I96" s="661" t="s">
        <v>1061</v>
      </c>
      <c r="J96" s="661" t="s">
        <v>610</v>
      </c>
      <c r="K96" s="661" t="s">
        <v>1062</v>
      </c>
      <c r="L96" s="662">
        <v>543.39</v>
      </c>
      <c r="M96" s="662">
        <v>2173.56</v>
      </c>
      <c r="N96" s="661">
        <v>4</v>
      </c>
      <c r="O96" s="744">
        <v>2</v>
      </c>
      <c r="P96" s="662">
        <v>2173.56</v>
      </c>
      <c r="Q96" s="677">
        <v>1</v>
      </c>
      <c r="R96" s="661">
        <v>4</v>
      </c>
      <c r="S96" s="677">
        <v>1</v>
      </c>
      <c r="T96" s="744">
        <v>2</v>
      </c>
      <c r="U96" s="700">
        <v>1</v>
      </c>
    </row>
    <row r="97" spans="1:21" ht="14.4" customHeight="1" x14ac:dyDescent="0.3">
      <c r="A97" s="660">
        <v>11</v>
      </c>
      <c r="B97" s="661" t="s">
        <v>577</v>
      </c>
      <c r="C97" s="661" t="s">
        <v>2259</v>
      </c>
      <c r="D97" s="742" t="s">
        <v>3662</v>
      </c>
      <c r="E97" s="743" t="s">
        <v>2276</v>
      </c>
      <c r="F97" s="661" t="s">
        <v>2256</v>
      </c>
      <c r="G97" s="661" t="s">
        <v>2305</v>
      </c>
      <c r="H97" s="661" t="s">
        <v>960</v>
      </c>
      <c r="I97" s="661" t="s">
        <v>982</v>
      </c>
      <c r="J97" s="661" t="s">
        <v>610</v>
      </c>
      <c r="K97" s="661" t="s">
        <v>613</v>
      </c>
      <c r="L97" s="662">
        <v>815.1</v>
      </c>
      <c r="M97" s="662">
        <v>11411.4</v>
      </c>
      <c r="N97" s="661">
        <v>14</v>
      </c>
      <c r="O97" s="744">
        <v>6.5</v>
      </c>
      <c r="P97" s="662">
        <v>8151</v>
      </c>
      <c r="Q97" s="677">
        <v>0.7142857142857143</v>
      </c>
      <c r="R97" s="661">
        <v>10</v>
      </c>
      <c r="S97" s="677">
        <v>0.7142857142857143</v>
      </c>
      <c r="T97" s="744">
        <v>4</v>
      </c>
      <c r="U97" s="700">
        <v>0.61538461538461542</v>
      </c>
    </row>
    <row r="98" spans="1:21" ht="14.4" customHeight="1" x14ac:dyDescent="0.3">
      <c r="A98" s="660">
        <v>11</v>
      </c>
      <c r="B98" s="661" t="s">
        <v>577</v>
      </c>
      <c r="C98" s="661" t="s">
        <v>2259</v>
      </c>
      <c r="D98" s="742" t="s">
        <v>3662</v>
      </c>
      <c r="E98" s="743" t="s">
        <v>2276</v>
      </c>
      <c r="F98" s="661" t="s">
        <v>2256</v>
      </c>
      <c r="G98" s="661" t="s">
        <v>2306</v>
      </c>
      <c r="H98" s="661" t="s">
        <v>960</v>
      </c>
      <c r="I98" s="661" t="s">
        <v>966</v>
      </c>
      <c r="J98" s="661" t="s">
        <v>967</v>
      </c>
      <c r="K98" s="661" t="s">
        <v>2159</v>
      </c>
      <c r="L98" s="662">
        <v>48.42</v>
      </c>
      <c r="M98" s="662">
        <v>96.84</v>
      </c>
      <c r="N98" s="661">
        <v>2</v>
      </c>
      <c r="O98" s="744">
        <v>2</v>
      </c>
      <c r="P98" s="662">
        <v>96.84</v>
      </c>
      <c r="Q98" s="677">
        <v>1</v>
      </c>
      <c r="R98" s="661">
        <v>2</v>
      </c>
      <c r="S98" s="677">
        <v>1</v>
      </c>
      <c r="T98" s="744">
        <v>2</v>
      </c>
      <c r="U98" s="700">
        <v>1</v>
      </c>
    </row>
    <row r="99" spans="1:21" ht="14.4" customHeight="1" x14ac:dyDescent="0.3">
      <c r="A99" s="660">
        <v>11</v>
      </c>
      <c r="B99" s="661" t="s">
        <v>577</v>
      </c>
      <c r="C99" s="661" t="s">
        <v>2259</v>
      </c>
      <c r="D99" s="742" t="s">
        <v>3662</v>
      </c>
      <c r="E99" s="743" t="s">
        <v>2276</v>
      </c>
      <c r="F99" s="661" t="s">
        <v>2256</v>
      </c>
      <c r="G99" s="661" t="s">
        <v>2417</v>
      </c>
      <c r="H99" s="661" t="s">
        <v>578</v>
      </c>
      <c r="I99" s="661" t="s">
        <v>2418</v>
      </c>
      <c r="J99" s="661" t="s">
        <v>899</v>
      </c>
      <c r="K99" s="661" t="s">
        <v>1057</v>
      </c>
      <c r="L99" s="662">
        <v>0</v>
      </c>
      <c r="M99" s="662">
        <v>0</v>
      </c>
      <c r="N99" s="661">
        <v>2</v>
      </c>
      <c r="O99" s="744">
        <v>0.5</v>
      </c>
      <c r="P99" s="662">
        <v>0</v>
      </c>
      <c r="Q99" s="677"/>
      <c r="R99" s="661">
        <v>2</v>
      </c>
      <c r="S99" s="677">
        <v>1</v>
      </c>
      <c r="T99" s="744">
        <v>0.5</v>
      </c>
      <c r="U99" s="700">
        <v>1</v>
      </c>
    </row>
    <row r="100" spans="1:21" ht="14.4" customHeight="1" x14ac:dyDescent="0.3">
      <c r="A100" s="660">
        <v>11</v>
      </c>
      <c r="B100" s="661" t="s">
        <v>577</v>
      </c>
      <c r="C100" s="661" t="s">
        <v>2259</v>
      </c>
      <c r="D100" s="742" t="s">
        <v>3662</v>
      </c>
      <c r="E100" s="743" t="s">
        <v>2276</v>
      </c>
      <c r="F100" s="661" t="s">
        <v>2256</v>
      </c>
      <c r="G100" s="661" t="s">
        <v>2417</v>
      </c>
      <c r="H100" s="661" t="s">
        <v>578</v>
      </c>
      <c r="I100" s="661" t="s">
        <v>2419</v>
      </c>
      <c r="J100" s="661" t="s">
        <v>899</v>
      </c>
      <c r="K100" s="661" t="s">
        <v>1513</v>
      </c>
      <c r="L100" s="662">
        <v>0</v>
      </c>
      <c r="M100" s="662">
        <v>0</v>
      </c>
      <c r="N100" s="661">
        <v>1</v>
      </c>
      <c r="O100" s="744">
        <v>0.5</v>
      </c>
      <c r="P100" s="662">
        <v>0</v>
      </c>
      <c r="Q100" s="677"/>
      <c r="R100" s="661">
        <v>1</v>
      </c>
      <c r="S100" s="677">
        <v>1</v>
      </c>
      <c r="T100" s="744">
        <v>0.5</v>
      </c>
      <c r="U100" s="700">
        <v>1</v>
      </c>
    </row>
    <row r="101" spans="1:21" ht="14.4" customHeight="1" x14ac:dyDescent="0.3">
      <c r="A101" s="660">
        <v>11</v>
      </c>
      <c r="B101" s="661" t="s">
        <v>577</v>
      </c>
      <c r="C101" s="661" t="s">
        <v>2259</v>
      </c>
      <c r="D101" s="742" t="s">
        <v>3662</v>
      </c>
      <c r="E101" s="743" t="s">
        <v>2276</v>
      </c>
      <c r="F101" s="661" t="s">
        <v>2256</v>
      </c>
      <c r="G101" s="661" t="s">
        <v>2307</v>
      </c>
      <c r="H101" s="661" t="s">
        <v>578</v>
      </c>
      <c r="I101" s="661" t="s">
        <v>714</v>
      </c>
      <c r="J101" s="661" t="s">
        <v>2308</v>
      </c>
      <c r="K101" s="661" t="s">
        <v>2309</v>
      </c>
      <c r="L101" s="662">
        <v>0</v>
      </c>
      <c r="M101" s="662">
        <v>0</v>
      </c>
      <c r="N101" s="661">
        <v>20</v>
      </c>
      <c r="O101" s="744">
        <v>11.5</v>
      </c>
      <c r="P101" s="662">
        <v>0</v>
      </c>
      <c r="Q101" s="677"/>
      <c r="R101" s="661">
        <v>18</v>
      </c>
      <c r="S101" s="677">
        <v>0.9</v>
      </c>
      <c r="T101" s="744">
        <v>10.5</v>
      </c>
      <c r="U101" s="700">
        <v>0.91304347826086951</v>
      </c>
    </row>
    <row r="102" spans="1:21" ht="14.4" customHeight="1" x14ac:dyDescent="0.3">
      <c r="A102" s="660">
        <v>11</v>
      </c>
      <c r="B102" s="661" t="s">
        <v>577</v>
      </c>
      <c r="C102" s="661" t="s">
        <v>2259</v>
      </c>
      <c r="D102" s="742" t="s">
        <v>3662</v>
      </c>
      <c r="E102" s="743" t="s">
        <v>2276</v>
      </c>
      <c r="F102" s="661" t="s">
        <v>2258</v>
      </c>
      <c r="G102" s="661" t="s">
        <v>2318</v>
      </c>
      <c r="H102" s="661" t="s">
        <v>578</v>
      </c>
      <c r="I102" s="661" t="s">
        <v>1706</v>
      </c>
      <c r="J102" s="661" t="s">
        <v>2355</v>
      </c>
      <c r="K102" s="661" t="s">
        <v>2356</v>
      </c>
      <c r="L102" s="662">
        <v>748.12</v>
      </c>
      <c r="M102" s="662">
        <v>748.12</v>
      </c>
      <c r="N102" s="661">
        <v>1</v>
      </c>
      <c r="O102" s="744">
        <v>1</v>
      </c>
      <c r="P102" s="662">
        <v>748.12</v>
      </c>
      <c r="Q102" s="677">
        <v>1</v>
      </c>
      <c r="R102" s="661">
        <v>1</v>
      </c>
      <c r="S102" s="677">
        <v>1</v>
      </c>
      <c r="T102" s="744">
        <v>1</v>
      </c>
      <c r="U102" s="700">
        <v>1</v>
      </c>
    </row>
    <row r="103" spans="1:21" ht="14.4" customHeight="1" x14ac:dyDescent="0.3">
      <c r="A103" s="660">
        <v>11</v>
      </c>
      <c r="B103" s="661" t="s">
        <v>577</v>
      </c>
      <c r="C103" s="661" t="s">
        <v>2259</v>
      </c>
      <c r="D103" s="742" t="s">
        <v>3662</v>
      </c>
      <c r="E103" s="743" t="s">
        <v>2276</v>
      </c>
      <c r="F103" s="661" t="s">
        <v>2258</v>
      </c>
      <c r="G103" s="661" t="s">
        <v>2318</v>
      </c>
      <c r="H103" s="661" t="s">
        <v>578</v>
      </c>
      <c r="I103" s="661" t="s">
        <v>2319</v>
      </c>
      <c r="J103" s="661" t="s">
        <v>2320</v>
      </c>
      <c r="K103" s="661" t="s">
        <v>2321</v>
      </c>
      <c r="L103" s="662">
        <v>1000</v>
      </c>
      <c r="M103" s="662">
        <v>1000</v>
      </c>
      <c r="N103" s="661">
        <v>1</v>
      </c>
      <c r="O103" s="744">
        <v>1</v>
      </c>
      <c r="P103" s="662">
        <v>1000</v>
      </c>
      <c r="Q103" s="677">
        <v>1</v>
      </c>
      <c r="R103" s="661">
        <v>1</v>
      </c>
      <c r="S103" s="677">
        <v>1</v>
      </c>
      <c r="T103" s="744">
        <v>1</v>
      </c>
      <c r="U103" s="700">
        <v>1</v>
      </c>
    </row>
    <row r="104" spans="1:21" ht="14.4" customHeight="1" x14ac:dyDescent="0.3">
      <c r="A104" s="660">
        <v>11</v>
      </c>
      <c r="B104" s="661" t="s">
        <v>577</v>
      </c>
      <c r="C104" s="661" t="s">
        <v>2259</v>
      </c>
      <c r="D104" s="742" t="s">
        <v>3662</v>
      </c>
      <c r="E104" s="743" t="s">
        <v>2276</v>
      </c>
      <c r="F104" s="661" t="s">
        <v>2258</v>
      </c>
      <c r="G104" s="661" t="s">
        <v>2318</v>
      </c>
      <c r="H104" s="661" t="s">
        <v>578</v>
      </c>
      <c r="I104" s="661" t="s">
        <v>2325</v>
      </c>
      <c r="J104" s="661" t="s">
        <v>2326</v>
      </c>
      <c r="K104" s="661" t="s">
        <v>2327</v>
      </c>
      <c r="L104" s="662">
        <v>971.25</v>
      </c>
      <c r="M104" s="662">
        <v>1942.5</v>
      </c>
      <c r="N104" s="661">
        <v>2</v>
      </c>
      <c r="O104" s="744">
        <v>2</v>
      </c>
      <c r="P104" s="662">
        <v>1942.5</v>
      </c>
      <c r="Q104" s="677">
        <v>1</v>
      </c>
      <c r="R104" s="661">
        <v>2</v>
      </c>
      <c r="S104" s="677">
        <v>1</v>
      </c>
      <c r="T104" s="744">
        <v>2</v>
      </c>
      <c r="U104" s="700">
        <v>1</v>
      </c>
    </row>
    <row r="105" spans="1:21" ht="14.4" customHeight="1" x14ac:dyDescent="0.3">
      <c r="A105" s="660">
        <v>11</v>
      </c>
      <c r="B105" s="661" t="s">
        <v>577</v>
      </c>
      <c r="C105" s="661" t="s">
        <v>2259</v>
      </c>
      <c r="D105" s="742" t="s">
        <v>3662</v>
      </c>
      <c r="E105" s="743" t="s">
        <v>2276</v>
      </c>
      <c r="F105" s="661" t="s">
        <v>2258</v>
      </c>
      <c r="G105" s="661" t="s">
        <v>2318</v>
      </c>
      <c r="H105" s="661" t="s">
        <v>578</v>
      </c>
      <c r="I105" s="661" t="s">
        <v>2420</v>
      </c>
      <c r="J105" s="661" t="s">
        <v>2421</v>
      </c>
      <c r="K105" s="661" t="s">
        <v>2422</v>
      </c>
      <c r="L105" s="662">
        <v>498.75</v>
      </c>
      <c r="M105" s="662">
        <v>498.75</v>
      </c>
      <c r="N105" s="661">
        <v>1</v>
      </c>
      <c r="O105" s="744">
        <v>1</v>
      </c>
      <c r="P105" s="662">
        <v>498.75</v>
      </c>
      <c r="Q105" s="677">
        <v>1</v>
      </c>
      <c r="R105" s="661">
        <v>1</v>
      </c>
      <c r="S105" s="677">
        <v>1</v>
      </c>
      <c r="T105" s="744">
        <v>1</v>
      </c>
      <c r="U105" s="700">
        <v>1</v>
      </c>
    </row>
    <row r="106" spans="1:21" ht="14.4" customHeight="1" x14ac:dyDescent="0.3">
      <c r="A106" s="660">
        <v>11</v>
      </c>
      <c r="B106" s="661" t="s">
        <v>577</v>
      </c>
      <c r="C106" s="661" t="s">
        <v>2259</v>
      </c>
      <c r="D106" s="742" t="s">
        <v>3662</v>
      </c>
      <c r="E106" s="743" t="s">
        <v>2276</v>
      </c>
      <c r="F106" s="661" t="s">
        <v>2258</v>
      </c>
      <c r="G106" s="661" t="s">
        <v>2330</v>
      </c>
      <c r="H106" s="661" t="s">
        <v>578</v>
      </c>
      <c r="I106" s="661" t="s">
        <v>2423</v>
      </c>
      <c r="J106" s="661" t="s">
        <v>2424</v>
      </c>
      <c r="K106" s="661" t="s">
        <v>2425</v>
      </c>
      <c r="L106" s="662">
        <v>950</v>
      </c>
      <c r="M106" s="662">
        <v>950</v>
      </c>
      <c r="N106" s="661">
        <v>1</v>
      </c>
      <c r="O106" s="744">
        <v>1</v>
      </c>
      <c r="P106" s="662">
        <v>950</v>
      </c>
      <c r="Q106" s="677">
        <v>1</v>
      </c>
      <c r="R106" s="661">
        <v>1</v>
      </c>
      <c r="S106" s="677">
        <v>1</v>
      </c>
      <c r="T106" s="744">
        <v>1</v>
      </c>
      <c r="U106" s="700">
        <v>1</v>
      </c>
    </row>
    <row r="107" spans="1:21" ht="14.4" customHeight="1" x14ac:dyDescent="0.3">
      <c r="A107" s="660">
        <v>11</v>
      </c>
      <c r="B107" s="661" t="s">
        <v>577</v>
      </c>
      <c r="C107" s="661" t="s">
        <v>2259</v>
      </c>
      <c r="D107" s="742" t="s">
        <v>3662</v>
      </c>
      <c r="E107" s="743" t="s">
        <v>2276</v>
      </c>
      <c r="F107" s="661" t="s">
        <v>2258</v>
      </c>
      <c r="G107" s="661" t="s">
        <v>2330</v>
      </c>
      <c r="H107" s="661" t="s">
        <v>578</v>
      </c>
      <c r="I107" s="661" t="s">
        <v>2331</v>
      </c>
      <c r="J107" s="661" t="s">
        <v>2332</v>
      </c>
      <c r="K107" s="661" t="s">
        <v>2333</v>
      </c>
      <c r="L107" s="662">
        <v>278.75</v>
      </c>
      <c r="M107" s="662">
        <v>557.5</v>
      </c>
      <c r="N107" s="661">
        <v>2</v>
      </c>
      <c r="O107" s="744">
        <v>1</v>
      </c>
      <c r="P107" s="662">
        <v>557.5</v>
      </c>
      <c r="Q107" s="677">
        <v>1</v>
      </c>
      <c r="R107" s="661">
        <v>2</v>
      </c>
      <c r="S107" s="677">
        <v>1</v>
      </c>
      <c r="T107" s="744">
        <v>1</v>
      </c>
      <c r="U107" s="700">
        <v>1</v>
      </c>
    </row>
    <row r="108" spans="1:21" ht="14.4" customHeight="1" x14ac:dyDescent="0.3">
      <c r="A108" s="660">
        <v>11</v>
      </c>
      <c r="B108" s="661" t="s">
        <v>577</v>
      </c>
      <c r="C108" s="661" t="s">
        <v>2259</v>
      </c>
      <c r="D108" s="742" t="s">
        <v>3662</v>
      </c>
      <c r="E108" s="743" t="s">
        <v>2277</v>
      </c>
      <c r="F108" s="661" t="s">
        <v>2256</v>
      </c>
      <c r="G108" s="661" t="s">
        <v>2305</v>
      </c>
      <c r="H108" s="661" t="s">
        <v>960</v>
      </c>
      <c r="I108" s="661" t="s">
        <v>1061</v>
      </c>
      <c r="J108" s="661" t="s">
        <v>610</v>
      </c>
      <c r="K108" s="661" t="s">
        <v>1062</v>
      </c>
      <c r="L108" s="662">
        <v>543.39</v>
      </c>
      <c r="M108" s="662">
        <v>2173.56</v>
      </c>
      <c r="N108" s="661">
        <v>4</v>
      </c>
      <c r="O108" s="744">
        <v>4</v>
      </c>
      <c r="P108" s="662">
        <v>2173.56</v>
      </c>
      <c r="Q108" s="677">
        <v>1</v>
      </c>
      <c r="R108" s="661">
        <v>4</v>
      </c>
      <c r="S108" s="677">
        <v>1</v>
      </c>
      <c r="T108" s="744">
        <v>4</v>
      </c>
      <c r="U108" s="700">
        <v>1</v>
      </c>
    </row>
    <row r="109" spans="1:21" ht="14.4" customHeight="1" x14ac:dyDescent="0.3">
      <c r="A109" s="660">
        <v>11</v>
      </c>
      <c r="B109" s="661" t="s">
        <v>577</v>
      </c>
      <c r="C109" s="661" t="s">
        <v>2259</v>
      </c>
      <c r="D109" s="742" t="s">
        <v>3662</v>
      </c>
      <c r="E109" s="743" t="s">
        <v>2277</v>
      </c>
      <c r="F109" s="661" t="s">
        <v>2256</v>
      </c>
      <c r="G109" s="661" t="s">
        <v>2305</v>
      </c>
      <c r="H109" s="661" t="s">
        <v>960</v>
      </c>
      <c r="I109" s="661" t="s">
        <v>982</v>
      </c>
      <c r="J109" s="661" t="s">
        <v>610</v>
      </c>
      <c r="K109" s="661" t="s">
        <v>613</v>
      </c>
      <c r="L109" s="662">
        <v>815.1</v>
      </c>
      <c r="M109" s="662">
        <v>3260.4</v>
      </c>
      <c r="N109" s="661">
        <v>4</v>
      </c>
      <c r="O109" s="744">
        <v>4</v>
      </c>
      <c r="P109" s="662">
        <v>2445.3000000000002</v>
      </c>
      <c r="Q109" s="677">
        <v>0.75</v>
      </c>
      <c r="R109" s="661">
        <v>3</v>
      </c>
      <c r="S109" s="677">
        <v>0.75</v>
      </c>
      <c r="T109" s="744">
        <v>3</v>
      </c>
      <c r="U109" s="700">
        <v>0.75</v>
      </c>
    </row>
    <row r="110" spans="1:21" ht="14.4" customHeight="1" x14ac:dyDescent="0.3">
      <c r="A110" s="660">
        <v>11</v>
      </c>
      <c r="B110" s="661" t="s">
        <v>577</v>
      </c>
      <c r="C110" s="661" t="s">
        <v>2259</v>
      </c>
      <c r="D110" s="742" t="s">
        <v>3662</v>
      </c>
      <c r="E110" s="743" t="s">
        <v>2277</v>
      </c>
      <c r="F110" s="661" t="s">
        <v>2256</v>
      </c>
      <c r="G110" s="661" t="s">
        <v>2305</v>
      </c>
      <c r="H110" s="661" t="s">
        <v>960</v>
      </c>
      <c r="I110" s="661" t="s">
        <v>984</v>
      </c>
      <c r="J110" s="661" t="s">
        <v>610</v>
      </c>
      <c r="K110" s="661" t="s">
        <v>985</v>
      </c>
      <c r="L110" s="662">
        <v>923.74</v>
      </c>
      <c r="M110" s="662">
        <v>923.74</v>
      </c>
      <c r="N110" s="661">
        <v>1</v>
      </c>
      <c r="O110" s="744">
        <v>1</v>
      </c>
      <c r="P110" s="662">
        <v>923.74</v>
      </c>
      <c r="Q110" s="677">
        <v>1</v>
      </c>
      <c r="R110" s="661">
        <v>1</v>
      </c>
      <c r="S110" s="677">
        <v>1</v>
      </c>
      <c r="T110" s="744">
        <v>1</v>
      </c>
      <c r="U110" s="700">
        <v>1</v>
      </c>
    </row>
    <row r="111" spans="1:21" ht="14.4" customHeight="1" x14ac:dyDescent="0.3">
      <c r="A111" s="660">
        <v>11</v>
      </c>
      <c r="B111" s="661" t="s">
        <v>577</v>
      </c>
      <c r="C111" s="661" t="s">
        <v>2259</v>
      </c>
      <c r="D111" s="742" t="s">
        <v>3662</v>
      </c>
      <c r="E111" s="743" t="s">
        <v>2277</v>
      </c>
      <c r="F111" s="661" t="s">
        <v>2258</v>
      </c>
      <c r="G111" s="661" t="s">
        <v>2318</v>
      </c>
      <c r="H111" s="661" t="s">
        <v>578</v>
      </c>
      <c r="I111" s="661" t="s">
        <v>2322</v>
      </c>
      <c r="J111" s="661" t="s">
        <v>2323</v>
      </c>
      <c r="K111" s="661" t="s">
        <v>2324</v>
      </c>
      <c r="L111" s="662">
        <v>500</v>
      </c>
      <c r="M111" s="662">
        <v>500</v>
      </c>
      <c r="N111" s="661">
        <v>1</v>
      </c>
      <c r="O111" s="744">
        <v>1</v>
      </c>
      <c r="P111" s="662">
        <v>500</v>
      </c>
      <c r="Q111" s="677">
        <v>1</v>
      </c>
      <c r="R111" s="661">
        <v>1</v>
      </c>
      <c r="S111" s="677">
        <v>1</v>
      </c>
      <c r="T111" s="744">
        <v>1</v>
      </c>
      <c r="U111" s="700">
        <v>1</v>
      </c>
    </row>
    <row r="112" spans="1:21" ht="14.4" customHeight="1" x14ac:dyDescent="0.3">
      <c r="A112" s="660">
        <v>11</v>
      </c>
      <c r="B112" s="661" t="s">
        <v>577</v>
      </c>
      <c r="C112" s="661" t="s">
        <v>2259</v>
      </c>
      <c r="D112" s="742" t="s">
        <v>3662</v>
      </c>
      <c r="E112" s="743" t="s">
        <v>2277</v>
      </c>
      <c r="F112" s="661" t="s">
        <v>2258</v>
      </c>
      <c r="G112" s="661" t="s">
        <v>2318</v>
      </c>
      <c r="H112" s="661" t="s">
        <v>578</v>
      </c>
      <c r="I112" s="661" t="s">
        <v>2426</v>
      </c>
      <c r="J112" s="661" t="s">
        <v>2427</v>
      </c>
      <c r="K112" s="661"/>
      <c r="L112" s="662">
        <v>500</v>
      </c>
      <c r="M112" s="662">
        <v>500</v>
      </c>
      <c r="N112" s="661">
        <v>1</v>
      </c>
      <c r="O112" s="744">
        <v>1</v>
      </c>
      <c r="P112" s="662">
        <v>500</v>
      </c>
      <c r="Q112" s="677">
        <v>1</v>
      </c>
      <c r="R112" s="661">
        <v>1</v>
      </c>
      <c r="S112" s="677">
        <v>1</v>
      </c>
      <c r="T112" s="744">
        <v>1</v>
      </c>
      <c r="U112" s="700">
        <v>1</v>
      </c>
    </row>
    <row r="113" spans="1:21" ht="14.4" customHeight="1" x14ac:dyDescent="0.3">
      <c r="A113" s="660">
        <v>11</v>
      </c>
      <c r="B113" s="661" t="s">
        <v>577</v>
      </c>
      <c r="C113" s="661" t="s">
        <v>2259</v>
      </c>
      <c r="D113" s="742" t="s">
        <v>3662</v>
      </c>
      <c r="E113" s="743" t="s">
        <v>2277</v>
      </c>
      <c r="F113" s="661" t="s">
        <v>2258</v>
      </c>
      <c r="G113" s="661" t="s">
        <v>2318</v>
      </c>
      <c r="H113" s="661" t="s">
        <v>578</v>
      </c>
      <c r="I113" s="661" t="s">
        <v>2428</v>
      </c>
      <c r="J113" s="661" t="s">
        <v>2429</v>
      </c>
      <c r="K113" s="661" t="s">
        <v>2430</v>
      </c>
      <c r="L113" s="662">
        <v>3200</v>
      </c>
      <c r="M113" s="662">
        <v>3200</v>
      </c>
      <c r="N113" s="661">
        <v>1</v>
      </c>
      <c r="O113" s="744">
        <v>1</v>
      </c>
      <c r="P113" s="662">
        <v>3200</v>
      </c>
      <c r="Q113" s="677">
        <v>1</v>
      </c>
      <c r="R113" s="661">
        <v>1</v>
      </c>
      <c r="S113" s="677">
        <v>1</v>
      </c>
      <c r="T113" s="744">
        <v>1</v>
      </c>
      <c r="U113" s="700">
        <v>1</v>
      </c>
    </row>
    <row r="114" spans="1:21" ht="14.4" customHeight="1" x14ac:dyDescent="0.3">
      <c r="A114" s="660">
        <v>11</v>
      </c>
      <c r="B114" s="661" t="s">
        <v>577</v>
      </c>
      <c r="C114" s="661" t="s">
        <v>2259</v>
      </c>
      <c r="D114" s="742" t="s">
        <v>3662</v>
      </c>
      <c r="E114" s="743" t="s">
        <v>2278</v>
      </c>
      <c r="F114" s="661" t="s">
        <v>2256</v>
      </c>
      <c r="G114" s="661" t="s">
        <v>2292</v>
      </c>
      <c r="H114" s="661" t="s">
        <v>578</v>
      </c>
      <c r="I114" s="661" t="s">
        <v>1101</v>
      </c>
      <c r="J114" s="661" t="s">
        <v>1102</v>
      </c>
      <c r="K114" s="661" t="s">
        <v>2146</v>
      </c>
      <c r="L114" s="662">
        <v>170.52</v>
      </c>
      <c r="M114" s="662">
        <v>170.52</v>
      </c>
      <c r="N114" s="661">
        <v>1</v>
      </c>
      <c r="O114" s="744">
        <v>1</v>
      </c>
      <c r="P114" s="662">
        <v>170.52</v>
      </c>
      <c r="Q114" s="677">
        <v>1</v>
      </c>
      <c r="R114" s="661">
        <v>1</v>
      </c>
      <c r="S114" s="677">
        <v>1</v>
      </c>
      <c r="T114" s="744">
        <v>1</v>
      </c>
      <c r="U114" s="700">
        <v>1</v>
      </c>
    </row>
    <row r="115" spans="1:21" ht="14.4" customHeight="1" x14ac:dyDescent="0.3">
      <c r="A115" s="660">
        <v>11</v>
      </c>
      <c r="B115" s="661" t="s">
        <v>577</v>
      </c>
      <c r="C115" s="661" t="s">
        <v>2259</v>
      </c>
      <c r="D115" s="742" t="s">
        <v>3662</v>
      </c>
      <c r="E115" s="743" t="s">
        <v>2278</v>
      </c>
      <c r="F115" s="661" t="s">
        <v>2256</v>
      </c>
      <c r="G115" s="661" t="s">
        <v>2292</v>
      </c>
      <c r="H115" s="661" t="s">
        <v>578</v>
      </c>
      <c r="I115" s="661" t="s">
        <v>2369</v>
      </c>
      <c r="J115" s="661" t="s">
        <v>1102</v>
      </c>
      <c r="K115" s="661" t="s">
        <v>2146</v>
      </c>
      <c r="L115" s="662">
        <v>0</v>
      </c>
      <c r="M115" s="662">
        <v>0</v>
      </c>
      <c r="N115" s="661">
        <v>1</v>
      </c>
      <c r="O115" s="744">
        <v>0.5</v>
      </c>
      <c r="P115" s="662">
        <v>0</v>
      </c>
      <c r="Q115" s="677"/>
      <c r="R115" s="661">
        <v>1</v>
      </c>
      <c r="S115" s="677">
        <v>1</v>
      </c>
      <c r="T115" s="744">
        <v>0.5</v>
      </c>
      <c r="U115" s="700">
        <v>1</v>
      </c>
    </row>
    <row r="116" spans="1:21" ht="14.4" customHeight="1" x14ac:dyDescent="0.3">
      <c r="A116" s="660">
        <v>11</v>
      </c>
      <c r="B116" s="661" t="s">
        <v>577</v>
      </c>
      <c r="C116" s="661" t="s">
        <v>2259</v>
      </c>
      <c r="D116" s="742" t="s">
        <v>3662</v>
      </c>
      <c r="E116" s="743" t="s">
        <v>2278</v>
      </c>
      <c r="F116" s="661" t="s">
        <v>2256</v>
      </c>
      <c r="G116" s="661" t="s">
        <v>2415</v>
      </c>
      <c r="H116" s="661" t="s">
        <v>578</v>
      </c>
      <c r="I116" s="661" t="s">
        <v>1463</v>
      </c>
      <c r="J116" s="661" t="s">
        <v>1464</v>
      </c>
      <c r="K116" s="661" t="s">
        <v>2416</v>
      </c>
      <c r="L116" s="662">
        <v>923.74</v>
      </c>
      <c r="M116" s="662">
        <v>923.74</v>
      </c>
      <c r="N116" s="661">
        <v>1</v>
      </c>
      <c r="O116" s="744">
        <v>0.5</v>
      </c>
      <c r="P116" s="662">
        <v>923.74</v>
      </c>
      <c r="Q116" s="677">
        <v>1</v>
      </c>
      <c r="R116" s="661">
        <v>1</v>
      </c>
      <c r="S116" s="677">
        <v>1</v>
      </c>
      <c r="T116" s="744">
        <v>0.5</v>
      </c>
      <c r="U116" s="700">
        <v>1</v>
      </c>
    </row>
    <row r="117" spans="1:21" ht="14.4" customHeight="1" x14ac:dyDescent="0.3">
      <c r="A117" s="660">
        <v>11</v>
      </c>
      <c r="B117" s="661" t="s">
        <v>577</v>
      </c>
      <c r="C117" s="661" t="s">
        <v>2259</v>
      </c>
      <c r="D117" s="742" t="s">
        <v>3662</v>
      </c>
      <c r="E117" s="743" t="s">
        <v>2278</v>
      </c>
      <c r="F117" s="661" t="s">
        <v>2256</v>
      </c>
      <c r="G117" s="661" t="s">
        <v>2431</v>
      </c>
      <c r="H117" s="661" t="s">
        <v>578</v>
      </c>
      <c r="I117" s="661" t="s">
        <v>1724</v>
      </c>
      <c r="J117" s="661" t="s">
        <v>1725</v>
      </c>
      <c r="K117" s="661" t="s">
        <v>2432</v>
      </c>
      <c r="L117" s="662">
        <v>156.77000000000001</v>
      </c>
      <c r="M117" s="662">
        <v>470.31000000000006</v>
      </c>
      <c r="N117" s="661">
        <v>3</v>
      </c>
      <c r="O117" s="744">
        <v>1</v>
      </c>
      <c r="P117" s="662">
        <v>470.31000000000006</v>
      </c>
      <c r="Q117" s="677">
        <v>1</v>
      </c>
      <c r="R117" s="661">
        <v>3</v>
      </c>
      <c r="S117" s="677">
        <v>1</v>
      </c>
      <c r="T117" s="744">
        <v>1</v>
      </c>
      <c r="U117" s="700">
        <v>1</v>
      </c>
    </row>
    <row r="118" spans="1:21" ht="14.4" customHeight="1" x14ac:dyDescent="0.3">
      <c r="A118" s="660">
        <v>11</v>
      </c>
      <c r="B118" s="661" t="s">
        <v>577</v>
      </c>
      <c r="C118" s="661" t="s">
        <v>2259</v>
      </c>
      <c r="D118" s="742" t="s">
        <v>3662</v>
      </c>
      <c r="E118" s="743" t="s">
        <v>2278</v>
      </c>
      <c r="F118" s="661" t="s">
        <v>2256</v>
      </c>
      <c r="G118" s="661" t="s">
        <v>2376</v>
      </c>
      <c r="H118" s="661" t="s">
        <v>578</v>
      </c>
      <c r="I118" s="661" t="s">
        <v>838</v>
      </c>
      <c r="J118" s="661" t="s">
        <v>839</v>
      </c>
      <c r="K118" s="661" t="s">
        <v>2377</v>
      </c>
      <c r="L118" s="662">
        <v>60.9</v>
      </c>
      <c r="M118" s="662">
        <v>243.6</v>
      </c>
      <c r="N118" s="661">
        <v>4</v>
      </c>
      <c r="O118" s="744">
        <v>2</v>
      </c>
      <c r="P118" s="662">
        <v>243.6</v>
      </c>
      <c r="Q118" s="677">
        <v>1</v>
      </c>
      <c r="R118" s="661">
        <v>4</v>
      </c>
      <c r="S118" s="677">
        <v>1</v>
      </c>
      <c r="T118" s="744">
        <v>2</v>
      </c>
      <c r="U118" s="700">
        <v>1</v>
      </c>
    </row>
    <row r="119" spans="1:21" ht="14.4" customHeight="1" x14ac:dyDescent="0.3">
      <c r="A119" s="660">
        <v>11</v>
      </c>
      <c r="B119" s="661" t="s">
        <v>577</v>
      </c>
      <c r="C119" s="661" t="s">
        <v>2259</v>
      </c>
      <c r="D119" s="742" t="s">
        <v>3662</v>
      </c>
      <c r="E119" s="743" t="s">
        <v>2278</v>
      </c>
      <c r="F119" s="661" t="s">
        <v>2256</v>
      </c>
      <c r="G119" s="661" t="s">
        <v>2346</v>
      </c>
      <c r="H119" s="661" t="s">
        <v>578</v>
      </c>
      <c r="I119" s="661" t="s">
        <v>1541</v>
      </c>
      <c r="J119" s="661" t="s">
        <v>774</v>
      </c>
      <c r="K119" s="661" t="s">
        <v>1542</v>
      </c>
      <c r="L119" s="662">
        <v>0</v>
      </c>
      <c r="M119" s="662">
        <v>0</v>
      </c>
      <c r="N119" s="661">
        <v>1</v>
      </c>
      <c r="O119" s="744">
        <v>0.5</v>
      </c>
      <c r="P119" s="662">
        <v>0</v>
      </c>
      <c r="Q119" s="677"/>
      <c r="R119" s="661">
        <v>1</v>
      </c>
      <c r="S119" s="677">
        <v>1</v>
      </c>
      <c r="T119" s="744">
        <v>0.5</v>
      </c>
      <c r="U119" s="700">
        <v>1</v>
      </c>
    </row>
    <row r="120" spans="1:21" ht="14.4" customHeight="1" x14ac:dyDescent="0.3">
      <c r="A120" s="660">
        <v>11</v>
      </c>
      <c r="B120" s="661" t="s">
        <v>577</v>
      </c>
      <c r="C120" s="661" t="s">
        <v>2259</v>
      </c>
      <c r="D120" s="742" t="s">
        <v>3662</v>
      </c>
      <c r="E120" s="743" t="s">
        <v>2278</v>
      </c>
      <c r="F120" s="661" t="s">
        <v>2256</v>
      </c>
      <c r="G120" s="661" t="s">
        <v>2305</v>
      </c>
      <c r="H120" s="661" t="s">
        <v>960</v>
      </c>
      <c r="I120" s="661" t="s">
        <v>1061</v>
      </c>
      <c r="J120" s="661" t="s">
        <v>610</v>
      </c>
      <c r="K120" s="661" t="s">
        <v>1062</v>
      </c>
      <c r="L120" s="662">
        <v>543.39</v>
      </c>
      <c r="M120" s="662">
        <v>4347.12</v>
      </c>
      <c r="N120" s="661">
        <v>8</v>
      </c>
      <c r="O120" s="744">
        <v>6.5</v>
      </c>
      <c r="P120" s="662">
        <v>3803.7299999999996</v>
      </c>
      <c r="Q120" s="677">
        <v>0.87499999999999989</v>
      </c>
      <c r="R120" s="661">
        <v>7</v>
      </c>
      <c r="S120" s="677">
        <v>0.875</v>
      </c>
      <c r="T120" s="744">
        <v>5.5</v>
      </c>
      <c r="U120" s="700">
        <v>0.84615384615384615</v>
      </c>
    </row>
    <row r="121" spans="1:21" ht="14.4" customHeight="1" x14ac:dyDescent="0.3">
      <c r="A121" s="660">
        <v>11</v>
      </c>
      <c r="B121" s="661" t="s">
        <v>577</v>
      </c>
      <c r="C121" s="661" t="s">
        <v>2259</v>
      </c>
      <c r="D121" s="742" t="s">
        <v>3662</v>
      </c>
      <c r="E121" s="743" t="s">
        <v>2278</v>
      </c>
      <c r="F121" s="661" t="s">
        <v>2256</v>
      </c>
      <c r="G121" s="661" t="s">
        <v>2305</v>
      </c>
      <c r="H121" s="661" t="s">
        <v>960</v>
      </c>
      <c r="I121" s="661" t="s">
        <v>982</v>
      </c>
      <c r="J121" s="661" t="s">
        <v>610</v>
      </c>
      <c r="K121" s="661" t="s">
        <v>613</v>
      </c>
      <c r="L121" s="662">
        <v>815.1</v>
      </c>
      <c r="M121" s="662">
        <v>40754.999999999985</v>
      </c>
      <c r="N121" s="661">
        <v>50</v>
      </c>
      <c r="O121" s="744">
        <v>40</v>
      </c>
      <c r="P121" s="662">
        <v>30158.699999999986</v>
      </c>
      <c r="Q121" s="677">
        <v>0.73999999999999988</v>
      </c>
      <c r="R121" s="661">
        <v>37</v>
      </c>
      <c r="S121" s="677">
        <v>0.74</v>
      </c>
      <c r="T121" s="744">
        <v>29</v>
      </c>
      <c r="U121" s="700">
        <v>0.72499999999999998</v>
      </c>
    </row>
    <row r="122" spans="1:21" ht="14.4" customHeight="1" x14ac:dyDescent="0.3">
      <c r="A122" s="660">
        <v>11</v>
      </c>
      <c r="B122" s="661" t="s">
        <v>577</v>
      </c>
      <c r="C122" s="661" t="s">
        <v>2259</v>
      </c>
      <c r="D122" s="742" t="s">
        <v>3662</v>
      </c>
      <c r="E122" s="743" t="s">
        <v>2278</v>
      </c>
      <c r="F122" s="661" t="s">
        <v>2256</v>
      </c>
      <c r="G122" s="661" t="s">
        <v>2306</v>
      </c>
      <c r="H122" s="661" t="s">
        <v>960</v>
      </c>
      <c r="I122" s="661" t="s">
        <v>966</v>
      </c>
      <c r="J122" s="661" t="s">
        <v>967</v>
      </c>
      <c r="K122" s="661" t="s">
        <v>2159</v>
      </c>
      <c r="L122" s="662">
        <v>48.42</v>
      </c>
      <c r="M122" s="662">
        <v>48.42</v>
      </c>
      <c r="N122" s="661">
        <v>1</v>
      </c>
      <c r="O122" s="744">
        <v>1</v>
      </c>
      <c r="P122" s="662">
        <v>48.42</v>
      </c>
      <c r="Q122" s="677">
        <v>1</v>
      </c>
      <c r="R122" s="661">
        <v>1</v>
      </c>
      <c r="S122" s="677">
        <v>1</v>
      </c>
      <c r="T122" s="744">
        <v>1</v>
      </c>
      <c r="U122" s="700">
        <v>1</v>
      </c>
    </row>
    <row r="123" spans="1:21" ht="14.4" customHeight="1" x14ac:dyDescent="0.3">
      <c r="A123" s="660">
        <v>11</v>
      </c>
      <c r="B123" s="661" t="s">
        <v>577</v>
      </c>
      <c r="C123" s="661" t="s">
        <v>2259</v>
      </c>
      <c r="D123" s="742" t="s">
        <v>3662</v>
      </c>
      <c r="E123" s="743" t="s">
        <v>2278</v>
      </c>
      <c r="F123" s="661" t="s">
        <v>2256</v>
      </c>
      <c r="G123" s="661" t="s">
        <v>2307</v>
      </c>
      <c r="H123" s="661" t="s">
        <v>578</v>
      </c>
      <c r="I123" s="661" t="s">
        <v>714</v>
      </c>
      <c r="J123" s="661" t="s">
        <v>2308</v>
      </c>
      <c r="K123" s="661" t="s">
        <v>2309</v>
      </c>
      <c r="L123" s="662">
        <v>0</v>
      </c>
      <c r="M123" s="662">
        <v>0</v>
      </c>
      <c r="N123" s="661">
        <v>9</v>
      </c>
      <c r="O123" s="744">
        <v>7</v>
      </c>
      <c r="P123" s="662">
        <v>0</v>
      </c>
      <c r="Q123" s="677"/>
      <c r="R123" s="661">
        <v>5</v>
      </c>
      <c r="S123" s="677">
        <v>0.55555555555555558</v>
      </c>
      <c r="T123" s="744">
        <v>3</v>
      </c>
      <c r="U123" s="700">
        <v>0.42857142857142855</v>
      </c>
    </row>
    <row r="124" spans="1:21" ht="14.4" customHeight="1" x14ac:dyDescent="0.3">
      <c r="A124" s="660">
        <v>11</v>
      </c>
      <c r="B124" s="661" t="s">
        <v>577</v>
      </c>
      <c r="C124" s="661" t="s">
        <v>2259</v>
      </c>
      <c r="D124" s="742" t="s">
        <v>3662</v>
      </c>
      <c r="E124" s="743" t="s">
        <v>2278</v>
      </c>
      <c r="F124" s="661" t="s">
        <v>2258</v>
      </c>
      <c r="G124" s="661" t="s">
        <v>2318</v>
      </c>
      <c r="H124" s="661" t="s">
        <v>578</v>
      </c>
      <c r="I124" s="661" t="s">
        <v>2319</v>
      </c>
      <c r="J124" s="661" t="s">
        <v>2320</v>
      </c>
      <c r="K124" s="661" t="s">
        <v>2321</v>
      </c>
      <c r="L124" s="662">
        <v>1000</v>
      </c>
      <c r="M124" s="662">
        <v>3000</v>
      </c>
      <c r="N124" s="661">
        <v>3</v>
      </c>
      <c r="O124" s="744">
        <v>3</v>
      </c>
      <c r="P124" s="662">
        <v>3000</v>
      </c>
      <c r="Q124" s="677">
        <v>1</v>
      </c>
      <c r="R124" s="661">
        <v>3</v>
      </c>
      <c r="S124" s="677">
        <v>1</v>
      </c>
      <c r="T124" s="744">
        <v>3</v>
      </c>
      <c r="U124" s="700">
        <v>1</v>
      </c>
    </row>
    <row r="125" spans="1:21" ht="14.4" customHeight="1" x14ac:dyDescent="0.3">
      <c r="A125" s="660">
        <v>11</v>
      </c>
      <c r="B125" s="661" t="s">
        <v>577</v>
      </c>
      <c r="C125" s="661" t="s">
        <v>2259</v>
      </c>
      <c r="D125" s="742" t="s">
        <v>3662</v>
      </c>
      <c r="E125" s="743" t="s">
        <v>2278</v>
      </c>
      <c r="F125" s="661" t="s">
        <v>2258</v>
      </c>
      <c r="G125" s="661" t="s">
        <v>2318</v>
      </c>
      <c r="H125" s="661" t="s">
        <v>578</v>
      </c>
      <c r="I125" s="661" t="s">
        <v>2322</v>
      </c>
      <c r="J125" s="661" t="s">
        <v>2323</v>
      </c>
      <c r="K125" s="661" t="s">
        <v>2324</v>
      </c>
      <c r="L125" s="662">
        <v>500</v>
      </c>
      <c r="M125" s="662">
        <v>5500</v>
      </c>
      <c r="N125" s="661">
        <v>11</v>
      </c>
      <c r="O125" s="744">
        <v>11</v>
      </c>
      <c r="P125" s="662">
        <v>4500</v>
      </c>
      <c r="Q125" s="677">
        <v>0.81818181818181823</v>
      </c>
      <c r="R125" s="661">
        <v>9</v>
      </c>
      <c r="S125" s="677">
        <v>0.81818181818181823</v>
      </c>
      <c r="T125" s="744">
        <v>9</v>
      </c>
      <c r="U125" s="700">
        <v>0.81818181818181823</v>
      </c>
    </row>
    <row r="126" spans="1:21" ht="14.4" customHeight="1" x14ac:dyDescent="0.3">
      <c r="A126" s="660">
        <v>11</v>
      </c>
      <c r="B126" s="661" t="s">
        <v>577</v>
      </c>
      <c r="C126" s="661" t="s">
        <v>2259</v>
      </c>
      <c r="D126" s="742" t="s">
        <v>3662</v>
      </c>
      <c r="E126" s="743" t="s">
        <v>2278</v>
      </c>
      <c r="F126" s="661" t="s">
        <v>2258</v>
      </c>
      <c r="G126" s="661" t="s">
        <v>2318</v>
      </c>
      <c r="H126" s="661" t="s">
        <v>578</v>
      </c>
      <c r="I126" s="661" t="s">
        <v>2433</v>
      </c>
      <c r="J126" s="661" t="s">
        <v>2434</v>
      </c>
      <c r="K126" s="661" t="s">
        <v>2435</v>
      </c>
      <c r="L126" s="662">
        <v>999.46</v>
      </c>
      <c r="M126" s="662">
        <v>999.46</v>
      </c>
      <c r="N126" s="661">
        <v>1</v>
      </c>
      <c r="O126" s="744">
        <v>1</v>
      </c>
      <c r="P126" s="662">
        <v>999.46</v>
      </c>
      <c r="Q126" s="677">
        <v>1</v>
      </c>
      <c r="R126" s="661">
        <v>1</v>
      </c>
      <c r="S126" s="677">
        <v>1</v>
      </c>
      <c r="T126" s="744">
        <v>1</v>
      </c>
      <c r="U126" s="700">
        <v>1</v>
      </c>
    </row>
    <row r="127" spans="1:21" ht="14.4" customHeight="1" x14ac:dyDescent="0.3">
      <c r="A127" s="660">
        <v>11</v>
      </c>
      <c r="B127" s="661" t="s">
        <v>577</v>
      </c>
      <c r="C127" s="661" t="s">
        <v>2259</v>
      </c>
      <c r="D127" s="742" t="s">
        <v>3662</v>
      </c>
      <c r="E127" s="743" t="s">
        <v>2278</v>
      </c>
      <c r="F127" s="661" t="s">
        <v>2258</v>
      </c>
      <c r="G127" s="661" t="s">
        <v>2318</v>
      </c>
      <c r="H127" s="661" t="s">
        <v>578</v>
      </c>
      <c r="I127" s="661" t="s">
        <v>2325</v>
      </c>
      <c r="J127" s="661" t="s">
        <v>2326</v>
      </c>
      <c r="K127" s="661" t="s">
        <v>2327</v>
      </c>
      <c r="L127" s="662">
        <v>971.25</v>
      </c>
      <c r="M127" s="662">
        <v>6798.75</v>
      </c>
      <c r="N127" s="661">
        <v>7</v>
      </c>
      <c r="O127" s="744">
        <v>7</v>
      </c>
      <c r="P127" s="662">
        <v>4856.25</v>
      </c>
      <c r="Q127" s="677">
        <v>0.7142857142857143</v>
      </c>
      <c r="R127" s="661">
        <v>5</v>
      </c>
      <c r="S127" s="677">
        <v>0.7142857142857143</v>
      </c>
      <c r="T127" s="744">
        <v>5</v>
      </c>
      <c r="U127" s="700">
        <v>0.7142857142857143</v>
      </c>
    </row>
    <row r="128" spans="1:21" ht="14.4" customHeight="1" x14ac:dyDescent="0.3">
      <c r="A128" s="660">
        <v>11</v>
      </c>
      <c r="B128" s="661" t="s">
        <v>577</v>
      </c>
      <c r="C128" s="661" t="s">
        <v>2259</v>
      </c>
      <c r="D128" s="742" t="s">
        <v>3662</v>
      </c>
      <c r="E128" s="743" t="s">
        <v>2278</v>
      </c>
      <c r="F128" s="661" t="s">
        <v>2258</v>
      </c>
      <c r="G128" s="661" t="s">
        <v>2330</v>
      </c>
      <c r="H128" s="661" t="s">
        <v>578</v>
      </c>
      <c r="I128" s="661" t="s">
        <v>2436</v>
      </c>
      <c r="J128" s="661" t="s">
        <v>2437</v>
      </c>
      <c r="K128" s="661" t="s">
        <v>2438</v>
      </c>
      <c r="L128" s="662">
        <v>200</v>
      </c>
      <c r="M128" s="662">
        <v>200</v>
      </c>
      <c r="N128" s="661">
        <v>1</v>
      </c>
      <c r="O128" s="744">
        <v>1</v>
      </c>
      <c r="P128" s="662">
        <v>200</v>
      </c>
      <c r="Q128" s="677">
        <v>1</v>
      </c>
      <c r="R128" s="661">
        <v>1</v>
      </c>
      <c r="S128" s="677">
        <v>1</v>
      </c>
      <c r="T128" s="744">
        <v>1</v>
      </c>
      <c r="U128" s="700">
        <v>1</v>
      </c>
    </row>
    <row r="129" spans="1:21" ht="14.4" customHeight="1" x14ac:dyDescent="0.3">
      <c r="A129" s="660">
        <v>11</v>
      </c>
      <c r="B129" s="661" t="s">
        <v>577</v>
      </c>
      <c r="C129" s="661" t="s">
        <v>2259</v>
      </c>
      <c r="D129" s="742" t="s">
        <v>3662</v>
      </c>
      <c r="E129" s="743" t="s">
        <v>2278</v>
      </c>
      <c r="F129" s="661" t="s">
        <v>2258</v>
      </c>
      <c r="G129" s="661" t="s">
        <v>2330</v>
      </c>
      <c r="H129" s="661" t="s">
        <v>578</v>
      </c>
      <c r="I129" s="661" t="s">
        <v>2331</v>
      </c>
      <c r="J129" s="661" t="s">
        <v>2332</v>
      </c>
      <c r="K129" s="661" t="s">
        <v>2333</v>
      </c>
      <c r="L129" s="662">
        <v>278.75</v>
      </c>
      <c r="M129" s="662">
        <v>1951.25</v>
      </c>
      <c r="N129" s="661">
        <v>7</v>
      </c>
      <c r="O129" s="744">
        <v>4</v>
      </c>
      <c r="P129" s="662">
        <v>1951.25</v>
      </c>
      <c r="Q129" s="677">
        <v>1</v>
      </c>
      <c r="R129" s="661">
        <v>7</v>
      </c>
      <c r="S129" s="677">
        <v>1</v>
      </c>
      <c r="T129" s="744">
        <v>4</v>
      </c>
      <c r="U129" s="700">
        <v>1</v>
      </c>
    </row>
    <row r="130" spans="1:21" ht="14.4" customHeight="1" x14ac:dyDescent="0.3">
      <c r="A130" s="660">
        <v>11</v>
      </c>
      <c r="B130" s="661" t="s">
        <v>577</v>
      </c>
      <c r="C130" s="661" t="s">
        <v>2259</v>
      </c>
      <c r="D130" s="742" t="s">
        <v>3662</v>
      </c>
      <c r="E130" s="743" t="s">
        <v>2279</v>
      </c>
      <c r="F130" s="661" t="s">
        <v>2256</v>
      </c>
      <c r="G130" s="661" t="s">
        <v>2292</v>
      </c>
      <c r="H130" s="661" t="s">
        <v>578</v>
      </c>
      <c r="I130" s="661" t="s">
        <v>2338</v>
      </c>
      <c r="J130" s="661" t="s">
        <v>1102</v>
      </c>
      <c r="K130" s="661" t="s">
        <v>2146</v>
      </c>
      <c r="L130" s="662">
        <v>170.52</v>
      </c>
      <c r="M130" s="662">
        <v>1534.68</v>
      </c>
      <c r="N130" s="661">
        <v>9</v>
      </c>
      <c r="O130" s="744">
        <v>3.5</v>
      </c>
      <c r="P130" s="662">
        <v>1193.6400000000001</v>
      </c>
      <c r="Q130" s="677">
        <v>0.77777777777777779</v>
      </c>
      <c r="R130" s="661">
        <v>7</v>
      </c>
      <c r="S130" s="677">
        <v>0.77777777777777779</v>
      </c>
      <c r="T130" s="744">
        <v>2.5</v>
      </c>
      <c r="U130" s="700">
        <v>0.7142857142857143</v>
      </c>
    </row>
    <row r="131" spans="1:21" ht="14.4" customHeight="1" x14ac:dyDescent="0.3">
      <c r="A131" s="660">
        <v>11</v>
      </c>
      <c r="B131" s="661" t="s">
        <v>577</v>
      </c>
      <c r="C131" s="661" t="s">
        <v>2259</v>
      </c>
      <c r="D131" s="742" t="s">
        <v>3662</v>
      </c>
      <c r="E131" s="743" t="s">
        <v>2279</v>
      </c>
      <c r="F131" s="661" t="s">
        <v>2256</v>
      </c>
      <c r="G131" s="661" t="s">
        <v>2292</v>
      </c>
      <c r="H131" s="661" t="s">
        <v>578</v>
      </c>
      <c r="I131" s="661" t="s">
        <v>1101</v>
      </c>
      <c r="J131" s="661" t="s">
        <v>1102</v>
      </c>
      <c r="K131" s="661" t="s">
        <v>2146</v>
      </c>
      <c r="L131" s="662">
        <v>170.52</v>
      </c>
      <c r="M131" s="662">
        <v>2728.32</v>
      </c>
      <c r="N131" s="661">
        <v>16</v>
      </c>
      <c r="O131" s="744">
        <v>5.5</v>
      </c>
      <c r="P131" s="662">
        <v>1875.72</v>
      </c>
      <c r="Q131" s="677">
        <v>0.6875</v>
      </c>
      <c r="R131" s="661">
        <v>11</v>
      </c>
      <c r="S131" s="677">
        <v>0.6875</v>
      </c>
      <c r="T131" s="744">
        <v>4</v>
      </c>
      <c r="U131" s="700">
        <v>0.72727272727272729</v>
      </c>
    </row>
    <row r="132" spans="1:21" ht="14.4" customHeight="1" x14ac:dyDescent="0.3">
      <c r="A132" s="660">
        <v>11</v>
      </c>
      <c r="B132" s="661" t="s">
        <v>577</v>
      </c>
      <c r="C132" s="661" t="s">
        <v>2259</v>
      </c>
      <c r="D132" s="742" t="s">
        <v>3662</v>
      </c>
      <c r="E132" s="743" t="s">
        <v>2279</v>
      </c>
      <c r="F132" s="661" t="s">
        <v>2256</v>
      </c>
      <c r="G132" s="661" t="s">
        <v>2292</v>
      </c>
      <c r="H132" s="661" t="s">
        <v>578</v>
      </c>
      <c r="I132" s="661" t="s">
        <v>2404</v>
      </c>
      <c r="J132" s="661" t="s">
        <v>2273</v>
      </c>
      <c r="K132" s="661"/>
      <c r="L132" s="662">
        <v>170.52</v>
      </c>
      <c r="M132" s="662">
        <v>1364.16</v>
      </c>
      <c r="N132" s="661">
        <v>8</v>
      </c>
      <c r="O132" s="744">
        <v>1.5</v>
      </c>
      <c r="P132" s="662">
        <v>682.08</v>
      </c>
      <c r="Q132" s="677">
        <v>0.5</v>
      </c>
      <c r="R132" s="661">
        <v>4</v>
      </c>
      <c r="S132" s="677">
        <v>0.5</v>
      </c>
      <c r="T132" s="744">
        <v>0.5</v>
      </c>
      <c r="U132" s="700">
        <v>0.33333333333333331</v>
      </c>
    </row>
    <row r="133" spans="1:21" ht="14.4" customHeight="1" x14ac:dyDescent="0.3">
      <c r="A133" s="660">
        <v>11</v>
      </c>
      <c r="B133" s="661" t="s">
        <v>577</v>
      </c>
      <c r="C133" s="661" t="s">
        <v>2259</v>
      </c>
      <c r="D133" s="742" t="s">
        <v>3662</v>
      </c>
      <c r="E133" s="743" t="s">
        <v>2279</v>
      </c>
      <c r="F133" s="661" t="s">
        <v>2256</v>
      </c>
      <c r="G133" s="661" t="s">
        <v>2292</v>
      </c>
      <c r="H133" s="661" t="s">
        <v>578</v>
      </c>
      <c r="I133" s="661" t="s">
        <v>2369</v>
      </c>
      <c r="J133" s="661" t="s">
        <v>1102</v>
      </c>
      <c r="K133" s="661" t="s">
        <v>2146</v>
      </c>
      <c r="L133" s="662">
        <v>0</v>
      </c>
      <c r="M133" s="662">
        <v>0</v>
      </c>
      <c r="N133" s="661">
        <v>2</v>
      </c>
      <c r="O133" s="744">
        <v>0.5</v>
      </c>
      <c r="P133" s="662">
        <v>0</v>
      </c>
      <c r="Q133" s="677"/>
      <c r="R133" s="661">
        <v>2</v>
      </c>
      <c r="S133" s="677">
        <v>1</v>
      </c>
      <c r="T133" s="744">
        <v>0.5</v>
      </c>
      <c r="U133" s="700">
        <v>1</v>
      </c>
    </row>
    <row r="134" spans="1:21" ht="14.4" customHeight="1" x14ac:dyDescent="0.3">
      <c r="A134" s="660">
        <v>11</v>
      </c>
      <c r="B134" s="661" t="s">
        <v>577</v>
      </c>
      <c r="C134" s="661" t="s">
        <v>2259</v>
      </c>
      <c r="D134" s="742" t="s">
        <v>3662</v>
      </c>
      <c r="E134" s="743" t="s">
        <v>2279</v>
      </c>
      <c r="F134" s="661" t="s">
        <v>2256</v>
      </c>
      <c r="G134" s="661" t="s">
        <v>2439</v>
      </c>
      <c r="H134" s="661" t="s">
        <v>578</v>
      </c>
      <c r="I134" s="661" t="s">
        <v>2440</v>
      </c>
      <c r="J134" s="661" t="s">
        <v>2441</v>
      </c>
      <c r="K134" s="661" t="s">
        <v>2117</v>
      </c>
      <c r="L134" s="662">
        <v>0</v>
      </c>
      <c r="M134" s="662">
        <v>0</v>
      </c>
      <c r="N134" s="661">
        <v>1</v>
      </c>
      <c r="O134" s="744">
        <v>0.5</v>
      </c>
      <c r="P134" s="662">
        <v>0</v>
      </c>
      <c r="Q134" s="677"/>
      <c r="R134" s="661">
        <v>1</v>
      </c>
      <c r="S134" s="677">
        <v>1</v>
      </c>
      <c r="T134" s="744">
        <v>0.5</v>
      </c>
      <c r="U134" s="700">
        <v>1</v>
      </c>
    </row>
    <row r="135" spans="1:21" ht="14.4" customHeight="1" x14ac:dyDescent="0.3">
      <c r="A135" s="660">
        <v>11</v>
      </c>
      <c r="B135" s="661" t="s">
        <v>577</v>
      </c>
      <c r="C135" s="661" t="s">
        <v>2259</v>
      </c>
      <c r="D135" s="742" t="s">
        <v>3662</v>
      </c>
      <c r="E135" s="743" t="s">
        <v>2279</v>
      </c>
      <c r="F135" s="661" t="s">
        <v>2256</v>
      </c>
      <c r="G135" s="661" t="s">
        <v>2376</v>
      </c>
      <c r="H135" s="661" t="s">
        <v>578</v>
      </c>
      <c r="I135" s="661" t="s">
        <v>838</v>
      </c>
      <c r="J135" s="661" t="s">
        <v>839</v>
      </c>
      <c r="K135" s="661" t="s">
        <v>2377</v>
      </c>
      <c r="L135" s="662">
        <v>60.9</v>
      </c>
      <c r="M135" s="662">
        <v>60.9</v>
      </c>
      <c r="N135" s="661">
        <v>1</v>
      </c>
      <c r="O135" s="744">
        <v>0.5</v>
      </c>
      <c r="P135" s="662">
        <v>60.9</v>
      </c>
      <c r="Q135" s="677">
        <v>1</v>
      </c>
      <c r="R135" s="661">
        <v>1</v>
      </c>
      <c r="S135" s="677">
        <v>1</v>
      </c>
      <c r="T135" s="744">
        <v>0.5</v>
      </c>
      <c r="U135" s="700">
        <v>1</v>
      </c>
    </row>
    <row r="136" spans="1:21" ht="14.4" customHeight="1" x14ac:dyDescent="0.3">
      <c r="A136" s="660">
        <v>11</v>
      </c>
      <c r="B136" s="661" t="s">
        <v>577</v>
      </c>
      <c r="C136" s="661" t="s">
        <v>2259</v>
      </c>
      <c r="D136" s="742" t="s">
        <v>3662</v>
      </c>
      <c r="E136" s="743" t="s">
        <v>2279</v>
      </c>
      <c r="F136" s="661" t="s">
        <v>2256</v>
      </c>
      <c r="G136" s="661" t="s">
        <v>2442</v>
      </c>
      <c r="H136" s="661" t="s">
        <v>578</v>
      </c>
      <c r="I136" s="661" t="s">
        <v>2404</v>
      </c>
      <c r="J136" s="661" t="s">
        <v>2273</v>
      </c>
      <c r="K136" s="661"/>
      <c r="L136" s="662">
        <v>170.52</v>
      </c>
      <c r="M136" s="662">
        <v>341.04</v>
      </c>
      <c r="N136" s="661">
        <v>2</v>
      </c>
      <c r="O136" s="744">
        <v>0.5</v>
      </c>
      <c r="P136" s="662"/>
      <c r="Q136" s="677">
        <v>0</v>
      </c>
      <c r="R136" s="661"/>
      <c r="S136" s="677">
        <v>0</v>
      </c>
      <c r="T136" s="744"/>
      <c r="U136" s="700">
        <v>0</v>
      </c>
    </row>
    <row r="137" spans="1:21" ht="14.4" customHeight="1" x14ac:dyDescent="0.3">
      <c r="A137" s="660">
        <v>11</v>
      </c>
      <c r="B137" s="661" t="s">
        <v>577</v>
      </c>
      <c r="C137" s="661" t="s">
        <v>2259</v>
      </c>
      <c r="D137" s="742" t="s">
        <v>3662</v>
      </c>
      <c r="E137" s="743" t="s">
        <v>2279</v>
      </c>
      <c r="F137" s="661" t="s">
        <v>2256</v>
      </c>
      <c r="G137" s="661" t="s">
        <v>2346</v>
      </c>
      <c r="H137" s="661" t="s">
        <v>578</v>
      </c>
      <c r="I137" s="661" t="s">
        <v>773</v>
      </c>
      <c r="J137" s="661" t="s">
        <v>774</v>
      </c>
      <c r="K137" s="661" t="s">
        <v>2382</v>
      </c>
      <c r="L137" s="662">
        <v>0</v>
      </c>
      <c r="M137" s="662">
        <v>0</v>
      </c>
      <c r="N137" s="661">
        <v>2</v>
      </c>
      <c r="O137" s="744">
        <v>1</v>
      </c>
      <c r="P137" s="662">
        <v>0</v>
      </c>
      <c r="Q137" s="677"/>
      <c r="R137" s="661">
        <v>1</v>
      </c>
      <c r="S137" s="677">
        <v>0.5</v>
      </c>
      <c r="T137" s="744">
        <v>0.5</v>
      </c>
      <c r="U137" s="700">
        <v>0.5</v>
      </c>
    </row>
    <row r="138" spans="1:21" ht="14.4" customHeight="1" x14ac:dyDescent="0.3">
      <c r="A138" s="660">
        <v>11</v>
      </c>
      <c r="B138" s="661" t="s">
        <v>577</v>
      </c>
      <c r="C138" s="661" t="s">
        <v>2259</v>
      </c>
      <c r="D138" s="742" t="s">
        <v>3662</v>
      </c>
      <c r="E138" s="743" t="s">
        <v>2279</v>
      </c>
      <c r="F138" s="661" t="s">
        <v>2256</v>
      </c>
      <c r="G138" s="661" t="s">
        <v>2346</v>
      </c>
      <c r="H138" s="661" t="s">
        <v>578</v>
      </c>
      <c r="I138" s="661" t="s">
        <v>2347</v>
      </c>
      <c r="J138" s="661" t="s">
        <v>774</v>
      </c>
      <c r="K138" s="661" t="s">
        <v>2348</v>
      </c>
      <c r="L138" s="662">
        <v>0</v>
      </c>
      <c r="M138" s="662">
        <v>0</v>
      </c>
      <c r="N138" s="661">
        <v>15</v>
      </c>
      <c r="O138" s="744">
        <v>8</v>
      </c>
      <c r="P138" s="662">
        <v>0</v>
      </c>
      <c r="Q138" s="677"/>
      <c r="R138" s="661">
        <v>8</v>
      </c>
      <c r="S138" s="677">
        <v>0.53333333333333333</v>
      </c>
      <c r="T138" s="744">
        <v>4</v>
      </c>
      <c r="U138" s="700">
        <v>0.5</v>
      </c>
    </row>
    <row r="139" spans="1:21" ht="14.4" customHeight="1" x14ac:dyDescent="0.3">
      <c r="A139" s="660">
        <v>11</v>
      </c>
      <c r="B139" s="661" t="s">
        <v>577</v>
      </c>
      <c r="C139" s="661" t="s">
        <v>2259</v>
      </c>
      <c r="D139" s="742" t="s">
        <v>3662</v>
      </c>
      <c r="E139" s="743" t="s">
        <v>2279</v>
      </c>
      <c r="F139" s="661" t="s">
        <v>2256</v>
      </c>
      <c r="G139" s="661" t="s">
        <v>2346</v>
      </c>
      <c r="H139" s="661" t="s">
        <v>578</v>
      </c>
      <c r="I139" s="661" t="s">
        <v>1541</v>
      </c>
      <c r="J139" s="661" t="s">
        <v>774</v>
      </c>
      <c r="K139" s="661" t="s">
        <v>1542</v>
      </c>
      <c r="L139" s="662">
        <v>0</v>
      </c>
      <c r="M139" s="662">
        <v>0</v>
      </c>
      <c r="N139" s="661">
        <v>8</v>
      </c>
      <c r="O139" s="744">
        <v>5.5</v>
      </c>
      <c r="P139" s="662">
        <v>0</v>
      </c>
      <c r="Q139" s="677"/>
      <c r="R139" s="661">
        <v>8</v>
      </c>
      <c r="S139" s="677">
        <v>1</v>
      </c>
      <c r="T139" s="744">
        <v>5.5</v>
      </c>
      <c r="U139" s="700">
        <v>1</v>
      </c>
    </row>
    <row r="140" spans="1:21" ht="14.4" customHeight="1" x14ac:dyDescent="0.3">
      <c r="A140" s="660">
        <v>11</v>
      </c>
      <c r="B140" s="661" t="s">
        <v>577</v>
      </c>
      <c r="C140" s="661" t="s">
        <v>2259</v>
      </c>
      <c r="D140" s="742" t="s">
        <v>3662</v>
      </c>
      <c r="E140" s="743" t="s">
        <v>2279</v>
      </c>
      <c r="F140" s="661" t="s">
        <v>2256</v>
      </c>
      <c r="G140" s="661" t="s">
        <v>2300</v>
      </c>
      <c r="H140" s="661" t="s">
        <v>578</v>
      </c>
      <c r="I140" s="661" t="s">
        <v>1105</v>
      </c>
      <c r="J140" s="661" t="s">
        <v>1106</v>
      </c>
      <c r="K140" s="661" t="s">
        <v>1107</v>
      </c>
      <c r="L140" s="662">
        <v>147.31</v>
      </c>
      <c r="M140" s="662">
        <v>589.24</v>
      </c>
      <c r="N140" s="661">
        <v>4</v>
      </c>
      <c r="O140" s="744">
        <v>2</v>
      </c>
      <c r="P140" s="662">
        <v>294.62</v>
      </c>
      <c r="Q140" s="677">
        <v>0.5</v>
      </c>
      <c r="R140" s="661">
        <v>2</v>
      </c>
      <c r="S140" s="677">
        <v>0.5</v>
      </c>
      <c r="T140" s="744">
        <v>1</v>
      </c>
      <c r="U140" s="700">
        <v>0.5</v>
      </c>
    </row>
    <row r="141" spans="1:21" ht="14.4" customHeight="1" x14ac:dyDescent="0.3">
      <c r="A141" s="660">
        <v>11</v>
      </c>
      <c r="B141" s="661" t="s">
        <v>577</v>
      </c>
      <c r="C141" s="661" t="s">
        <v>2259</v>
      </c>
      <c r="D141" s="742" t="s">
        <v>3662</v>
      </c>
      <c r="E141" s="743" t="s">
        <v>2279</v>
      </c>
      <c r="F141" s="661" t="s">
        <v>2256</v>
      </c>
      <c r="G141" s="661" t="s">
        <v>2300</v>
      </c>
      <c r="H141" s="661" t="s">
        <v>578</v>
      </c>
      <c r="I141" s="661" t="s">
        <v>2443</v>
      </c>
      <c r="J141" s="661" t="s">
        <v>1106</v>
      </c>
      <c r="K141" s="661" t="s">
        <v>1107</v>
      </c>
      <c r="L141" s="662">
        <v>147.31</v>
      </c>
      <c r="M141" s="662">
        <v>294.62</v>
      </c>
      <c r="N141" s="661">
        <v>2</v>
      </c>
      <c r="O141" s="744">
        <v>0.5</v>
      </c>
      <c r="P141" s="662"/>
      <c r="Q141" s="677">
        <v>0</v>
      </c>
      <c r="R141" s="661"/>
      <c r="S141" s="677">
        <v>0</v>
      </c>
      <c r="T141" s="744"/>
      <c r="U141" s="700">
        <v>0</v>
      </c>
    </row>
    <row r="142" spans="1:21" ht="14.4" customHeight="1" x14ac:dyDescent="0.3">
      <c r="A142" s="660">
        <v>11</v>
      </c>
      <c r="B142" s="661" t="s">
        <v>577</v>
      </c>
      <c r="C142" s="661" t="s">
        <v>2259</v>
      </c>
      <c r="D142" s="742" t="s">
        <v>3662</v>
      </c>
      <c r="E142" s="743" t="s">
        <v>2279</v>
      </c>
      <c r="F142" s="661" t="s">
        <v>2256</v>
      </c>
      <c r="G142" s="661" t="s">
        <v>2394</v>
      </c>
      <c r="H142" s="661" t="s">
        <v>578</v>
      </c>
      <c r="I142" s="661" t="s">
        <v>2444</v>
      </c>
      <c r="J142" s="661" t="s">
        <v>2445</v>
      </c>
      <c r="K142" s="661" t="s">
        <v>2446</v>
      </c>
      <c r="L142" s="662">
        <v>0</v>
      </c>
      <c r="M142" s="662">
        <v>0</v>
      </c>
      <c r="N142" s="661">
        <v>1</v>
      </c>
      <c r="O142" s="744">
        <v>1</v>
      </c>
      <c r="P142" s="662">
        <v>0</v>
      </c>
      <c r="Q142" s="677"/>
      <c r="R142" s="661">
        <v>1</v>
      </c>
      <c r="S142" s="677">
        <v>1</v>
      </c>
      <c r="T142" s="744">
        <v>1</v>
      </c>
      <c r="U142" s="700">
        <v>1</v>
      </c>
    </row>
    <row r="143" spans="1:21" ht="14.4" customHeight="1" x14ac:dyDescent="0.3">
      <c r="A143" s="660">
        <v>11</v>
      </c>
      <c r="B143" s="661" t="s">
        <v>577</v>
      </c>
      <c r="C143" s="661" t="s">
        <v>2259</v>
      </c>
      <c r="D143" s="742" t="s">
        <v>3662</v>
      </c>
      <c r="E143" s="743" t="s">
        <v>2279</v>
      </c>
      <c r="F143" s="661" t="s">
        <v>2256</v>
      </c>
      <c r="G143" s="661" t="s">
        <v>2447</v>
      </c>
      <c r="H143" s="661" t="s">
        <v>960</v>
      </c>
      <c r="I143" s="661" t="s">
        <v>1549</v>
      </c>
      <c r="J143" s="661" t="s">
        <v>1550</v>
      </c>
      <c r="K143" s="661" t="s">
        <v>2209</v>
      </c>
      <c r="L143" s="662">
        <v>37.159999999999997</v>
      </c>
      <c r="M143" s="662">
        <v>37.159999999999997</v>
      </c>
      <c r="N143" s="661">
        <v>1</v>
      </c>
      <c r="O143" s="744">
        <v>0.5</v>
      </c>
      <c r="P143" s="662">
        <v>37.159999999999997</v>
      </c>
      <c r="Q143" s="677">
        <v>1</v>
      </c>
      <c r="R143" s="661">
        <v>1</v>
      </c>
      <c r="S143" s="677">
        <v>1</v>
      </c>
      <c r="T143" s="744">
        <v>0.5</v>
      </c>
      <c r="U143" s="700">
        <v>1</v>
      </c>
    </row>
    <row r="144" spans="1:21" ht="14.4" customHeight="1" x14ac:dyDescent="0.3">
      <c r="A144" s="660">
        <v>11</v>
      </c>
      <c r="B144" s="661" t="s">
        <v>577</v>
      </c>
      <c r="C144" s="661" t="s">
        <v>2259</v>
      </c>
      <c r="D144" s="742" t="s">
        <v>3662</v>
      </c>
      <c r="E144" s="743" t="s">
        <v>2279</v>
      </c>
      <c r="F144" s="661" t="s">
        <v>2256</v>
      </c>
      <c r="G144" s="661" t="s">
        <v>2305</v>
      </c>
      <c r="H144" s="661" t="s">
        <v>960</v>
      </c>
      <c r="I144" s="661" t="s">
        <v>1061</v>
      </c>
      <c r="J144" s="661" t="s">
        <v>610</v>
      </c>
      <c r="K144" s="661" t="s">
        <v>1062</v>
      </c>
      <c r="L144" s="662">
        <v>543.39</v>
      </c>
      <c r="M144" s="662">
        <v>4890.51</v>
      </c>
      <c r="N144" s="661">
        <v>9</v>
      </c>
      <c r="O144" s="744">
        <v>3.5</v>
      </c>
      <c r="P144" s="662">
        <v>2716.95</v>
      </c>
      <c r="Q144" s="677">
        <v>0.55555555555555547</v>
      </c>
      <c r="R144" s="661">
        <v>5</v>
      </c>
      <c r="S144" s="677">
        <v>0.55555555555555558</v>
      </c>
      <c r="T144" s="744">
        <v>1.5</v>
      </c>
      <c r="U144" s="700">
        <v>0.42857142857142855</v>
      </c>
    </row>
    <row r="145" spans="1:21" ht="14.4" customHeight="1" x14ac:dyDescent="0.3">
      <c r="A145" s="660">
        <v>11</v>
      </c>
      <c r="B145" s="661" t="s">
        <v>577</v>
      </c>
      <c r="C145" s="661" t="s">
        <v>2259</v>
      </c>
      <c r="D145" s="742" t="s">
        <v>3662</v>
      </c>
      <c r="E145" s="743" t="s">
        <v>2279</v>
      </c>
      <c r="F145" s="661" t="s">
        <v>2256</v>
      </c>
      <c r="G145" s="661" t="s">
        <v>2305</v>
      </c>
      <c r="H145" s="661" t="s">
        <v>960</v>
      </c>
      <c r="I145" s="661" t="s">
        <v>982</v>
      </c>
      <c r="J145" s="661" t="s">
        <v>610</v>
      </c>
      <c r="K145" s="661" t="s">
        <v>613</v>
      </c>
      <c r="L145" s="662">
        <v>815.1</v>
      </c>
      <c r="M145" s="662">
        <v>61947.599999999969</v>
      </c>
      <c r="N145" s="661">
        <v>76</v>
      </c>
      <c r="O145" s="744">
        <v>42</v>
      </c>
      <c r="P145" s="662">
        <v>44015.399999999965</v>
      </c>
      <c r="Q145" s="677">
        <v>0.71052631578947345</v>
      </c>
      <c r="R145" s="661">
        <v>54</v>
      </c>
      <c r="S145" s="677">
        <v>0.71052631578947367</v>
      </c>
      <c r="T145" s="744">
        <v>30.5</v>
      </c>
      <c r="U145" s="700">
        <v>0.72619047619047616</v>
      </c>
    </row>
    <row r="146" spans="1:21" ht="14.4" customHeight="1" x14ac:dyDescent="0.3">
      <c r="A146" s="660">
        <v>11</v>
      </c>
      <c r="B146" s="661" t="s">
        <v>577</v>
      </c>
      <c r="C146" s="661" t="s">
        <v>2259</v>
      </c>
      <c r="D146" s="742" t="s">
        <v>3662</v>
      </c>
      <c r="E146" s="743" t="s">
        <v>2279</v>
      </c>
      <c r="F146" s="661" t="s">
        <v>2256</v>
      </c>
      <c r="G146" s="661" t="s">
        <v>2305</v>
      </c>
      <c r="H146" s="661" t="s">
        <v>960</v>
      </c>
      <c r="I146" s="661" t="s">
        <v>984</v>
      </c>
      <c r="J146" s="661" t="s">
        <v>610</v>
      </c>
      <c r="K146" s="661" t="s">
        <v>985</v>
      </c>
      <c r="L146" s="662">
        <v>923.74</v>
      </c>
      <c r="M146" s="662">
        <v>4618.7000000000007</v>
      </c>
      <c r="N146" s="661">
        <v>5</v>
      </c>
      <c r="O146" s="744">
        <v>3</v>
      </c>
      <c r="P146" s="662">
        <v>1847.48</v>
      </c>
      <c r="Q146" s="677">
        <v>0.39999999999999997</v>
      </c>
      <c r="R146" s="661">
        <v>2</v>
      </c>
      <c r="S146" s="677">
        <v>0.4</v>
      </c>
      <c r="T146" s="744">
        <v>1.5</v>
      </c>
      <c r="U146" s="700">
        <v>0.5</v>
      </c>
    </row>
    <row r="147" spans="1:21" ht="14.4" customHeight="1" x14ac:dyDescent="0.3">
      <c r="A147" s="660">
        <v>11</v>
      </c>
      <c r="B147" s="661" t="s">
        <v>577</v>
      </c>
      <c r="C147" s="661" t="s">
        <v>2259</v>
      </c>
      <c r="D147" s="742" t="s">
        <v>3662</v>
      </c>
      <c r="E147" s="743" t="s">
        <v>2279</v>
      </c>
      <c r="F147" s="661" t="s">
        <v>2256</v>
      </c>
      <c r="G147" s="661" t="s">
        <v>2306</v>
      </c>
      <c r="H147" s="661" t="s">
        <v>960</v>
      </c>
      <c r="I147" s="661" t="s">
        <v>966</v>
      </c>
      <c r="J147" s="661" t="s">
        <v>967</v>
      </c>
      <c r="K147" s="661" t="s">
        <v>2159</v>
      </c>
      <c r="L147" s="662">
        <v>48.42</v>
      </c>
      <c r="M147" s="662">
        <v>48.42</v>
      </c>
      <c r="N147" s="661">
        <v>1</v>
      </c>
      <c r="O147" s="744">
        <v>0.5</v>
      </c>
      <c r="P147" s="662">
        <v>48.42</v>
      </c>
      <c r="Q147" s="677">
        <v>1</v>
      </c>
      <c r="R147" s="661">
        <v>1</v>
      </c>
      <c r="S147" s="677">
        <v>1</v>
      </c>
      <c r="T147" s="744">
        <v>0.5</v>
      </c>
      <c r="U147" s="700">
        <v>1</v>
      </c>
    </row>
    <row r="148" spans="1:21" ht="14.4" customHeight="1" x14ac:dyDescent="0.3">
      <c r="A148" s="660">
        <v>11</v>
      </c>
      <c r="B148" s="661" t="s">
        <v>577</v>
      </c>
      <c r="C148" s="661" t="s">
        <v>2259</v>
      </c>
      <c r="D148" s="742" t="s">
        <v>3662</v>
      </c>
      <c r="E148" s="743" t="s">
        <v>2279</v>
      </c>
      <c r="F148" s="661" t="s">
        <v>2256</v>
      </c>
      <c r="G148" s="661" t="s">
        <v>2307</v>
      </c>
      <c r="H148" s="661" t="s">
        <v>578</v>
      </c>
      <c r="I148" s="661" t="s">
        <v>714</v>
      </c>
      <c r="J148" s="661" t="s">
        <v>2308</v>
      </c>
      <c r="K148" s="661" t="s">
        <v>2309</v>
      </c>
      <c r="L148" s="662">
        <v>0</v>
      </c>
      <c r="M148" s="662">
        <v>0</v>
      </c>
      <c r="N148" s="661">
        <v>71</v>
      </c>
      <c r="O148" s="744">
        <v>43</v>
      </c>
      <c r="P148" s="662">
        <v>0</v>
      </c>
      <c r="Q148" s="677"/>
      <c r="R148" s="661">
        <v>44</v>
      </c>
      <c r="S148" s="677">
        <v>0.61971830985915488</v>
      </c>
      <c r="T148" s="744">
        <v>26</v>
      </c>
      <c r="U148" s="700">
        <v>0.60465116279069764</v>
      </c>
    </row>
    <row r="149" spans="1:21" ht="14.4" customHeight="1" x14ac:dyDescent="0.3">
      <c r="A149" s="660">
        <v>11</v>
      </c>
      <c r="B149" s="661" t="s">
        <v>577</v>
      </c>
      <c r="C149" s="661" t="s">
        <v>2259</v>
      </c>
      <c r="D149" s="742" t="s">
        <v>3662</v>
      </c>
      <c r="E149" s="743" t="s">
        <v>2279</v>
      </c>
      <c r="F149" s="661" t="s">
        <v>2256</v>
      </c>
      <c r="G149" s="661" t="s">
        <v>2310</v>
      </c>
      <c r="H149" s="661" t="s">
        <v>578</v>
      </c>
      <c r="I149" s="661" t="s">
        <v>1097</v>
      </c>
      <c r="J149" s="661" t="s">
        <v>1098</v>
      </c>
      <c r="K149" s="661" t="s">
        <v>2312</v>
      </c>
      <c r="L149" s="662">
        <v>22.44</v>
      </c>
      <c r="M149" s="662">
        <v>44.88</v>
      </c>
      <c r="N149" s="661">
        <v>2</v>
      </c>
      <c r="O149" s="744">
        <v>0.5</v>
      </c>
      <c r="P149" s="662">
        <v>44.88</v>
      </c>
      <c r="Q149" s="677">
        <v>1</v>
      </c>
      <c r="R149" s="661">
        <v>2</v>
      </c>
      <c r="S149" s="677">
        <v>1</v>
      </c>
      <c r="T149" s="744">
        <v>0.5</v>
      </c>
      <c r="U149" s="700">
        <v>1</v>
      </c>
    </row>
    <row r="150" spans="1:21" ht="14.4" customHeight="1" x14ac:dyDescent="0.3">
      <c r="A150" s="660">
        <v>11</v>
      </c>
      <c r="B150" s="661" t="s">
        <v>577</v>
      </c>
      <c r="C150" s="661" t="s">
        <v>2259</v>
      </c>
      <c r="D150" s="742" t="s">
        <v>3662</v>
      </c>
      <c r="E150" s="743" t="s">
        <v>2279</v>
      </c>
      <c r="F150" s="661" t="s">
        <v>2256</v>
      </c>
      <c r="G150" s="661" t="s">
        <v>2313</v>
      </c>
      <c r="H150" s="661" t="s">
        <v>960</v>
      </c>
      <c r="I150" s="661" t="s">
        <v>2448</v>
      </c>
      <c r="J150" s="661" t="s">
        <v>2449</v>
      </c>
      <c r="K150" s="661" t="s">
        <v>2450</v>
      </c>
      <c r="L150" s="662">
        <v>31.32</v>
      </c>
      <c r="M150" s="662">
        <v>31.32</v>
      </c>
      <c r="N150" s="661">
        <v>1</v>
      </c>
      <c r="O150" s="744">
        <v>0.5</v>
      </c>
      <c r="P150" s="662">
        <v>31.32</v>
      </c>
      <c r="Q150" s="677">
        <v>1</v>
      </c>
      <c r="R150" s="661">
        <v>1</v>
      </c>
      <c r="S150" s="677">
        <v>1</v>
      </c>
      <c r="T150" s="744">
        <v>0.5</v>
      </c>
      <c r="U150" s="700">
        <v>1</v>
      </c>
    </row>
    <row r="151" spans="1:21" ht="14.4" customHeight="1" x14ac:dyDescent="0.3">
      <c r="A151" s="660">
        <v>11</v>
      </c>
      <c r="B151" s="661" t="s">
        <v>577</v>
      </c>
      <c r="C151" s="661" t="s">
        <v>2259</v>
      </c>
      <c r="D151" s="742" t="s">
        <v>3662</v>
      </c>
      <c r="E151" s="743" t="s">
        <v>2279</v>
      </c>
      <c r="F151" s="661" t="s">
        <v>2258</v>
      </c>
      <c r="G151" s="661" t="s">
        <v>2318</v>
      </c>
      <c r="H151" s="661" t="s">
        <v>578</v>
      </c>
      <c r="I151" s="661" t="s">
        <v>2409</v>
      </c>
      <c r="J151" s="661" t="s">
        <v>2410</v>
      </c>
      <c r="K151" s="661" t="s">
        <v>2411</v>
      </c>
      <c r="L151" s="662">
        <v>492.18</v>
      </c>
      <c r="M151" s="662">
        <v>492.18</v>
      </c>
      <c r="N151" s="661">
        <v>1</v>
      </c>
      <c r="O151" s="744">
        <v>1</v>
      </c>
      <c r="P151" s="662">
        <v>492.18</v>
      </c>
      <c r="Q151" s="677">
        <v>1</v>
      </c>
      <c r="R151" s="661">
        <v>1</v>
      </c>
      <c r="S151" s="677">
        <v>1</v>
      </c>
      <c r="T151" s="744">
        <v>1</v>
      </c>
      <c r="U151" s="700">
        <v>1</v>
      </c>
    </row>
    <row r="152" spans="1:21" ht="14.4" customHeight="1" x14ac:dyDescent="0.3">
      <c r="A152" s="660">
        <v>11</v>
      </c>
      <c r="B152" s="661" t="s">
        <v>577</v>
      </c>
      <c r="C152" s="661" t="s">
        <v>2259</v>
      </c>
      <c r="D152" s="742" t="s">
        <v>3662</v>
      </c>
      <c r="E152" s="743" t="s">
        <v>2279</v>
      </c>
      <c r="F152" s="661" t="s">
        <v>2258</v>
      </c>
      <c r="G152" s="661" t="s">
        <v>2318</v>
      </c>
      <c r="H152" s="661" t="s">
        <v>578</v>
      </c>
      <c r="I152" s="661" t="s">
        <v>2319</v>
      </c>
      <c r="J152" s="661" t="s">
        <v>2320</v>
      </c>
      <c r="K152" s="661" t="s">
        <v>2321</v>
      </c>
      <c r="L152" s="662">
        <v>1000</v>
      </c>
      <c r="M152" s="662">
        <v>1000</v>
      </c>
      <c r="N152" s="661">
        <v>1</v>
      </c>
      <c r="O152" s="744">
        <v>1</v>
      </c>
      <c r="P152" s="662">
        <v>1000</v>
      </c>
      <c r="Q152" s="677">
        <v>1</v>
      </c>
      <c r="R152" s="661">
        <v>1</v>
      </c>
      <c r="S152" s="677">
        <v>1</v>
      </c>
      <c r="T152" s="744">
        <v>1</v>
      </c>
      <c r="U152" s="700">
        <v>1</v>
      </c>
    </row>
    <row r="153" spans="1:21" ht="14.4" customHeight="1" x14ac:dyDescent="0.3">
      <c r="A153" s="660">
        <v>11</v>
      </c>
      <c r="B153" s="661" t="s">
        <v>577</v>
      </c>
      <c r="C153" s="661" t="s">
        <v>2259</v>
      </c>
      <c r="D153" s="742" t="s">
        <v>3662</v>
      </c>
      <c r="E153" s="743" t="s">
        <v>2279</v>
      </c>
      <c r="F153" s="661" t="s">
        <v>2258</v>
      </c>
      <c r="G153" s="661" t="s">
        <v>2318</v>
      </c>
      <c r="H153" s="661" t="s">
        <v>578</v>
      </c>
      <c r="I153" s="661" t="s">
        <v>2322</v>
      </c>
      <c r="J153" s="661" t="s">
        <v>2323</v>
      </c>
      <c r="K153" s="661" t="s">
        <v>2324</v>
      </c>
      <c r="L153" s="662">
        <v>500</v>
      </c>
      <c r="M153" s="662">
        <v>6500</v>
      </c>
      <c r="N153" s="661">
        <v>13</v>
      </c>
      <c r="O153" s="744">
        <v>13</v>
      </c>
      <c r="P153" s="662">
        <v>6000</v>
      </c>
      <c r="Q153" s="677">
        <v>0.92307692307692313</v>
      </c>
      <c r="R153" s="661">
        <v>12</v>
      </c>
      <c r="S153" s="677">
        <v>0.92307692307692313</v>
      </c>
      <c r="T153" s="744">
        <v>12</v>
      </c>
      <c r="U153" s="700">
        <v>0.92307692307692313</v>
      </c>
    </row>
    <row r="154" spans="1:21" ht="14.4" customHeight="1" x14ac:dyDescent="0.3">
      <c r="A154" s="660">
        <v>11</v>
      </c>
      <c r="B154" s="661" t="s">
        <v>577</v>
      </c>
      <c r="C154" s="661" t="s">
        <v>2259</v>
      </c>
      <c r="D154" s="742" t="s">
        <v>3662</v>
      </c>
      <c r="E154" s="743" t="s">
        <v>2279</v>
      </c>
      <c r="F154" s="661" t="s">
        <v>2258</v>
      </c>
      <c r="G154" s="661" t="s">
        <v>2318</v>
      </c>
      <c r="H154" s="661" t="s">
        <v>578</v>
      </c>
      <c r="I154" s="661" t="s">
        <v>2433</v>
      </c>
      <c r="J154" s="661" t="s">
        <v>2434</v>
      </c>
      <c r="K154" s="661" t="s">
        <v>2435</v>
      </c>
      <c r="L154" s="662">
        <v>999.46</v>
      </c>
      <c r="M154" s="662">
        <v>999.46</v>
      </c>
      <c r="N154" s="661">
        <v>1</v>
      </c>
      <c r="O154" s="744">
        <v>1</v>
      </c>
      <c r="P154" s="662">
        <v>999.46</v>
      </c>
      <c r="Q154" s="677">
        <v>1</v>
      </c>
      <c r="R154" s="661">
        <v>1</v>
      </c>
      <c r="S154" s="677">
        <v>1</v>
      </c>
      <c r="T154" s="744">
        <v>1</v>
      </c>
      <c r="U154" s="700">
        <v>1</v>
      </c>
    </row>
    <row r="155" spans="1:21" ht="14.4" customHeight="1" x14ac:dyDescent="0.3">
      <c r="A155" s="660">
        <v>11</v>
      </c>
      <c r="B155" s="661" t="s">
        <v>577</v>
      </c>
      <c r="C155" s="661" t="s">
        <v>2259</v>
      </c>
      <c r="D155" s="742" t="s">
        <v>3662</v>
      </c>
      <c r="E155" s="743" t="s">
        <v>2279</v>
      </c>
      <c r="F155" s="661" t="s">
        <v>2258</v>
      </c>
      <c r="G155" s="661" t="s">
        <v>2318</v>
      </c>
      <c r="H155" s="661" t="s">
        <v>578</v>
      </c>
      <c r="I155" s="661" t="s">
        <v>2325</v>
      </c>
      <c r="J155" s="661" t="s">
        <v>2326</v>
      </c>
      <c r="K155" s="661" t="s">
        <v>2327</v>
      </c>
      <c r="L155" s="662">
        <v>971.25</v>
      </c>
      <c r="M155" s="662">
        <v>6798.75</v>
      </c>
      <c r="N155" s="661">
        <v>7</v>
      </c>
      <c r="O155" s="744">
        <v>7</v>
      </c>
      <c r="P155" s="662">
        <v>5827.5</v>
      </c>
      <c r="Q155" s="677">
        <v>0.8571428571428571</v>
      </c>
      <c r="R155" s="661">
        <v>6</v>
      </c>
      <c r="S155" s="677">
        <v>0.8571428571428571</v>
      </c>
      <c r="T155" s="744">
        <v>6</v>
      </c>
      <c r="U155" s="700">
        <v>0.8571428571428571</v>
      </c>
    </row>
    <row r="156" spans="1:21" ht="14.4" customHeight="1" x14ac:dyDescent="0.3">
      <c r="A156" s="660">
        <v>11</v>
      </c>
      <c r="B156" s="661" t="s">
        <v>577</v>
      </c>
      <c r="C156" s="661" t="s">
        <v>2259</v>
      </c>
      <c r="D156" s="742" t="s">
        <v>3662</v>
      </c>
      <c r="E156" s="743" t="s">
        <v>2279</v>
      </c>
      <c r="F156" s="661" t="s">
        <v>2258</v>
      </c>
      <c r="G156" s="661" t="s">
        <v>2318</v>
      </c>
      <c r="H156" s="661" t="s">
        <v>578</v>
      </c>
      <c r="I156" s="661" t="s">
        <v>2402</v>
      </c>
      <c r="J156" s="661" t="s">
        <v>2403</v>
      </c>
      <c r="K156" s="661"/>
      <c r="L156" s="662">
        <v>1000</v>
      </c>
      <c r="M156" s="662">
        <v>2000</v>
      </c>
      <c r="N156" s="661">
        <v>2</v>
      </c>
      <c r="O156" s="744">
        <v>2</v>
      </c>
      <c r="P156" s="662"/>
      <c r="Q156" s="677">
        <v>0</v>
      </c>
      <c r="R156" s="661"/>
      <c r="S156" s="677">
        <v>0</v>
      </c>
      <c r="T156" s="744"/>
      <c r="U156" s="700">
        <v>0</v>
      </c>
    </row>
    <row r="157" spans="1:21" ht="14.4" customHeight="1" x14ac:dyDescent="0.3">
      <c r="A157" s="660">
        <v>11</v>
      </c>
      <c r="B157" s="661" t="s">
        <v>577</v>
      </c>
      <c r="C157" s="661" t="s">
        <v>2259</v>
      </c>
      <c r="D157" s="742" t="s">
        <v>3662</v>
      </c>
      <c r="E157" s="743" t="s">
        <v>2279</v>
      </c>
      <c r="F157" s="661" t="s">
        <v>2258</v>
      </c>
      <c r="G157" s="661" t="s">
        <v>2330</v>
      </c>
      <c r="H157" s="661" t="s">
        <v>578</v>
      </c>
      <c r="I157" s="661" t="s">
        <v>2331</v>
      </c>
      <c r="J157" s="661" t="s">
        <v>2332</v>
      </c>
      <c r="K157" s="661" t="s">
        <v>2333</v>
      </c>
      <c r="L157" s="662">
        <v>278.75</v>
      </c>
      <c r="M157" s="662">
        <v>2230</v>
      </c>
      <c r="N157" s="661">
        <v>8</v>
      </c>
      <c r="O157" s="744">
        <v>4</v>
      </c>
      <c r="P157" s="662">
        <v>1672.5</v>
      </c>
      <c r="Q157" s="677">
        <v>0.75</v>
      </c>
      <c r="R157" s="661">
        <v>6</v>
      </c>
      <c r="S157" s="677">
        <v>0.75</v>
      </c>
      <c r="T157" s="744">
        <v>3</v>
      </c>
      <c r="U157" s="700">
        <v>0.75</v>
      </c>
    </row>
    <row r="158" spans="1:21" ht="14.4" customHeight="1" x14ac:dyDescent="0.3">
      <c r="A158" s="660">
        <v>11</v>
      </c>
      <c r="B158" s="661" t="s">
        <v>577</v>
      </c>
      <c r="C158" s="661" t="s">
        <v>2259</v>
      </c>
      <c r="D158" s="742" t="s">
        <v>3662</v>
      </c>
      <c r="E158" s="743" t="s">
        <v>2281</v>
      </c>
      <c r="F158" s="661" t="s">
        <v>2256</v>
      </c>
      <c r="G158" s="661" t="s">
        <v>2291</v>
      </c>
      <c r="H158" s="661" t="s">
        <v>960</v>
      </c>
      <c r="I158" s="661" t="s">
        <v>1126</v>
      </c>
      <c r="J158" s="661" t="s">
        <v>2138</v>
      </c>
      <c r="K158" s="661" t="s">
        <v>2139</v>
      </c>
      <c r="L158" s="662">
        <v>150.04</v>
      </c>
      <c r="M158" s="662">
        <v>150.04</v>
      </c>
      <c r="N158" s="661">
        <v>1</v>
      </c>
      <c r="O158" s="744">
        <v>1</v>
      </c>
      <c r="P158" s="662">
        <v>150.04</v>
      </c>
      <c r="Q158" s="677">
        <v>1</v>
      </c>
      <c r="R158" s="661">
        <v>1</v>
      </c>
      <c r="S158" s="677">
        <v>1</v>
      </c>
      <c r="T158" s="744">
        <v>1</v>
      </c>
      <c r="U158" s="700">
        <v>1</v>
      </c>
    </row>
    <row r="159" spans="1:21" ht="14.4" customHeight="1" x14ac:dyDescent="0.3">
      <c r="A159" s="660">
        <v>11</v>
      </c>
      <c r="B159" s="661" t="s">
        <v>577</v>
      </c>
      <c r="C159" s="661" t="s">
        <v>2259</v>
      </c>
      <c r="D159" s="742" t="s">
        <v>3662</v>
      </c>
      <c r="E159" s="743" t="s">
        <v>2281</v>
      </c>
      <c r="F159" s="661" t="s">
        <v>2256</v>
      </c>
      <c r="G159" s="661" t="s">
        <v>2292</v>
      </c>
      <c r="H159" s="661" t="s">
        <v>578</v>
      </c>
      <c r="I159" s="661" t="s">
        <v>1101</v>
      </c>
      <c r="J159" s="661" t="s">
        <v>1102</v>
      </c>
      <c r="K159" s="661" t="s">
        <v>2146</v>
      </c>
      <c r="L159" s="662">
        <v>170.52</v>
      </c>
      <c r="M159" s="662">
        <v>1364.16</v>
      </c>
      <c r="N159" s="661">
        <v>8</v>
      </c>
      <c r="O159" s="744">
        <v>2.5</v>
      </c>
      <c r="P159" s="662">
        <v>341.04</v>
      </c>
      <c r="Q159" s="677">
        <v>0.25</v>
      </c>
      <c r="R159" s="661">
        <v>2</v>
      </c>
      <c r="S159" s="677">
        <v>0.25</v>
      </c>
      <c r="T159" s="744">
        <v>0.5</v>
      </c>
      <c r="U159" s="700">
        <v>0.2</v>
      </c>
    </row>
    <row r="160" spans="1:21" ht="14.4" customHeight="1" x14ac:dyDescent="0.3">
      <c r="A160" s="660">
        <v>11</v>
      </c>
      <c r="B160" s="661" t="s">
        <v>577</v>
      </c>
      <c r="C160" s="661" t="s">
        <v>2259</v>
      </c>
      <c r="D160" s="742" t="s">
        <v>3662</v>
      </c>
      <c r="E160" s="743" t="s">
        <v>2281</v>
      </c>
      <c r="F160" s="661" t="s">
        <v>2256</v>
      </c>
      <c r="G160" s="661" t="s">
        <v>2292</v>
      </c>
      <c r="H160" s="661" t="s">
        <v>578</v>
      </c>
      <c r="I160" s="661" t="s">
        <v>2404</v>
      </c>
      <c r="J160" s="661" t="s">
        <v>2273</v>
      </c>
      <c r="K160" s="661"/>
      <c r="L160" s="662">
        <v>170.52</v>
      </c>
      <c r="M160" s="662">
        <v>341.04</v>
      </c>
      <c r="N160" s="661">
        <v>2</v>
      </c>
      <c r="O160" s="744">
        <v>0.5</v>
      </c>
      <c r="P160" s="662"/>
      <c r="Q160" s="677">
        <v>0</v>
      </c>
      <c r="R160" s="661"/>
      <c r="S160" s="677">
        <v>0</v>
      </c>
      <c r="T160" s="744"/>
      <c r="U160" s="700">
        <v>0</v>
      </c>
    </row>
    <row r="161" spans="1:21" ht="14.4" customHeight="1" x14ac:dyDescent="0.3">
      <c r="A161" s="660">
        <v>11</v>
      </c>
      <c r="B161" s="661" t="s">
        <v>577</v>
      </c>
      <c r="C161" s="661" t="s">
        <v>2259</v>
      </c>
      <c r="D161" s="742" t="s">
        <v>3662</v>
      </c>
      <c r="E161" s="743" t="s">
        <v>2281</v>
      </c>
      <c r="F161" s="661" t="s">
        <v>2256</v>
      </c>
      <c r="G161" s="661" t="s">
        <v>2292</v>
      </c>
      <c r="H161" s="661" t="s">
        <v>578</v>
      </c>
      <c r="I161" s="661" t="s">
        <v>2369</v>
      </c>
      <c r="J161" s="661" t="s">
        <v>1102</v>
      </c>
      <c r="K161" s="661" t="s">
        <v>2146</v>
      </c>
      <c r="L161" s="662">
        <v>0</v>
      </c>
      <c r="M161" s="662">
        <v>0</v>
      </c>
      <c r="N161" s="661">
        <v>1</v>
      </c>
      <c r="O161" s="744">
        <v>1</v>
      </c>
      <c r="P161" s="662">
        <v>0</v>
      </c>
      <c r="Q161" s="677"/>
      <c r="R161" s="661">
        <v>1</v>
      </c>
      <c r="S161" s="677">
        <v>1</v>
      </c>
      <c r="T161" s="744">
        <v>1</v>
      </c>
      <c r="U161" s="700">
        <v>1</v>
      </c>
    </row>
    <row r="162" spans="1:21" ht="14.4" customHeight="1" x14ac:dyDescent="0.3">
      <c r="A162" s="660">
        <v>11</v>
      </c>
      <c r="B162" s="661" t="s">
        <v>577</v>
      </c>
      <c r="C162" s="661" t="s">
        <v>2259</v>
      </c>
      <c r="D162" s="742" t="s">
        <v>3662</v>
      </c>
      <c r="E162" s="743" t="s">
        <v>2281</v>
      </c>
      <c r="F162" s="661" t="s">
        <v>2256</v>
      </c>
      <c r="G162" s="661" t="s">
        <v>2305</v>
      </c>
      <c r="H162" s="661" t="s">
        <v>960</v>
      </c>
      <c r="I162" s="661" t="s">
        <v>1059</v>
      </c>
      <c r="J162" s="661" t="s">
        <v>610</v>
      </c>
      <c r="K162" s="661" t="s">
        <v>611</v>
      </c>
      <c r="L162" s="662">
        <v>407.55</v>
      </c>
      <c r="M162" s="662">
        <v>1222.6500000000001</v>
      </c>
      <c r="N162" s="661">
        <v>3</v>
      </c>
      <c r="O162" s="744">
        <v>1</v>
      </c>
      <c r="P162" s="662">
        <v>1222.6500000000001</v>
      </c>
      <c r="Q162" s="677">
        <v>1</v>
      </c>
      <c r="R162" s="661">
        <v>3</v>
      </c>
      <c r="S162" s="677">
        <v>1</v>
      </c>
      <c r="T162" s="744">
        <v>1</v>
      </c>
      <c r="U162" s="700">
        <v>1</v>
      </c>
    </row>
    <row r="163" spans="1:21" ht="14.4" customHeight="1" x14ac:dyDescent="0.3">
      <c r="A163" s="660">
        <v>11</v>
      </c>
      <c r="B163" s="661" t="s">
        <v>577</v>
      </c>
      <c r="C163" s="661" t="s">
        <v>2259</v>
      </c>
      <c r="D163" s="742" t="s">
        <v>3662</v>
      </c>
      <c r="E163" s="743" t="s">
        <v>2281</v>
      </c>
      <c r="F163" s="661" t="s">
        <v>2256</v>
      </c>
      <c r="G163" s="661" t="s">
        <v>2305</v>
      </c>
      <c r="H163" s="661" t="s">
        <v>960</v>
      </c>
      <c r="I163" s="661" t="s">
        <v>1061</v>
      </c>
      <c r="J163" s="661" t="s">
        <v>610</v>
      </c>
      <c r="K163" s="661" t="s">
        <v>1062</v>
      </c>
      <c r="L163" s="662">
        <v>543.39</v>
      </c>
      <c r="M163" s="662">
        <v>1086.78</v>
      </c>
      <c r="N163" s="661">
        <v>2</v>
      </c>
      <c r="O163" s="744">
        <v>0.5</v>
      </c>
      <c r="P163" s="662">
        <v>1086.78</v>
      </c>
      <c r="Q163" s="677">
        <v>1</v>
      </c>
      <c r="R163" s="661">
        <v>2</v>
      </c>
      <c r="S163" s="677">
        <v>1</v>
      </c>
      <c r="T163" s="744">
        <v>0.5</v>
      </c>
      <c r="U163" s="700">
        <v>1</v>
      </c>
    </row>
    <row r="164" spans="1:21" ht="14.4" customHeight="1" x14ac:dyDescent="0.3">
      <c r="A164" s="660">
        <v>11</v>
      </c>
      <c r="B164" s="661" t="s">
        <v>577</v>
      </c>
      <c r="C164" s="661" t="s">
        <v>2259</v>
      </c>
      <c r="D164" s="742" t="s">
        <v>3662</v>
      </c>
      <c r="E164" s="743" t="s">
        <v>2281</v>
      </c>
      <c r="F164" s="661" t="s">
        <v>2256</v>
      </c>
      <c r="G164" s="661" t="s">
        <v>2305</v>
      </c>
      <c r="H164" s="661" t="s">
        <v>960</v>
      </c>
      <c r="I164" s="661" t="s">
        <v>982</v>
      </c>
      <c r="J164" s="661" t="s">
        <v>610</v>
      </c>
      <c r="K164" s="661" t="s">
        <v>613</v>
      </c>
      <c r="L164" s="662">
        <v>815.1</v>
      </c>
      <c r="M164" s="662">
        <v>7335.9000000000015</v>
      </c>
      <c r="N164" s="661">
        <v>9</v>
      </c>
      <c r="O164" s="744">
        <v>7.5</v>
      </c>
      <c r="P164" s="662">
        <v>815.1</v>
      </c>
      <c r="Q164" s="677">
        <v>0.11111111111111109</v>
      </c>
      <c r="R164" s="661">
        <v>1</v>
      </c>
      <c r="S164" s="677">
        <v>0.1111111111111111</v>
      </c>
      <c r="T164" s="744">
        <v>1</v>
      </c>
      <c r="U164" s="700">
        <v>0.13333333333333333</v>
      </c>
    </row>
    <row r="165" spans="1:21" ht="14.4" customHeight="1" x14ac:dyDescent="0.3">
      <c r="A165" s="660">
        <v>11</v>
      </c>
      <c r="B165" s="661" t="s">
        <v>577</v>
      </c>
      <c r="C165" s="661" t="s">
        <v>2259</v>
      </c>
      <c r="D165" s="742" t="s">
        <v>3662</v>
      </c>
      <c r="E165" s="743" t="s">
        <v>2281</v>
      </c>
      <c r="F165" s="661" t="s">
        <v>2258</v>
      </c>
      <c r="G165" s="661" t="s">
        <v>2318</v>
      </c>
      <c r="H165" s="661" t="s">
        <v>578</v>
      </c>
      <c r="I165" s="661" t="s">
        <v>2319</v>
      </c>
      <c r="J165" s="661" t="s">
        <v>2320</v>
      </c>
      <c r="K165" s="661" t="s">
        <v>2321</v>
      </c>
      <c r="L165" s="662">
        <v>1000</v>
      </c>
      <c r="M165" s="662">
        <v>1000</v>
      </c>
      <c r="N165" s="661">
        <v>1</v>
      </c>
      <c r="O165" s="744">
        <v>1</v>
      </c>
      <c r="P165" s="662">
        <v>1000</v>
      </c>
      <c r="Q165" s="677">
        <v>1</v>
      </c>
      <c r="R165" s="661">
        <v>1</v>
      </c>
      <c r="S165" s="677">
        <v>1</v>
      </c>
      <c r="T165" s="744">
        <v>1</v>
      </c>
      <c r="U165" s="700">
        <v>1</v>
      </c>
    </row>
    <row r="166" spans="1:21" ht="14.4" customHeight="1" x14ac:dyDescent="0.3">
      <c r="A166" s="660">
        <v>11</v>
      </c>
      <c r="B166" s="661" t="s">
        <v>577</v>
      </c>
      <c r="C166" s="661" t="s">
        <v>2259</v>
      </c>
      <c r="D166" s="742" t="s">
        <v>3662</v>
      </c>
      <c r="E166" s="743" t="s">
        <v>2281</v>
      </c>
      <c r="F166" s="661" t="s">
        <v>2258</v>
      </c>
      <c r="G166" s="661" t="s">
        <v>2318</v>
      </c>
      <c r="H166" s="661" t="s">
        <v>578</v>
      </c>
      <c r="I166" s="661" t="s">
        <v>2322</v>
      </c>
      <c r="J166" s="661" t="s">
        <v>2323</v>
      </c>
      <c r="K166" s="661" t="s">
        <v>2324</v>
      </c>
      <c r="L166" s="662">
        <v>500</v>
      </c>
      <c r="M166" s="662">
        <v>500</v>
      </c>
      <c r="N166" s="661">
        <v>1</v>
      </c>
      <c r="O166" s="744">
        <v>1</v>
      </c>
      <c r="P166" s="662"/>
      <c r="Q166" s="677">
        <v>0</v>
      </c>
      <c r="R166" s="661"/>
      <c r="S166" s="677">
        <v>0</v>
      </c>
      <c r="T166" s="744"/>
      <c r="U166" s="700">
        <v>0</v>
      </c>
    </row>
    <row r="167" spans="1:21" ht="14.4" customHeight="1" x14ac:dyDescent="0.3">
      <c r="A167" s="660">
        <v>11</v>
      </c>
      <c r="B167" s="661" t="s">
        <v>577</v>
      </c>
      <c r="C167" s="661" t="s">
        <v>2259</v>
      </c>
      <c r="D167" s="742" t="s">
        <v>3662</v>
      </c>
      <c r="E167" s="743" t="s">
        <v>2281</v>
      </c>
      <c r="F167" s="661" t="s">
        <v>2258</v>
      </c>
      <c r="G167" s="661" t="s">
        <v>2318</v>
      </c>
      <c r="H167" s="661" t="s">
        <v>578</v>
      </c>
      <c r="I167" s="661" t="s">
        <v>2433</v>
      </c>
      <c r="J167" s="661" t="s">
        <v>2434</v>
      </c>
      <c r="K167" s="661" t="s">
        <v>2435</v>
      </c>
      <c r="L167" s="662">
        <v>999.46</v>
      </c>
      <c r="M167" s="662">
        <v>999.46</v>
      </c>
      <c r="N167" s="661">
        <v>1</v>
      </c>
      <c r="O167" s="744">
        <v>1</v>
      </c>
      <c r="P167" s="662">
        <v>999.46</v>
      </c>
      <c r="Q167" s="677">
        <v>1</v>
      </c>
      <c r="R167" s="661">
        <v>1</v>
      </c>
      <c r="S167" s="677">
        <v>1</v>
      </c>
      <c r="T167" s="744">
        <v>1</v>
      </c>
      <c r="U167" s="700">
        <v>1</v>
      </c>
    </row>
    <row r="168" spans="1:21" ht="14.4" customHeight="1" x14ac:dyDescent="0.3">
      <c r="A168" s="660">
        <v>11</v>
      </c>
      <c r="B168" s="661" t="s">
        <v>577</v>
      </c>
      <c r="C168" s="661" t="s">
        <v>2259</v>
      </c>
      <c r="D168" s="742" t="s">
        <v>3662</v>
      </c>
      <c r="E168" s="743" t="s">
        <v>2281</v>
      </c>
      <c r="F168" s="661" t="s">
        <v>2258</v>
      </c>
      <c r="G168" s="661" t="s">
        <v>2318</v>
      </c>
      <c r="H168" s="661" t="s">
        <v>578</v>
      </c>
      <c r="I168" s="661" t="s">
        <v>2325</v>
      </c>
      <c r="J168" s="661" t="s">
        <v>2326</v>
      </c>
      <c r="K168" s="661" t="s">
        <v>2327</v>
      </c>
      <c r="L168" s="662">
        <v>971.25</v>
      </c>
      <c r="M168" s="662">
        <v>1942.5</v>
      </c>
      <c r="N168" s="661">
        <v>2</v>
      </c>
      <c r="O168" s="744">
        <v>2</v>
      </c>
      <c r="P168" s="662">
        <v>1942.5</v>
      </c>
      <c r="Q168" s="677">
        <v>1</v>
      </c>
      <c r="R168" s="661">
        <v>2</v>
      </c>
      <c r="S168" s="677">
        <v>1</v>
      </c>
      <c r="T168" s="744">
        <v>2</v>
      </c>
      <c r="U168" s="700">
        <v>1</v>
      </c>
    </row>
    <row r="169" spans="1:21" ht="14.4" customHeight="1" x14ac:dyDescent="0.3">
      <c r="A169" s="660">
        <v>11</v>
      </c>
      <c r="B169" s="661" t="s">
        <v>577</v>
      </c>
      <c r="C169" s="661" t="s">
        <v>2259</v>
      </c>
      <c r="D169" s="742" t="s">
        <v>3662</v>
      </c>
      <c r="E169" s="743" t="s">
        <v>2282</v>
      </c>
      <c r="F169" s="661" t="s">
        <v>2256</v>
      </c>
      <c r="G169" s="661" t="s">
        <v>2291</v>
      </c>
      <c r="H169" s="661" t="s">
        <v>960</v>
      </c>
      <c r="I169" s="661" t="s">
        <v>1126</v>
      </c>
      <c r="J169" s="661" t="s">
        <v>2138</v>
      </c>
      <c r="K169" s="661" t="s">
        <v>2139</v>
      </c>
      <c r="L169" s="662">
        <v>150.04</v>
      </c>
      <c r="M169" s="662">
        <v>450.12</v>
      </c>
      <c r="N169" s="661">
        <v>3</v>
      </c>
      <c r="O169" s="744">
        <v>0.5</v>
      </c>
      <c r="P169" s="662">
        <v>450.12</v>
      </c>
      <c r="Q169" s="677">
        <v>1</v>
      </c>
      <c r="R169" s="661">
        <v>3</v>
      </c>
      <c r="S169" s="677">
        <v>1</v>
      </c>
      <c r="T169" s="744">
        <v>0.5</v>
      </c>
      <c r="U169" s="700">
        <v>1</v>
      </c>
    </row>
    <row r="170" spans="1:21" ht="14.4" customHeight="1" x14ac:dyDescent="0.3">
      <c r="A170" s="660">
        <v>11</v>
      </c>
      <c r="B170" s="661" t="s">
        <v>577</v>
      </c>
      <c r="C170" s="661" t="s">
        <v>2259</v>
      </c>
      <c r="D170" s="742" t="s">
        <v>3662</v>
      </c>
      <c r="E170" s="743" t="s">
        <v>2282</v>
      </c>
      <c r="F170" s="661" t="s">
        <v>2256</v>
      </c>
      <c r="G170" s="661" t="s">
        <v>2291</v>
      </c>
      <c r="H170" s="661" t="s">
        <v>960</v>
      </c>
      <c r="I170" s="661" t="s">
        <v>1126</v>
      </c>
      <c r="J170" s="661" t="s">
        <v>2138</v>
      </c>
      <c r="K170" s="661" t="s">
        <v>2139</v>
      </c>
      <c r="L170" s="662">
        <v>154.36000000000001</v>
      </c>
      <c r="M170" s="662">
        <v>926.16000000000008</v>
      </c>
      <c r="N170" s="661">
        <v>6</v>
      </c>
      <c r="O170" s="744">
        <v>1.5</v>
      </c>
      <c r="P170" s="662">
        <v>926.16000000000008</v>
      </c>
      <c r="Q170" s="677">
        <v>1</v>
      </c>
      <c r="R170" s="661">
        <v>6</v>
      </c>
      <c r="S170" s="677">
        <v>1</v>
      </c>
      <c r="T170" s="744">
        <v>1.5</v>
      </c>
      <c r="U170" s="700">
        <v>1</v>
      </c>
    </row>
    <row r="171" spans="1:21" ht="14.4" customHeight="1" x14ac:dyDescent="0.3">
      <c r="A171" s="660">
        <v>11</v>
      </c>
      <c r="B171" s="661" t="s">
        <v>577</v>
      </c>
      <c r="C171" s="661" t="s">
        <v>2259</v>
      </c>
      <c r="D171" s="742" t="s">
        <v>3662</v>
      </c>
      <c r="E171" s="743" t="s">
        <v>2282</v>
      </c>
      <c r="F171" s="661" t="s">
        <v>2256</v>
      </c>
      <c r="G171" s="661" t="s">
        <v>2292</v>
      </c>
      <c r="H171" s="661" t="s">
        <v>578</v>
      </c>
      <c r="I171" s="661" t="s">
        <v>1101</v>
      </c>
      <c r="J171" s="661" t="s">
        <v>1102</v>
      </c>
      <c r="K171" s="661" t="s">
        <v>2146</v>
      </c>
      <c r="L171" s="662">
        <v>170.52</v>
      </c>
      <c r="M171" s="662">
        <v>3069.36</v>
      </c>
      <c r="N171" s="661">
        <v>18</v>
      </c>
      <c r="O171" s="744">
        <v>6</v>
      </c>
      <c r="P171" s="662">
        <v>1364.16</v>
      </c>
      <c r="Q171" s="677">
        <v>0.44444444444444448</v>
      </c>
      <c r="R171" s="661">
        <v>8</v>
      </c>
      <c r="S171" s="677">
        <v>0.44444444444444442</v>
      </c>
      <c r="T171" s="744">
        <v>3</v>
      </c>
      <c r="U171" s="700">
        <v>0.5</v>
      </c>
    </row>
    <row r="172" spans="1:21" ht="14.4" customHeight="1" x14ac:dyDescent="0.3">
      <c r="A172" s="660">
        <v>11</v>
      </c>
      <c r="B172" s="661" t="s">
        <v>577</v>
      </c>
      <c r="C172" s="661" t="s">
        <v>2259</v>
      </c>
      <c r="D172" s="742" t="s">
        <v>3662</v>
      </c>
      <c r="E172" s="743" t="s">
        <v>2282</v>
      </c>
      <c r="F172" s="661" t="s">
        <v>2256</v>
      </c>
      <c r="G172" s="661" t="s">
        <v>2292</v>
      </c>
      <c r="H172" s="661" t="s">
        <v>578</v>
      </c>
      <c r="I172" s="661" t="s">
        <v>2404</v>
      </c>
      <c r="J172" s="661" t="s">
        <v>2273</v>
      </c>
      <c r="K172" s="661"/>
      <c r="L172" s="662">
        <v>170.52</v>
      </c>
      <c r="M172" s="662">
        <v>341.04</v>
      </c>
      <c r="N172" s="661">
        <v>2</v>
      </c>
      <c r="O172" s="744">
        <v>0.5</v>
      </c>
      <c r="P172" s="662">
        <v>341.04</v>
      </c>
      <c r="Q172" s="677">
        <v>1</v>
      </c>
      <c r="R172" s="661">
        <v>2</v>
      </c>
      <c r="S172" s="677">
        <v>1</v>
      </c>
      <c r="T172" s="744">
        <v>0.5</v>
      </c>
      <c r="U172" s="700">
        <v>1</v>
      </c>
    </row>
    <row r="173" spans="1:21" ht="14.4" customHeight="1" x14ac:dyDescent="0.3">
      <c r="A173" s="660">
        <v>11</v>
      </c>
      <c r="B173" s="661" t="s">
        <v>577</v>
      </c>
      <c r="C173" s="661" t="s">
        <v>2259</v>
      </c>
      <c r="D173" s="742" t="s">
        <v>3662</v>
      </c>
      <c r="E173" s="743" t="s">
        <v>2282</v>
      </c>
      <c r="F173" s="661" t="s">
        <v>2256</v>
      </c>
      <c r="G173" s="661" t="s">
        <v>2292</v>
      </c>
      <c r="H173" s="661" t="s">
        <v>578</v>
      </c>
      <c r="I173" s="661" t="s">
        <v>2369</v>
      </c>
      <c r="J173" s="661" t="s">
        <v>1102</v>
      </c>
      <c r="K173" s="661" t="s">
        <v>2146</v>
      </c>
      <c r="L173" s="662">
        <v>0</v>
      </c>
      <c r="M173" s="662">
        <v>0</v>
      </c>
      <c r="N173" s="661">
        <v>4</v>
      </c>
      <c r="O173" s="744">
        <v>1.5</v>
      </c>
      <c r="P173" s="662">
        <v>0</v>
      </c>
      <c r="Q173" s="677"/>
      <c r="R173" s="661">
        <v>2</v>
      </c>
      <c r="S173" s="677">
        <v>0.5</v>
      </c>
      <c r="T173" s="744">
        <v>0.5</v>
      </c>
      <c r="U173" s="700">
        <v>0.33333333333333331</v>
      </c>
    </row>
    <row r="174" spans="1:21" ht="14.4" customHeight="1" x14ac:dyDescent="0.3">
      <c r="A174" s="660">
        <v>11</v>
      </c>
      <c r="B174" s="661" t="s">
        <v>577</v>
      </c>
      <c r="C174" s="661" t="s">
        <v>2259</v>
      </c>
      <c r="D174" s="742" t="s">
        <v>3662</v>
      </c>
      <c r="E174" s="743" t="s">
        <v>2282</v>
      </c>
      <c r="F174" s="661" t="s">
        <v>2256</v>
      </c>
      <c r="G174" s="661" t="s">
        <v>2294</v>
      </c>
      <c r="H174" s="661" t="s">
        <v>578</v>
      </c>
      <c r="I174" s="661" t="s">
        <v>1613</v>
      </c>
      <c r="J174" s="661" t="s">
        <v>1614</v>
      </c>
      <c r="K174" s="661" t="s">
        <v>2146</v>
      </c>
      <c r="L174" s="662">
        <v>66.819999999999993</v>
      </c>
      <c r="M174" s="662">
        <v>334.09999999999997</v>
      </c>
      <c r="N174" s="661">
        <v>5</v>
      </c>
      <c r="O174" s="744">
        <v>0.5</v>
      </c>
      <c r="P174" s="662"/>
      <c r="Q174" s="677">
        <v>0</v>
      </c>
      <c r="R174" s="661"/>
      <c r="S174" s="677">
        <v>0</v>
      </c>
      <c r="T174" s="744"/>
      <c r="U174" s="700">
        <v>0</v>
      </c>
    </row>
    <row r="175" spans="1:21" ht="14.4" customHeight="1" x14ac:dyDescent="0.3">
      <c r="A175" s="660">
        <v>11</v>
      </c>
      <c r="B175" s="661" t="s">
        <v>577</v>
      </c>
      <c r="C175" s="661" t="s">
        <v>2259</v>
      </c>
      <c r="D175" s="742" t="s">
        <v>3662</v>
      </c>
      <c r="E175" s="743" t="s">
        <v>2282</v>
      </c>
      <c r="F175" s="661" t="s">
        <v>2256</v>
      </c>
      <c r="G175" s="661" t="s">
        <v>2442</v>
      </c>
      <c r="H175" s="661" t="s">
        <v>578</v>
      </c>
      <c r="I175" s="661" t="s">
        <v>2404</v>
      </c>
      <c r="J175" s="661" t="s">
        <v>2273</v>
      </c>
      <c r="K175" s="661"/>
      <c r="L175" s="662">
        <v>170.52</v>
      </c>
      <c r="M175" s="662">
        <v>341.04</v>
      </c>
      <c r="N175" s="661">
        <v>2</v>
      </c>
      <c r="O175" s="744">
        <v>1</v>
      </c>
      <c r="P175" s="662">
        <v>341.04</v>
      </c>
      <c r="Q175" s="677">
        <v>1</v>
      </c>
      <c r="R175" s="661">
        <v>2</v>
      </c>
      <c r="S175" s="677">
        <v>1</v>
      </c>
      <c r="T175" s="744">
        <v>1</v>
      </c>
      <c r="U175" s="700">
        <v>1</v>
      </c>
    </row>
    <row r="176" spans="1:21" ht="14.4" customHeight="1" x14ac:dyDescent="0.3">
      <c r="A176" s="660">
        <v>11</v>
      </c>
      <c r="B176" s="661" t="s">
        <v>577</v>
      </c>
      <c r="C176" s="661" t="s">
        <v>2259</v>
      </c>
      <c r="D176" s="742" t="s">
        <v>3662</v>
      </c>
      <c r="E176" s="743" t="s">
        <v>2282</v>
      </c>
      <c r="F176" s="661" t="s">
        <v>2256</v>
      </c>
      <c r="G176" s="661" t="s">
        <v>2346</v>
      </c>
      <c r="H176" s="661" t="s">
        <v>578</v>
      </c>
      <c r="I176" s="661" t="s">
        <v>773</v>
      </c>
      <c r="J176" s="661" t="s">
        <v>774</v>
      </c>
      <c r="K176" s="661" t="s">
        <v>2382</v>
      </c>
      <c r="L176" s="662">
        <v>0</v>
      </c>
      <c r="M176" s="662">
        <v>0</v>
      </c>
      <c r="N176" s="661">
        <v>1</v>
      </c>
      <c r="O176" s="744">
        <v>1</v>
      </c>
      <c r="P176" s="662"/>
      <c r="Q176" s="677"/>
      <c r="R176" s="661"/>
      <c r="S176" s="677">
        <v>0</v>
      </c>
      <c r="T176" s="744"/>
      <c r="U176" s="700">
        <v>0</v>
      </c>
    </row>
    <row r="177" spans="1:21" ht="14.4" customHeight="1" x14ac:dyDescent="0.3">
      <c r="A177" s="660">
        <v>11</v>
      </c>
      <c r="B177" s="661" t="s">
        <v>577</v>
      </c>
      <c r="C177" s="661" t="s">
        <v>2259</v>
      </c>
      <c r="D177" s="742" t="s">
        <v>3662</v>
      </c>
      <c r="E177" s="743" t="s">
        <v>2282</v>
      </c>
      <c r="F177" s="661" t="s">
        <v>2256</v>
      </c>
      <c r="G177" s="661" t="s">
        <v>2346</v>
      </c>
      <c r="H177" s="661" t="s">
        <v>578</v>
      </c>
      <c r="I177" s="661" t="s">
        <v>1541</v>
      </c>
      <c r="J177" s="661" t="s">
        <v>774</v>
      </c>
      <c r="K177" s="661" t="s">
        <v>1542</v>
      </c>
      <c r="L177" s="662">
        <v>0</v>
      </c>
      <c r="M177" s="662">
        <v>0</v>
      </c>
      <c r="N177" s="661">
        <v>1</v>
      </c>
      <c r="O177" s="744">
        <v>0.5</v>
      </c>
      <c r="P177" s="662">
        <v>0</v>
      </c>
      <c r="Q177" s="677"/>
      <c r="R177" s="661">
        <v>1</v>
      </c>
      <c r="S177" s="677">
        <v>1</v>
      </c>
      <c r="T177" s="744">
        <v>0.5</v>
      </c>
      <c r="U177" s="700">
        <v>1</v>
      </c>
    </row>
    <row r="178" spans="1:21" ht="14.4" customHeight="1" x14ac:dyDescent="0.3">
      <c r="A178" s="660">
        <v>11</v>
      </c>
      <c r="B178" s="661" t="s">
        <v>577</v>
      </c>
      <c r="C178" s="661" t="s">
        <v>2259</v>
      </c>
      <c r="D178" s="742" t="s">
        <v>3662</v>
      </c>
      <c r="E178" s="743" t="s">
        <v>2282</v>
      </c>
      <c r="F178" s="661" t="s">
        <v>2256</v>
      </c>
      <c r="G178" s="661" t="s">
        <v>2300</v>
      </c>
      <c r="H178" s="661" t="s">
        <v>578</v>
      </c>
      <c r="I178" s="661" t="s">
        <v>1105</v>
      </c>
      <c r="J178" s="661" t="s">
        <v>1106</v>
      </c>
      <c r="K178" s="661" t="s">
        <v>1107</v>
      </c>
      <c r="L178" s="662">
        <v>147.31</v>
      </c>
      <c r="M178" s="662">
        <v>1473.1</v>
      </c>
      <c r="N178" s="661">
        <v>10</v>
      </c>
      <c r="O178" s="744">
        <v>2</v>
      </c>
      <c r="P178" s="662">
        <v>294.62</v>
      </c>
      <c r="Q178" s="677">
        <v>0.2</v>
      </c>
      <c r="R178" s="661">
        <v>2</v>
      </c>
      <c r="S178" s="677">
        <v>0.2</v>
      </c>
      <c r="T178" s="744">
        <v>0.5</v>
      </c>
      <c r="U178" s="700">
        <v>0.25</v>
      </c>
    </row>
    <row r="179" spans="1:21" ht="14.4" customHeight="1" x14ac:dyDescent="0.3">
      <c r="A179" s="660">
        <v>11</v>
      </c>
      <c r="B179" s="661" t="s">
        <v>577</v>
      </c>
      <c r="C179" s="661" t="s">
        <v>2259</v>
      </c>
      <c r="D179" s="742" t="s">
        <v>3662</v>
      </c>
      <c r="E179" s="743" t="s">
        <v>2282</v>
      </c>
      <c r="F179" s="661" t="s">
        <v>2256</v>
      </c>
      <c r="G179" s="661" t="s">
        <v>2300</v>
      </c>
      <c r="H179" s="661" t="s">
        <v>578</v>
      </c>
      <c r="I179" s="661" t="s">
        <v>2301</v>
      </c>
      <c r="J179" s="661" t="s">
        <v>2302</v>
      </c>
      <c r="K179" s="661" t="s">
        <v>2303</v>
      </c>
      <c r="L179" s="662">
        <v>73.66</v>
      </c>
      <c r="M179" s="662">
        <v>368.29999999999995</v>
      </c>
      <c r="N179" s="661">
        <v>5</v>
      </c>
      <c r="O179" s="744">
        <v>0.5</v>
      </c>
      <c r="P179" s="662">
        <v>368.29999999999995</v>
      </c>
      <c r="Q179" s="677">
        <v>1</v>
      </c>
      <c r="R179" s="661">
        <v>5</v>
      </c>
      <c r="S179" s="677">
        <v>1</v>
      </c>
      <c r="T179" s="744">
        <v>0.5</v>
      </c>
      <c r="U179" s="700">
        <v>1</v>
      </c>
    </row>
    <row r="180" spans="1:21" ht="14.4" customHeight="1" x14ac:dyDescent="0.3">
      <c r="A180" s="660">
        <v>11</v>
      </c>
      <c r="B180" s="661" t="s">
        <v>577</v>
      </c>
      <c r="C180" s="661" t="s">
        <v>2259</v>
      </c>
      <c r="D180" s="742" t="s">
        <v>3662</v>
      </c>
      <c r="E180" s="743" t="s">
        <v>2282</v>
      </c>
      <c r="F180" s="661" t="s">
        <v>2256</v>
      </c>
      <c r="G180" s="661" t="s">
        <v>2451</v>
      </c>
      <c r="H180" s="661" t="s">
        <v>960</v>
      </c>
      <c r="I180" s="661" t="s">
        <v>2452</v>
      </c>
      <c r="J180" s="661" t="s">
        <v>2453</v>
      </c>
      <c r="K180" s="661" t="s">
        <v>2454</v>
      </c>
      <c r="L180" s="662">
        <v>64.56</v>
      </c>
      <c r="M180" s="662">
        <v>64.56</v>
      </c>
      <c r="N180" s="661">
        <v>1</v>
      </c>
      <c r="O180" s="744">
        <v>0.5</v>
      </c>
      <c r="P180" s="662">
        <v>64.56</v>
      </c>
      <c r="Q180" s="677">
        <v>1</v>
      </c>
      <c r="R180" s="661">
        <v>1</v>
      </c>
      <c r="S180" s="677">
        <v>1</v>
      </c>
      <c r="T180" s="744">
        <v>0.5</v>
      </c>
      <c r="U180" s="700">
        <v>1</v>
      </c>
    </row>
    <row r="181" spans="1:21" ht="14.4" customHeight="1" x14ac:dyDescent="0.3">
      <c r="A181" s="660">
        <v>11</v>
      </c>
      <c r="B181" s="661" t="s">
        <v>577</v>
      </c>
      <c r="C181" s="661" t="s">
        <v>2259</v>
      </c>
      <c r="D181" s="742" t="s">
        <v>3662</v>
      </c>
      <c r="E181" s="743" t="s">
        <v>2282</v>
      </c>
      <c r="F181" s="661" t="s">
        <v>2256</v>
      </c>
      <c r="G181" s="661" t="s">
        <v>2305</v>
      </c>
      <c r="H181" s="661" t="s">
        <v>960</v>
      </c>
      <c r="I181" s="661" t="s">
        <v>1061</v>
      </c>
      <c r="J181" s="661" t="s">
        <v>610</v>
      </c>
      <c r="K181" s="661" t="s">
        <v>1062</v>
      </c>
      <c r="L181" s="662">
        <v>543.39</v>
      </c>
      <c r="M181" s="662">
        <v>1086.78</v>
      </c>
      <c r="N181" s="661">
        <v>2</v>
      </c>
      <c r="O181" s="744">
        <v>1.5</v>
      </c>
      <c r="P181" s="662">
        <v>1086.78</v>
      </c>
      <c r="Q181" s="677">
        <v>1</v>
      </c>
      <c r="R181" s="661">
        <v>2</v>
      </c>
      <c r="S181" s="677">
        <v>1</v>
      </c>
      <c r="T181" s="744">
        <v>1.5</v>
      </c>
      <c r="U181" s="700">
        <v>1</v>
      </c>
    </row>
    <row r="182" spans="1:21" ht="14.4" customHeight="1" x14ac:dyDescent="0.3">
      <c r="A182" s="660">
        <v>11</v>
      </c>
      <c r="B182" s="661" t="s">
        <v>577</v>
      </c>
      <c r="C182" s="661" t="s">
        <v>2259</v>
      </c>
      <c r="D182" s="742" t="s">
        <v>3662</v>
      </c>
      <c r="E182" s="743" t="s">
        <v>2282</v>
      </c>
      <c r="F182" s="661" t="s">
        <v>2256</v>
      </c>
      <c r="G182" s="661" t="s">
        <v>2305</v>
      </c>
      <c r="H182" s="661" t="s">
        <v>960</v>
      </c>
      <c r="I182" s="661" t="s">
        <v>982</v>
      </c>
      <c r="J182" s="661" t="s">
        <v>610</v>
      </c>
      <c r="K182" s="661" t="s">
        <v>613</v>
      </c>
      <c r="L182" s="662">
        <v>815.1</v>
      </c>
      <c r="M182" s="662">
        <v>34234.199999999997</v>
      </c>
      <c r="N182" s="661">
        <v>42</v>
      </c>
      <c r="O182" s="744">
        <v>26.5</v>
      </c>
      <c r="P182" s="662">
        <v>22822.799999999996</v>
      </c>
      <c r="Q182" s="677">
        <v>0.66666666666666663</v>
      </c>
      <c r="R182" s="661">
        <v>28</v>
      </c>
      <c r="S182" s="677">
        <v>0.66666666666666663</v>
      </c>
      <c r="T182" s="744">
        <v>17</v>
      </c>
      <c r="U182" s="700">
        <v>0.64150943396226412</v>
      </c>
    </row>
    <row r="183" spans="1:21" ht="14.4" customHeight="1" x14ac:dyDescent="0.3">
      <c r="A183" s="660">
        <v>11</v>
      </c>
      <c r="B183" s="661" t="s">
        <v>577</v>
      </c>
      <c r="C183" s="661" t="s">
        <v>2259</v>
      </c>
      <c r="D183" s="742" t="s">
        <v>3662</v>
      </c>
      <c r="E183" s="743" t="s">
        <v>2282</v>
      </c>
      <c r="F183" s="661" t="s">
        <v>2256</v>
      </c>
      <c r="G183" s="661" t="s">
        <v>2305</v>
      </c>
      <c r="H183" s="661" t="s">
        <v>960</v>
      </c>
      <c r="I183" s="661" t="s">
        <v>984</v>
      </c>
      <c r="J183" s="661" t="s">
        <v>610</v>
      </c>
      <c r="K183" s="661" t="s">
        <v>985</v>
      </c>
      <c r="L183" s="662">
        <v>923.74</v>
      </c>
      <c r="M183" s="662">
        <v>923.74</v>
      </c>
      <c r="N183" s="661">
        <v>1</v>
      </c>
      <c r="O183" s="744">
        <v>1</v>
      </c>
      <c r="P183" s="662">
        <v>923.74</v>
      </c>
      <c r="Q183" s="677">
        <v>1</v>
      </c>
      <c r="R183" s="661">
        <v>1</v>
      </c>
      <c r="S183" s="677">
        <v>1</v>
      </c>
      <c r="T183" s="744">
        <v>1</v>
      </c>
      <c r="U183" s="700">
        <v>1</v>
      </c>
    </row>
    <row r="184" spans="1:21" ht="14.4" customHeight="1" x14ac:dyDescent="0.3">
      <c r="A184" s="660">
        <v>11</v>
      </c>
      <c r="B184" s="661" t="s">
        <v>577</v>
      </c>
      <c r="C184" s="661" t="s">
        <v>2259</v>
      </c>
      <c r="D184" s="742" t="s">
        <v>3662</v>
      </c>
      <c r="E184" s="743" t="s">
        <v>2282</v>
      </c>
      <c r="F184" s="661" t="s">
        <v>2256</v>
      </c>
      <c r="G184" s="661" t="s">
        <v>2306</v>
      </c>
      <c r="H184" s="661" t="s">
        <v>960</v>
      </c>
      <c r="I184" s="661" t="s">
        <v>966</v>
      </c>
      <c r="J184" s="661" t="s">
        <v>967</v>
      </c>
      <c r="K184" s="661" t="s">
        <v>2159</v>
      </c>
      <c r="L184" s="662">
        <v>48.42</v>
      </c>
      <c r="M184" s="662">
        <v>48.42</v>
      </c>
      <c r="N184" s="661">
        <v>1</v>
      </c>
      <c r="O184" s="744">
        <v>0.5</v>
      </c>
      <c r="P184" s="662">
        <v>48.42</v>
      </c>
      <c r="Q184" s="677">
        <v>1</v>
      </c>
      <c r="R184" s="661">
        <v>1</v>
      </c>
      <c r="S184" s="677">
        <v>1</v>
      </c>
      <c r="T184" s="744">
        <v>0.5</v>
      </c>
      <c r="U184" s="700">
        <v>1</v>
      </c>
    </row>
    <row r="185" spans="1:21" ht="14.4" customHeight="1" x14ac:dyDescent="0.3">
      <c r="A185" s="660">
        <v>11</v>
      </c>
      <c r="B185" s="661" t="s">
        <v>577</v>
      </c>
      <c r="C185" s="661" t="s">
        <v>2259</v>
      </c>
      <c r="D185" s="742" t="s">
        <v>3662</v>
      </c>
      <c r="E185" s="743" t="s">
        <v>2282</v>
      </c>
      <c r="F185" s="661" t="s">
        <v>2256</v>
      </c>
      <c r="G185" s="661" t="s">
        <v>2417</v>
      </c>
      <c r="H185" s="661" t="s">
        <v>578</v>
      </c>
      <c r="I185" s="661" t="s">
        <v>1512</v>
      </c>
      <c r="J185" s="661" t="s">
        <v>899</v>
      </c>
      <c r="K185" s="661" t="s">
        <v>1513</v>
      </c>
      <c r="L185" s="662">
        <v>792.31</v>
      </c>
      <c r="M185" s="662">
        <v>792.31</v>
      </c>
      <c r="N185" s="661">
        <v>1</v>
      </c>
      <c r="O185" s="744">
        <v>1</v>
      </c>
      <c r="P185" s="662">
        <v>792.31</v>
      </c>
      <c r="Q185" s="677">
        <v>1</v>
      </c>
      <c r="R185" s="661">
        <v>1</v>
      </c>
      <c r="S185" s="677">
        <v>1</v>
      </c>
      <c r="T185" s="744">
        <v>1</v>
      </c>
      <c r="U185" s="700">
        <v>1</v>
      </c>
    </row>
    <row r="186" spans="1:21" ht="14.4" customHeight="1" x14ac:dyDescent="0.3">
      <c r="A186" s="660">
        <v>11</v>
      </c>
      <c r="B186" s="661" t="s">
        <v>577</v>
      </c>
      <c r="C186" s="661" t="s">
        <v>2259</v>
      </c>
      <c r="D186" s="742" t="s">
        <v>3662</v>
      </c>
      <c r="E186" s="743" t="s">
        <v>2282</v>
      </c>
      <c r="F186" s="661" t="s">
        <v>2256</v>
      </c>
      <c r="G186" s="661" t="s">
        <v>2307</v>
      </c>
      <c r="H186" s="661" t="s">
        <v>578</v>
      </c>
      <c r="I186" s="661" t="s">
        <v>714</v>
      </c>
      <c r="J186" s="661" t="s">
        <v>2308</v>
      </c>
      <c r="K186" s="661" t="s">
        <v>2309</v>
      </c>
      <c r="L186" s="662">
        <v>0</v>
      </c>
      <c r="M186" s="662">
        <v>0</v>
      </c>
      <c r="N186" s="661">
        <v>9</v>
      </c>
      <c r="O186" s="744">
        <v>7.5</v>
      </c>
      <c r="P186" s="662">
        <v>0</v>
      </c>
      <c r="Q186" s="677"/>
      <c r="R186" s="661">
        <v>5</v>
      </c>
      <c r="S186" s="677">
        <v>0.55555555555555558</v>
      </c>
      <c r="T186" s="744">
        <v>4</v>
      </c>
      <c r="U186" s="700">
        <v>0.53333333333333333</v>
      </c>
    </row>
    <row r="187" spans="1:21" ht="14.4" customHeight="1" x14ac:dyDescent="0.3">
      <c r="A187" s="660">
        <v>11</v>
      </c>
      <c r="B187" s="661" t="s">
        <v>577</v>
      </c>
      <c r="C187" s="661" t="s">
        <v>2259</v>
      </c>
      <c r="D187" s="742" t="s">
        <v>3662</v>
      </c>
      <c r="E187" s="743" t="s">
        <v>2282</v>
      </c>
      <c r="F187" s="661" t="s">
        <v>2256</v>
      </c>
      <c r="G187" s="661" t="s">
        <v>2313</v>
      </c>
      <c r="H187" s="661" t="s">
        <v>960</v>
      </c>
      <c r="I187" s="661" t="s">
        <v>1010</v>
      </c>
      <c r="J187" s="661" t="s">
        <v>1004</v>
      </c>
      <c r="K187" s="661" t="s">
        <v>2164</v>
      </c>
      <c r="L187" s="662">
        <v>156.61000000000001</v>
      </c>
      <c r="M187" s="662">
        <v>156.61000000000001</v>
      </c>
      <c r="N187" s="661">
        <v>1</v>
      </c>
      <c r="O187" s="744">
        <v>1</v>
      </c>
      <c r="P187" s="662">
        <v>156.61000000000001</v>
      </c>
      <c r="Q187" s="677">
        <v>1</v>
      </c>
      <c r="R187" s="661">
        <v>1</v>
      </c>
      <c r="S187" s="677">
        <v>1</v>
      </c>
      <c r="T187" s="744">
        <v>1</v>
      </c>
      <c r="U187" s="700">
        <v>1</v>
      </c>
    </row>
    <row r="188" spans="1:21" ht="14.4" customHeight="1" x14ac:dyDescent="0.3">
      <c r="A188" s="660">
        <v>11</v>
      </c>
      <c r="B188" s="661" t="s">
        <v>577</v>
      </c>
      <c r="C188" s="661" t="s">
        <v>2259</v>
      </c>
      <c r="D188" s="742" t="s">
        <v>3662</v>
      </c>
      <c r="E188" s="743" t="s">
        <v>2282</v>
      </c>
      <c r="F188" s="661" t="s">
        <v>2258</v>
      </c>
      <c r="G188" s="661" t="s">
        <v>2318</v>
      </c>
      <c r="H188" s="661" t="s">
        <v>578</v>
      </c>
      <c r="I188" s="661" t="s">
        <v>2412</v>
      </c>
      <c r="J188" s="661" t="s">
        <v>2413</v>
      </c>
      <c r="K188" s="661" t="s">
        <v>2414</v>
      </c>
      <c r="L188" s="662">
        <v>350</v>
      </c>
      <c r="M188" s="662">
        <v>350</v>
      </c>
      <c r="N188" s="661">
        <v>1</v>
      </c>
      <c r="O188" s="744">
        <v>1</v>
      </c>
      <c r="P188" s="662">
        <v>350</v>
      </c>
      <c r="Q188" s="677">
        <v>1</v>
      </c>
      <c r="R188" s="661">
        <v>1</v>
      </c>
      <c r="S188" s="677">
        <v>1</v>
      </c>
      <c r="T188" s="744">
        <v>1</v>
      </c>
      <c r="U188" s="700">
        <v>1</v>
      </c>
    </row>
    <row r="189" spans="1:21" ht="14.4" customHeight="1" x14ac:dyDescent="0.3">
      <c r="A189" s="660">
        <v>11</v>
      </c>
      <c r="B189" s="661" t="s">
        <v>577</v>
      </c>
      <c r="C189" s="661" t="s">
        <v>2259</v>
      </c>
      <c r="D189" s="742" t="s">
        <v>3662</v>
      </c>
      <c r="E189" s="743" t="s">
        <v>2282</v>
      </c>
      <c r="F189" s="661" t="s">
        <v>2258</v>
      </c>
      <c r="G189" s="661" t="s">
        <v>2318</v>
      </c>
      <c r="H189" s="661" t="s">
        <v>578</v>
      </c>
      <c r="I189" s="661" t="s">
        <v>2322</v>
      </c>
      <c r="J189" s="661" t="s">
        <v>2323</v>
      </c>
      <c r="K189" s="661" t="s">
        <v>2324</v>
      </c>
      <c r="L189" s="662">
        <v>500</v>
      </c>
      <c r="M189" s="662">
        <v>2000</v>
      </c>
      <c r="N189" s="661">
        <v>4</v>
      </c>
      <c r="O189" s="744">
        <v>4</v>
      </c>
      <c r="P189" s="662">
        <v>2000</v>
      </c>
      <c r="Q189" s="677">
        <v>1</v>
      </c>
      <c r="R189" s="661">
        <v>4</v>
      </c>
      <c r="S189" s="677">
        <v>1</v>
      </c>
      <c r="T189" s="744">
        <v>4</v>
      </c>
      <c r="U189" s="700">
        <v>1</v>
      </c>
    </row>
    <row r="190" spans="1:21" ht="14.4" customHeight="1" x14ac:dyDescent="0.3">
      <c r="A190" s="660">
        <v>11</v>
      </c>
      <c r="B190" s="661" t="s">
        <v>577</v>
      </c>
      <c r="C190" s="661" t="s">
        <v>2259</v>
      </c>
      <c r="D190" s="742" t="s">
        <v>3662</v>
      </c>
      <c r="E190" s="743" t="s">
        <v>2282</v>
      </c>
      <c r="F190" s="661" t="s">
        <v>2258</v>
      </c>
      <c r="G190" s="661" t="s">
        <v>2318</v>
      </c>
      <c r="H190" s="661" t="s">
        <v>578</v>
      </c>
      <c r="I190" s="661" t="s">
        <v>2433</v>
      </c>
      <c r="J190" s="661" t="s">
        <v>2434</v>
      </c>
      <c r="K190" s="661" t="s">
        <v>2435</v>
      </c>
      <c r="L190" s="662">
        <v>999.46</v>
      </c>
      <c r="M190" s="662">
        <v>999.46</v>
      </c>
      <c r="N190" s="661">
        <v>1</v>
      </c>
      <c r="O190" s="744">
        <v>1</v>
      </c>
      <c r="P190" s="662">
        <v>999.46</v>
      </c>
      <c r="Q190" s="677">
        <v>1</v>
      </c>
      <c r="R190" s="661">
        <v>1</v>
      </c>
      <c r="S190" s="677">
        <v>1</v>
      </c>
      <c r="T190" s="744">
        <v>1</v>
      </c>
      <c r="U190" s="700">
        <v>1</v>
      </c>
    </row>
    <row r="191" spans="1:21" ht="14.4" customHeight="1" x14ac:dyDescent="0.3">
      <c r="A191" s="660">
        <v>11</v>
      </c>
      <c r="B191" s="661" t="s">
        <v>577</v>
      </c>
      <c r="C191" s="661" t="s">
        <v>2259</v>
      </c>
      <c r="D191" s="742" t="s">
        <v>3662</v>
      </c>
      <c r="E191" s="743" t="s">
        <v>2282</v>
      </c>
      <c r="F191" s="661" t="s">
        <v>2258</v>
      </c>
      <c r="G191" s="661" t="s">
        <v>2318</v>
      </c>
      <c r="H191" s="661" t="s">
        <v>578</v>
      </c>
      <c r="I191" s="661" t="s">
        <v>2325</v>
      </c>
      <c r="J191" s="661" t="s">
        <v>2326</v>
      </c>
      <c r="K191" s="661" t="s">
        <v>2327</v>
      </c>
      <c r="L191" s="662">
        <v>971.25</v>
      </c>
      <c r="M191" s="662">
        <v>1942.5</v>
      </c>
      <c r="N191" s="661">
        <v>2</v>
      </c>
      <c r="O191" s="744">
        <v>2</v>
      </c>
      <c r="P191" s="662">
        <v>1942.5</v>
      </c>
      <c r="Q191" s="677">
        <v>1</v>
      </c>
      <c r="R191" s="661">
        <v>2</v>
      </c>
      <c r="S191" s="677">
        <v>1</v>
      </c>
      <c r="T191" s="744">
        <v>2</v>
      </c>
      <c r="U191" s="700">
        <v>1</v>
      </c>
    </row>
    <row r="192" spans="1:21" ht="14.4" customHeight="1" x14ac:dyDescent="0.3">
      <c r="A192" s="660">
        <v>11</v>
      </c>
      <c r="B192" s="661" t="s">
        <v>577</v>
      </c>
      <c r="C192" s="661" t="s">
        <v>2259</v>
      </c>
      <c r="D192" s="742" t="s">
        <v>3662</v>
      </c>
      <c r="E192" s="743" t="s">
        <v>2282</v>
      </c>
      <c r="F192" s="661" t="s">
        <v>2258</v>
      </c>
      <c r="G192" s="661" t="s">
        <v>2330</v>
      </c>
      <c r="H192" s="661" t="s">
        <v>578</v>
      </c>
      <c r="I192" s="661" t="s">
        <v>2436</v>
      </c>
      <c r="J192" s="661" t="s">
        <v>2437</v>
      </c>
      <c r="K192" s="661" t="s">
        <v>2438</v>
      </c>
      <c r="L192" s="662">
        <v>200</v>
      </c>
      <c r="M192" s="662">
        <v>400</v>
      </c>
      <c r="N192" s="661">
        <v>2</v>
      </c>
      <c r="O192" s="744">
        <v>1</v>
      </c>
      <c r="P192" s="662">
        <v>400</v>
      </c>
      <c r="Q192" s="677">
        <v>1</v>
      </c>
      <c r="R192" s="661">
        <v>2</v>
      </c>
      <c r="S192" s="677">
        <v>1</v>
      </c>
      <c r="T192" s="744">
        <v>1</v>
      </c>
      <c r="U192" s="700">
        <v>1</v>
      </c>
    </row>
    <row r="193" spans="1:21" ht="14.4" customHeight="1" x14ac:dyDescent="0.3">
      <c r="A193" s="660">
        <v>11</v>
      </c>
      <c r="B193" s="661" t="s">
        <v>577</v>
      </c>
      <c r="C193" s="661" t="s">
        <v>2259</v>
      </c>
      <c r="D193" s="742" t="s">
        <v>3662</v>
      </c>
      <c r="E193" s="743" t="s">
        <v>2282</v>
      </c>
      <c r="F193" s="661" t="s">
        <v>2258</v>
      </c>
      <c r="G193" s="661" t="s">
        <v>2330</v>
      </c>
      <c r="H193" s="661" t="s">
        <v>578</v>
      </c>
      <c r="I193" s="661" t="s">
        <v>2331</v>
      </c>
      <c r="J193" s="661" t="s">
        <v>2332</v>
      </c>
      <c r="K193" s="661" t="s">
        <v>2333</v>
      </c>
      <c r="L193" s="662">
        <v>278.75</v>
      </c>
      <c r="M193" s="662">
        <v>1115</v>
      </c>
      <c r="N193" s="661">
        <v>4</v>
      </c>
      <c r="O193" s="744">
        <v>2</v>
      </c>
      <c r="P193" s="662"/>
      <c r="Q193" s="677">
        <v>0</v>
      </c>
      <c r="R193" s="661"/>
      <c r="S193" s="677">
        <v>0</v>
      </c>
      <c r="T193" s="744"/>
      <c r="U193" s="700">
        <v>0</v>
      </c>
    </row>
    <row r="194" spans="1:21" ht="14.4" customHeight="1" x14ac:dyDescent="0.3">
      <c r="A194" s="660">
        <v>11</v>
      </c>
      <c r="B194" s="661" t="s">
        <v>577</v>
      </c>
      <c r="C194" s="661" t="s">
        <v>2259</v>
      </c>
      <c r="D194" s="742" t="s">
        <v>3662</v>
      </c>
      <c r="E194" s="743" t="s">
        <v>2283</v>
      </c>
      <c r="F194" s="661" t="s">
        <v>2256</v>
      </c>
      <c r="G194" s="661" t="s">
        <v>2292</v>
      </c>
      <c r="H194" s="661" t="s">
        <v>578</v>
      </c>
      <c r="I194" s="661" t="s">
        <v>1101</v>
      </c>
      <c r="J194" s="661" t="s">
        <v>1102</v>
      </c>
      <c r="K194" s="661" t="s">
        <v>2146</v>
      </c>
      <c r="L194" s="662">
        <v>170.52</v>
      </c>
      <c r="M194" s="662">
        <v>341.04</v>
      </c>
      <c r="N194" s="661">
        <v>2</v>
      </c>
      <c r="O194" s="744">
        <v>0.5</v>
      </c>
      <c r="P194" s="662"/>
      <c r="Q194" s="677">
        <v>0</v>
      </c>
      <c r="R194" s="661"/>
      <c r="S194" s="677">
        <v>0</v>
      </c>
      <c r="T194" s="744"/>
      <c r="U194" s="700">
        <v>0</v>
      </c>
    </row>
    <row r="195" spans="1:21" ht="14.4" customHeight="1" x14ac:dyDescent="0.3">
      <c r="A195" s="660">
        <v>11</v>
      </c>
      <c r="B195" s="661" t="s">
        <v>577</v>
      </c>
      <c r="C195" s="661" t="s">
        <v>2259</v>
      </c>
      <c r="D195" s="742" t="s">
        <v>3662</v>
      </c>
      <c r="E195" s="743" t="s">
        <v>2283</v>
      </c>
      <c r="F195" s="661" t="s">
        <v>2256</v>
      </c>
      <c r="G195" s="661" t="s">
        <v>2305</v>
      </c>
      <c r="H195" s="661" t="s">
        <v>960</v>
      </c>
      <c r="I195" s="661" t="s">
        <v>982</v>
      </c>
      <c r="J195" s="661" t="s">
        <v>610</v>
      </c>
      <c r="K195" s="661" t="s">
        <v>613</v>
      </c>
      <c r="L195" s="662">
        <v>815.1</v>
      </c>
      <c r="M195" s="662">
        <v>815.1</v>
      </c>
      <c r="N195" s="661">
        <v>1</v>
      </c>
      <c r="O195" s="744">
        <v>0.5</v>
      </c>
      <c r="P195" s="662"/>
      <c r="Q195" s="677">
        <v>0</v>
      </c>
      <c r="R195" s="661"/>
      <c r="S195" s="677">
        <v>0</v>
      </c>
      <c r="T195" s="744"/>
      <c r="U195" s="700">
        <v>0</v>
      </c>
    </row>
    <row r="196" spans="1:21" ht="14.4" customHeight="1" x14ac:dyDescent="0.3">
      <c r="A196" s="660">
        <v>11</v>
      </c>
      <c r="B196" s="661" t="s">
        <v>577</v>
      </c>
      <c r="C196" s="661" t="s">
        <v>2259</v>
      </c>
      <c r="D196" s="742" t="s">
        <v>3662</v>
      </c>
      <c r="E196" s="743" t="s">
        <v>2284</v>
      </c>
      <c r="F196" s="661" t="s">
        <v>2256</v>
      </c>
      <c r="G196" s="661" t="s">
        <v>2292</v>
      </c>
      <c r="H196" s="661" t="s">
        <v>578</v>
      </c>
      <c r="I196" s="661" t="s">
        <v>2369</v>
      </c>
      <c r="J196" s="661" t="s">
        <v>1102</v>
      </c>
      <c r="K196" s="661" t="s">
        <v>2146</v>
      </c>
      <c r="L196" s="662">
        <v>0</v>
      </c>
      <c r="M196" s="662">
        <v>0</v>
      </c>
      <c r="N196" s="661">
        <v>2</v>
      </c>
      <c r="O196" s="744">
        <v>0.5</v>
      </c>
      <c r="P196" s="662">
        <v>0</v>
      </c>
      <c r="Q196" s="677"/>
      <c r="R196" s="661">
        <v>2</v>
      </c>
      <c r="S196" s="677">
        <v>1</v>
      </c>
      <c r="T196" s="744">
        <v>0.5</v>
      </c>
      <c r="U196" s="700">
        <v>1</v>
      </c>
    </row>
    <row r="197" spans="1:21" ht="14.4" customHeight="1" x14ac:dyDescent="0.3">
      <c r="A197" s="660">
        <v>11</v>
      </c>
      <c r="B197" s="661" t="s">
        <v>577</v>
      </c>
      <c r="C197" s="661" t="s">
        <v>2259</v>
      </c>
      <c r="D197" s="742" t="s">
        <v>3662</v>
      </c>
      <c r="E197" s="743" t="s">
        <v>2284</v>
      </c>
      <c r="F197" s="661" t="s">
        <v>2256</v>
      </c>
      <c r="G197" s="661" t="s">
        <v>2376</v>
      </c>
      <c r="H197" s="661" t="s">
        <v>578</v>
      </c>
      <c r="I197" s="661" t="s">
        <v>838</v>
      </c>
      <c r="J197" s="661" t="s">
        <v>839</v>
      </c>
      <c r="K197" s="661" t="s">
        <v>2377</v>
      </c>
      <c r="L197" s="662">
        <v>60.9</v>
      </c>
      <c r="M197" s="662">
        <v>60.9</v>
      </c>
      <c r="N197" s="661">
        <v>1</v>
      </c>
      <c r="O197" s="744">
        <v>1</v>
      </c>
      <c r="P197" s="662"/>
      <c r="Q197" s="677">
        <v>0</v>
      </c>
      <c r="R197" s="661"/>
      <c r="S197" s="677">
        <v>0</v>
      </c>
      <c r="T197" s="744"/>
      <c r="U197" s="700">
        <v>0</v>
      </c>
    </row>
    <row r="198" spans="1:21" ht="14.4" customHeight="1" x14ac:dyDescent="0.3">
      <c r="A198" s="660">
        <v>11</v>
      </c>
      <c r="B198" s="661" t="s">
        <v>577</v>
      </c>
      <c r="C198" s="661" t="s">
        <v>2259</v>
      </c>
      <c r="D198" s="742" t="s">
        <v>3662</v>
      </c>
      <c r="E198" s="743" t="s">
        <v>2284</v>
      </c>
      <c r="F198" s="661" t="s">
        <v>2256</v>
      </c>
      <c r="G198" s="661" t="s">
        <v>2346</v>
      </c>
      <c r="H198" s="661" t="s">
        <v>578</v>
      </c>
      <c r="I198" s="661" t="s">
        <v>2347</v>
      </c>
      <c r="J198" s="661" t="s">
        <v>774</v>
      </c>
      <c r="K198" s="661" t="s">
        <v>2348</v>
      </c>
      <c r="L198" s="662">
        <v>0</v>
      </c>
      <c r="M198" s="662">
        <v>0</v>
      </c>
      <c r="N198" s="661">
        <v>1</v>
      </c>
      <c r="O198" s="744">
        <v>0.5</v>
      </c>
      <c r="P198" s="662"/>
      <c r="Q198" s="677"/>
      <c r="R198" s="661"/>
      <c r="S198" s="677">
        <v>0</v>
      </c>
      <c r="T198" s="744"/>
      <c r="U198" s="700">
        <v>0</v>
      </c>
    </row>
    <row r="199" spans="1:21" ht="14.4" customHeight="1" x14ac:dyDescent="0.3">
      <c r="A199" s="660">
        <v>11</v>
      </c>
      <c r="B199" s="661" t="s">
        <v>577</v>
      </c>
      <c r="C199" s="661" t="s">
        <v>2259</v>
      </c>
      <c r="D199" s="742" t="s">
        <v>3662</v>
      </c>
      <c r="E199" s="743" t="s">
        <v>2284</v>
      </c>
      <c r="F199" s="661" t="s">
        <v>2256</v>
      </c>
      <c r="G199" s="661" t="s">
        <v>2300</v>
      </c>
      <c r="H199" s="661" t="s">
        <v>578</v>
      </c>
      <c r="I199" s="661" t="s">
        <v>1105</v>
      </c>
      <c r="J199" s="661" t="s">
        <v>1106</v>
      </c>
      <c r="K199" s="661" t="s">
        <v>1107</v>
      </c>
      <c r="L199" s="662">
        <v>147.31</v>
      </c>
      <c r="M199" s="662">
        <v>294.62</v>
      </c>
      <c r="N199" s="661">
        <v>2</v>
      </c>
      <c r="O199" s="744">
        <v>0.5</v>
      </c>
      <c r="P199" s="662">
        <v>294.62</v>
      </c>
      <c r="Q199" s="677">
        <v>1</v>
      </c>
      <c r="R199" s="661">
        <v>2</v>
      </c>
      <c r="S199" s="677">
        <v>1</v>
      </c>
      <c r="T199" s="744">
        <v>0.5</v>
      </c>
      <c r="U199" s="700">
        <v>1</v>
      </c>
    </row>
    <row r="200" spans="1:21" ht="14.4" customHeight="1" x14ac:dyDescent="0.3">
      <c r="A200" s="660">
        <v>11</v>
      </c>
      <c r="B200" s="661" t="s">
        <v>577</v>
      </c>
      <c r="C200" s="661" t="s">
        <v>2259</v>
      </c>
      <c r="D200" s="742" t="s">
        <v>3662</v>
      </c>
      <c r="E200" s="743" t="s">
        <v>2284</v>
      </c>
      <c r="F200" s="661" t="s">
        <v>2256</v>
      </c>
      <c r="G200" s="661" t="s">
        <v>2300</v>
      </c>
      <c r="H200" s="661" t="s">
        <v>578</v>
      </c>
      <c r="I200" s="661" t="s">
        <v>2443</v>
      </c>
      <c r="J200" s="661" t="s">
        <v>1106</v>
      </c>
      <c r="K200" s="661" t="s">
        <v>1107</v>
      </c>
      <c r="L200" s="662">
        <v>147.31</v>
      </c>
      <c r="M200" s="662">
        <v>589.24</v>
      </c>
      <c r="N200" s="661">
        <v>4</v>
      </c>
      <c r="O200" s="744">
        <v>1</v>
      </c>
      <c r="P200" s="662">
        <v>147.31</v>
      </c>
      <c r="Q200" s="677">
        <v>0.25</v>
      </c>
      <c r="R200" s="661">
        <v>1</v>
      </c>
      <c r="S200" s="677">
        <v>0.25</v>
      </c>
      <c r="T200" s="744">
        <v>0.5</v>
      </c>
      <c r="U200" s="700">
        <v>0.5</v>
      </c>
    </row>
    <row r="201" spans="1:21" ht="14.4" customHeight="1" x14ac:dyDescent="0.3">
      <c r="A201" s="660">
        <v>11</v>
      </c>
      <c r="B201" s="661" t="s">
        <v>577</v>
      </c>
      <c r="C201" s="661" t="s">
        <v>2259</v>
      </c>
      <c r="D201" s="742" t="s">
        <v>3662</v>
      </c>
      <c r="E201" s="743" t="s">
        <v>2284</v>
      </c>
      <c r="F201" s="661" t="s">
        <v>2256</v>
      </c>
      <c r="G201" s="661" t="s">
        <v>2394</v>
      </c>
      <c r="H201" s="661" t="s">
        <v>578</v>
      </c>
      <c r="I201" s="661" t="s">
        <v>2444</v>
      </c>
      <c r="J201" s="661" t="s">
        <v>2445</v>
      </c>
      <c r="K201" s="661" t="s">
        <v>2446</v>
      </c>
      <c r="L201" s="662">
        <v>0</v>
      </c>
      <c r="M201" s="662">
        <v>0</v>
      </c>
      <c r="N201" s="661">
        <v>1</v>
      </c>
      <c r="O201" s="744">
        <v>0.5</v>
      </c>
      <c r="P201" s="662"/>
      <c r="Q201" s="677"/>
      <c r="R201" s="661"/>
      <c r="S201" s="677">
        <v>0</v>
      </c>
      <c r="T201" s="744"/>
      <c r="U201" s="700">
        <v>0</v>
      </c>
    </row>
    <row r="202" spans="1:21" ht="14.4" customHeight="1" x14ac:dyDescent="0.3">
      <c r="A202" s="660">
        <v>11</v>
      </c>
      <c r="B202" s="661" t="s">
        <v>577</v>
      </c>
      <c r="C202" s="661" t="s">
        <v>2259</v>
      </c>
      <c r="D202" s="742" t="s">
        <v>3662</v>
      </c>
      <c r="E202" s="743" t="s">
        <v>2284</v>
      </c>
      <c r="F202" s="661" t="s">
        <v>2256</v>
      </c>
      <c r="G202" s="661" t="s">
        <v>2305</v>
      </c>
      <c r="H202" s="661" t="s">
        <v>960</v>
      </c>
      <c r="I202" s="661" t="s">
        <v>1059</v>
      </c>
      <c r="J202" s="661" t="s">
        <v>610</v>
      </c>
      <c r="K202" s="661" t="s">
        <v>611</v>
      </c>
      <c r="L202" s="662">
        <v>407.55</v>
      </c>
      <c r="M202" s="662">
        <v>1630.2</v>
      </c>
      <c r="N202" s="661">
        <v>4</v>
      </c>
      <c r="O202" s="744">
        <v>1</v>
      </c>
      <c r="P202" s="662"/>
      <c r="Q202" s="677">
        <v>0</v>
      </c>
      <c r="R202" s="661"/>
      <c r="S202" s="677">
        <v>0</v>
      </c>
      <c r="T202" s="744"/>
      <c r="U202" s="700">
        <v>0</v>
      </c>
    </row>
    <row r="203" spans="1:21" ht="14.4" customHeight="1" x14ac:dyDescent="0.3">
      <c r="A203" s="660">
        <v>11</v>
      </c>
      <c r="B203" s="661" t="s">
        <v>577</v>
      </c>
      <c r="C203" s="661" t="s">
        <v>2259</v>
      </c>
      <c r="D203" s="742" t="s">
        <v>3662</v>
      </c>
      <c r="E203" s="743" t="s">
        <v>2284</v>
      </c>
      <c r="F203" s="661" t="s">
        <v>2256</v>
      </c>
      <c r="G203" s="661" t="s">
        <v>2305</v>
      </c>
      <c r="H203" s="661" t="s">
        <v>960</v>
      </c>
      <c r="I203" s="661" t="s">
        <v>1061</v>
      </c>
      <c r="J203" s="661" t="s">
        <v>610</v>
      </c>
      <c r="K203" s="661" t="s">
        <v>1062</v>
      </c>
      <c r="L203" s="662">
        <v>543.39</v>
      </c>
      <c r="M203" s="662">
        <v>2173.56</v>
      </c>
      <c r="N203" s="661">
        <v>4</v>
      </c>
      <c r="O203" s="744">
        <v>2.5</v>
      </c>
      <c r="P203" s="662">
        <v>1086.78</v>
      </c>
      <c r="Q203" s="677">
        <v>0.5</v>
      </c>
      <c r="R203" s="661">
        <v>2</v>
      </c>
      <c r="S203" s="677">
        <v>0.5</v>
      </c>
      <c r="T203" s="744">
        <v>1.5</v>
      </c>
      <c r="U203" s="700">
        <v>0.6</v>
      </c>
    </row>
    <row r="204" spans="1:21" ht="14.4" customHeight="1" x14ac:dyDescent="0.3">
      <c r="A204" s="660">
        <v>11</v>
      </c>
      <c r="B204" s="661" t="s">
        <v>577</v>
      </c>
      <c r="C204" s="661" t="s">
        <v>2259</v>
      </c>
      <c r="D204" s="742" t="s">
        <v>3662</v>
      </c>
      <c r="E204" s="743" t="s">
        <v>2284</v>
      </c>
      <c r="F204" s="661" t="s">
        <v>2256</v>
      </c>
      <c r="G204" s="661" t="s">
        <v>2305</v>
      </c>
      <c r="H204" s="661" t="s">
        <v>960</v>
      </c>
      <c r="I204" s="661" t="s">
        <v>982</v>
      </c>
      <c r="J204" s="661" t="s">
        <v>610</v>
      </c>
      <c r="K204" s="661" t="s">
        <v>613</v>
      </c>
      <c r="L204" s="662">
        <v>815.1</v>
      </c>
      <c r="M204" s="662">
        <v>12226.500000000002</v>
      </c>
      <c r="N204" s="661">
        <v>15</v>
      </c>
      <c r="O204" s="744">
        <v>10</v>
      </c>
      <c r="P204" s="662">
        <v>6520.8000000000011</v>
      </c>
      <c r="Q204" s="677">
        <v>0.53333333333333333</v>
      </c>
      <c r="R204" s="661">
        <v>8</v>
      </c>
      <c r="S204" s="677">
        <v>0.53333333333333333</v>
      </c>
      <c r="T204" s="744">
        <v>3.5</v>
      </c>
      <c r="U204" s="700">
        <v>0.35</v>
      </c>
    </row>
    <row r="205" spans="1:21" ht="14.4" customHeight="1" x14ac:dyDescent="0.3">
      <c r="A205" s="660">
        <v>11</v>
      </c>
      <c r="B205" s="661" t="s">
        <v>577</v>
      </c>
      <c r="C205" s="661" t="s">
        <v>2259</v>
      </c>
      <c r="D205" s="742" t="s">
        <v>3662</v>
      </c>
      <c r="E205" s="743" t="s">
        <v>2284</v>
      </c>
      <c r="F205" s="661" t="s">
        <v>2256</v>
      </c>
      <c r="G205" s="661" t="s">
        <v>2305</v>
      </c>
      <c r="H205" s="661" t="s">
        <v>960</v>
      </c>
      <c r="I205" s="661" t="s">
        <v>984</v>
      </c>
      <c r="J205" s="661" t="s">
        <v>610</v>
      </c>
      <c r="K205" s="661" t="s">
        <v>985</v>
      </c>
      <c r="L205" s="662">
        <v>923.74</v>
      </c>
      <c r="M205" s="662">
        <v>1847.48</v>
      </c>
      <c r="N205" s="661">
        <v>2</v>
      </c>
      <c r="O205" s="744">
        <v>1</v>
      </c>
      <c r="P205" s="662">
        <v>1847.48</v>
      </c>
      <c r="Q205" s="677">
        <v>1</v>
      </c>
      <c r="R205" s="661">
        <v>2</v>
      </c>
      <c r="S205" s="677">
        <v>1</v>
      </c>
      <c r="T205" s="744">
        <v>1</v>
      </c>
      <c r="U205" s="700">
        <v>1</v>
      </c>
    </row>
    <row r="206" spans="1:21" ht="14.4" customHeight="1" x14ac:dyDescent="0.3">
      <c r="A206" s="660">
        <v>11</v>
      </c>
      <c r="B206" s="661" t="s">
        <v>577</v>
      </c>
      <c r="C206" s="661" t="s">
        <v>2259</v>
      </c>
      <c r="D206" s="742" t="s">
        <v>3662</v>
      </c>
      <c r="E206" s="743" t="s">
        <v>2284</v>
      </c>
      <c r="F206" s="661" t="s">
        <v>2256</v>
      </c>
      <c r="G206" s="661" t="s">
        <v>2310</v>
      </c>
      <c r="H206" s="661" t="s">
        <v>578</v>
      </c>
      <c r="I206" s="661" t="s">
        <v>1097</v>
      </c>
      <c r="J206" s="661" t="s">
        <v>1098</v>
      </c>
      <c r="K206" s="661" t="s">
        <v>2312</v>
      </c>
      <c r="L206" s="662">
        <v>22.44</v>
      </c>
      <c r="M206" s="662">
        <v>22.44</v>
      </c>
      <c r="N206" s="661">
        <v>1</v>
      </c>
      <c r="O206" s="744">
        <v>0.5</v>
      </c>
      <c r="P206" s="662">
        <v>22.44</v>
      </c>
      <c r="Q206" s="677">
        <v>1</v>
      </c>
      <c r="R206" s="661">
        <v>1</v>
      </c>
      <c r="S206" s="677">
        <v>1</v>
      </c>
      <c r="T206" s="744">
        <v>0.5</v>
      </c>
      <c r="U206" s="700">
        <v>1</v>
      </c>
    </row>
    <row r="207" spans="1:21" ht="14.4" customHeight="1" x14ac:dyDescent="0.3">
      <c r="A207" s="660">
        <v>11</v>
      </c>
      <c r="B207" s="661" t="s">
        <v>577</v>
      </c>
      <c r="C207" s="661" t="s">
        <v>2259</v>
      </c>
      <c r="D207" s="742" t="s">
        <v>3662</v>
      </c>
      <c r="E207" s="743" t="s">
        <v>2284</v>
      </c>
      <c r="F207" s="661" t="s">
        <v>2258</v>
      </c>
      <c r="G207" s="661" t="s">
        <v>2318</v>
      </c>
      <c r="H207" s="661" t="s">
        <v>578</v>
      </c>
      <c r="I207" s="661" t="s">
        <v>2455</v>
      </c>
      <c r="J207" s="661" t="s">
        <v>2456</v>
      </c>
      <c r="K207" s="661" t="s">
        <v>2457</v>
      </c>
      <c r="L207" s="662">
        <v>500</v>
      </c>
      <c r="M207" s="662">
        <v>500</v>
      </c>
      <c r="N207" s="661">
        <v>1</v>
      </c>
      <c r="O207" s="744">
        <v>1</v>
      </c>
      <c r="P207" s="662">
        <v>500</v>
      </c>
      <c r="Q207" s="677">
        <v>1</v>
      </c>
      <c r="R207" s="661">
        <v>1</v>
      </c>
      <c r="S207" s="677">
        <v>1</v>
      </c>
      <c r="T207" s="744">
        <v>1</v>
      </c>
      <c r="U207" s="700">
        <v>1</v>
      </c>
    </row>
    <row r="208" spans="1:21" ht="14.4" customHeight="1" x14ac:dyDescent="0.3">
      <c r="A208" s="660">
        <v>11</v>
      </c>
      <c r="B208" s="661" t="s">
        <v>577</v>
      </c>
      <c r="C208" s="661" t="s">
        <v>2259</v>
      </c>
      <c r="D208" s="742" t="s">
        <v>3662</v>
      </c>
      <c r="E208" s="743" t="s">
        <v>2284</v>
      </c>
      <c r="F208" s="661" t="s">
        <v>2258</v>
      </c>
      <c r="G208" s="661" t="s">
        <v>2357</v>
      </c>
      <c r="H208" s="661" t="s">
        <v>578</v>
      </c>
      <c r="I208" s="661" t="s">
        <v>2358</v>
      </c>
      <c r="J208" s="661" t="s">
        <v>2359</v>
      </c>
      <c r="K208" s="661" t="s">
        <v>2360</v>
      </c>
      <c r="L208" s="662">
        <v>0</v>
      </c>
      <c r="M208" s="662">
        <v>0</v>
      </c>
      <c r="N208" s="661">
        <v>1</v>
      </c>
      <c r="O208" s="744">
        <v>1</v>
      </c>
      <c r="P208" s="662"/>
      <c r="Q208" s="677"/>
      <c r="R208" s="661"/>
      <c r="S208" s="677">
        <v>0</v>
      </c>
      <c r="T208" s="744"/>
      <c r="U208" s="700">
        <v>0</v>
      </c>
    </row>
    <row r="209" spans="1:21" ht="14.4" customHeight="1" x14ac:dyDescent="0.3">
      <c r="A209" s="660">
        <v>11</v>
      </c>
      <c r="B209" s="661" t="s">
        <v>577</v>
      </c>
      <c r="C209" s="661" t="s">
        <v>2259</v>
      </c>
      <c r="D209" s="742" t="s">
        <v>3662</v>
      </c>
      <c r="E209" s="743" t="s">
        <v>2285</v>
      </c>
      <c r="F209" s="661" t="s">
        <v>2256</v>
      </c>
      <c r="G209" s="661" t="s">
        <v>2292</v>
      </c>
      <c r="H209" s="661" t="s">
        <v>578</v>
      </c>
      <c r="I209" s="661" t="s">
        <v>1101</v>
      </c>
      <c r="J209" s="661" t="s">
        <v>1102</v>
      </c>
      <c r="K209" s="661" t="s">
        <v>2146</v>
      </c>
      <c r="L209" s="662">
        <v>170.52</v>
      </c>
      <c r="M209" s="662">
        <v>341.04</v>
      </c>
      <c r="N209" s="661">
        <v>2</v>
      </c>
      <c r="O209" s="744">
        <v>0.5</v>
      </c>
      <c r="P209" s="662"/>
      <c r="Q209" s="677">
        <v>0</v>
      </c>
      <c r="R209" s="661"/>
      <c r="S209" s="677">
        <v>0</v>
      </c>
      <c r="T209" s="744"/>
      <c r="U209" s="700">
        <v>0</v>
      </c>
    </row>
    <row r="210" spans="1:21" ht="14.4" customHeight="1" x14ac:dyDescent="0.3">
      <c r="A210" s="660">
        <v>11</v>
      </c>
      <c r="B210" s="661" t="s">
        <v>577</v>
      </c>
      <c r="C210" s="661" t="s">
        <v>2259</v>
      </c>
      <c r="D210" s="742" t="s">
        <v>3662</v>
      </c>
      <c r="E210" s="743" t="s">
        <v>2285</v>
      </c>
      <c r="F210" s="661" t="s">
        <v>2256</v>
      </c>
      <c r="G210" s="661" t="s">
        <v>2305</v>
      </c>
      <c r="H210" s="661" t="s">
        <v>960</v>
      </c>
      <c r="I210" s="661" t="s">
        <v>982</v>
      </c>
      <c r="J210" s="661" t="s">
        <v>610</v>
      </c>
      <c r="K210" s="661" t="s">
        <v>613</v>
      </c>
      <c r="L210" s="662">
        <v>815.1</v>
      </c>
      <c r="M210" s="662">
        <v>4075.5</v>
      </c>
      <c r="N210" s="661">
        <v>5</v>
      </c>
      <c r="O210" s="744">
        <v>4.5</v>
      </c>
      <c r="P210" s="662">
        <v>2445.3000000000002</v>
      </c>
      <c r="Q210" s="677">
        <v>0.60000000000000009</v>
      </c>
      <c r="R210" s="661">
        <v>3</v>
      </c>
      <c r="S210" s="677">
        <v>0.6</v>
      </c>
      <c r="T210" s="744">
        <v>3</v>
      </c>
      <c r="U210" s="700">
        <v>0.66666666666666663</v>
      </c>
    </row>
    <row r="211" spans="1:21" ht="14.4" customHeight="1" x14ac:dyDescent="0.3">
      <c r="A211" s="660">
        <v>11</v>
      </c>
      <c r="B211" s="661" t="s">
        <v>577</v>
      </c>
      <c r="C211" s="661" t="s">
        <v>2259</v>
      </c>
      <c r="D211" s="742" t="s">
        <v>3662</v>
      </c>
      <c r="E211" s="743" t="s">
        <v>2285</v>
      </c>
      <c r="F211" s="661" t="s">
        <v>2256</v>
      </c>
      <c r="G211" s="661" t="s">
        <v>2307</v>
      </c>
      <c r="H211" s="661" t="s">
        <v>578</v>
      </c>
      <c r="I211" s="661" t="s">
        <v>714</v>
      </c>
      <c r="J211" s="661" t="s">
        <v>2308</v>
      </c>
      <c r="K211" s="661" t="s">
        <v>2309</v>
      </c>
      <c r="L211" s="662">
        <v>0</v>
      </c>
      <c r="M211" s="662">
        <v>0</v>
      </c>
      <c r="N211" s="661">
        <v>2</v>
      </c>
      <c r="O211" s="744">
        <v>2</v>
      </c>
      <c r="P211" s="662">
        <v>0</v>
      </c>
      <c r="Q211" s="677"/>
      <c r="R211" s="661">
        <v>1</v>
      </c>
      <c r="S211" s="677">
        <v>0.5</v>
      </c>
      <c r="T211" s="744">
        <v>1</v>
      </c>
      <c r="U211" s="700">
        <v>0.5</v>
      </c>
    </row>
    <row r="212" spans="1:21" ht="14.4" customHeight="1" x14ac:dyDescent="0.3">
      <c r="A212" s="660">
        <v>11</v>
      </c>
      <c r="B212" s="661" t="s">
        <v>577</v>
      </c>
      <c r="C212" s="661" t="s">
        <v>2259</v>
      </c>
      <c r="D212" s="742" t="s">
        <v>3662</v>
      </c>
      <c r="E212" s="743" t="s">
        <v>2285</v>
      </c>
      <c r="F212" s="661" t="s">
        <v>2258</v>
      </c>
      <c r="G212" s="661" t="s">
        <v>2318</v>
      </c>
      <c r="H212" s="661" t="s">
        <v>578</v>
      </c>
      <c r="I212" s="661" t="s">
        <v>2322</v>
      </c>
      <c r="J212" s="661" t="s">
        <v>2323</v>
      </c>
      <c r="K212" s="661" t="s">
        <v>2324</v>
      </c>
      <c r="L212" s="662">
        <v>500</v>
      </c>
      <c r="M212" s="662">
        <v>500</v>
      </c>
      <c r="N212" s="661">
        <v>1</v>
      </c>
      <c r="O212" s="744">
        <v>1</v>
      </c>
      <c r="P212" s="662">
        <v>500</v>
      </c>
      <c r="Q212" s="677">
        <v>1</v>
      </c>
      <c r="R212" s="661">
        <v>1</v>
      </c>
      <c r="S212" s="677">
        <v>1</v>
      </c>
      <c r="T212" s="744">
        <v>1</v>
      </c>
      <c r="U212" s="700">
        <v>1</v>
      </c>
    </row>
    <row r="213" spans="1:21" ht="14.4" customHeight="1" x14ac:dyDescent="0.3">
      <c r="A213" s="660">
        <v>11</v>
      </c>
      <c r="B213" s="661" t="s">
        <v>577</v>
      </c>
      <c r="C213" s="661" t="s">
        <v>2259</v>
      </c>
      <c r="D213" s="742" t="s">
        <v>3662</v>
      </c>
      <c r="E213" s="743" t="s">
        <v>2286</v>
      </c>
      <c r="F213" s="661" t="s">
        <v>2256</v>
      </c>
      <c r="G213" s="661" t="s">
        <v>2300</v>
      </c>
      <c r="H213" s="661" t="s">
        <v>578</v>
      </c>
      <c r="I213" s="661" t="s">
        <v>1105</v>
      </c>
      <c r="J213" s="661" t="s">
        <v>1106</v>
      </c>
      <c r="K213" s="661" t="s">
        <v>1107</v>
      </c>
      <c r="L213" s="662">
        <v>147.31</v>
      </c>
      <c r="M213" s="662">
        <v>147.31</v>
      </c>
      <c r="N213" s="661">
        <v>1</v>
      </c>
      <c r="O213" s="744">
        <v>0.5</v>
      </c>
      <c r="P213" s="662">
        <v>147.31</v>
      </c>
      <c r="Q213" s="677">
        <v>1</v>
      </c>
      <c r="R213" s="661">
        <v>1</v>
      </c>
      <c r="S213" s="677">
        <v>1</v>
      </c>
      <c r="T213" s="744">
        <v>0.5</v>
      </c>
      <c r="U213" s="700">
        <v>1</v>
      </c>
    </row>
    <row r="214" spans="1:21" ht="14.4" customHeight="1" x14ac:dyDescent="0.3">
      <c r="A214" s="660">
        <v>11</v>
      </c>
      <c r="B214" s="661" t="s">
        <v>577</v>
      </c>
      <c r="C214" s="661" t="s">
        <v>2259</v>
      </c>
      <c r="D214" s="742" t="s">
        <v>3662</v>
      </c>
      <c r="E214" s="743" t="s">
        <v>2286</v>
      </c>
      <c r="F214" s="661" t="s">
        <v>2256</v>
      </c>
      <c r="G214" s="661" t="s">
        <v>2305</v>
      </c>
      <c r="H214" s="661" t="s">
        <v>960</v>
      </c>
      <c r="I214" s="661" t="s">
        <v>1061</v>
      </c>
      <c r="J214" s="661" t="s">
        <v>610</v>
      </c>
      <c r="K214" s="661" t="s">
        <v>1062</v>
      </c>
      <c r="L214" s="662">
        <v>543.39</v>
      </c>
      <c r="M214" s="662">
        <v>1086.78</v>
      </c>
      <c r="N214" s="661">
        <v>2</v>
      </c>
      <c r="O214" s="744">
        <v>1.5</v>
      </c>
      <c r="P214" s="662">
        <v>1086.78</v>
      </c>
      <c r="Q214" s="677">
        <v>1</v>
      </c>
      <c r="R214" s="661">
        <v>2</v>
      </c>
      <c r="S214" s="677">
        <v>1</v>
      </c>
      <c r="T214" s="744">
        <v>1.5</v>
      </c>
      <c r="U214" s="700">
        <v>1</v>
      </c>
    </row>
    <row r="215" spans="1:21" ht="14.4" customHeight="1" x14ac:dyDescent="0.3">
      <c r="A215" s="660">
        <v>11</v>
      </c>
      <c r="B215" s="661" t="s">
        <v>577</v>
      </c>
      <c r="C215" s="661" t="s">
        <v>2259</v>
      </c>
      <c r="D215" s="742" t="s">
        <v>3662</v>
      </c>
      <c r="E215" s="743" t="s">
        <v>2286</v>
      </c>
      <c r="F215" s="661" t="s">
        <v>2256</v>
      </c>
      <c r="G215" s="661" t="s">
        <v>2305</v>
      </c>
      <c r="H215" s="661" t="s">
        <v>960</v>
      </c>
      <c r="I215" s="661" t="s">
        <v>982</v>
      </c>
      <c r="J215" s="661" t="s">
        <v>610</v>
      </c>
      <c r="K215" s="661" t="s">
        <v>613</v>
      </c>
      <c r="L215" s="662">
        <v>815.1</v>
      </c>
      <c r="M215" s="662">
        <v>5705.7</v>
      </c>
      <c r="N215" s="661">
        <v>7</v>
      </c>
      <c r="O215" s="744">
        <v>7</v>
      </c>
      <c r="P215" s="662">
        <v>4075.5</v>
      </c>
      <c r="Q215" s="677">
        <v>0.7142857142857143</v>
      </c>
      <c r="R215" s="661">
        <v>5</v>
      </c>
      <c r="S215" s="677">
        <v>0.7142857142857143</v>
      </c>
      <c r="T215" s="744">
        <v>5</v>
      </c>
      <c r="U215" s="700">
        <v>0.7142857142857143</v>
      </c>
    </row>
    <row r="216" spans="1:21" ht="14.4" customHeight="1" x14ac:dyDescent="0.3">
      <c r="A216" s="660">
        <v>11</v>
      </c>
      <c r="B216" s="661" t="s">
        <v>577</v>
      </c>
      <c r="C216" s="661" t="s">
        <v>2259</v>
      </c>
      <c r="D216" s="742" t="s">
        <v>3662</v>
      </c>
      <c r="E216" s="743" t="s">
        <v>2286</v>
      </c>
      <c r="F216" s="661" t="s">
        <v>2256</v>
      </c>
      <c r="G216" s="661" t="s">
        <v>2305</v>
      </c>
      <c r="H216" s="661" t="s">
        <v>960</v>
      </c>
      <c r="I216" s="661" t="s">
        <v>2458</v>
      </c>
      <c r="J216" s="661" t="s">
        <v>1393</v>
      </c>
      <c r="K216" s="661" t="s">
        <v>613</v>
      </c>
      <c r="L216" s="662">
        <v>1385.62</v>
      </c>
      <c r="M216" s="662">
        <v>1385.62</v>
      </c>
      <c r="N216" s="661">
        <v>1</v>
      </c>
      <c r="O216" s="744">
        <v>1</v>
      </c>
      <c r="P216" s="662">
        <v>1385.62</v>
      </c>
      <c r="Q216" s="677">
        <v>1</v>
      </c>
      <c r="R216" s="661">
        <v>1</v>
      </c>
      <c r="S216" s="677">
        <v>1</v>
      </c>
      <c r="T216" s="744">
        <v>1</v>
      </c>
      <c r="U216" s="700">
        <v>1</v>
      </c>
    </row>
    <row r="217" spans="1:21" ht="14.4" customHeight="1" x14ac:dyDescent="0.3">
      <c r="A217" s="660">
        <v>11</v>
      </c>
      <c r="B217" s="661" t="s">
        <v>577</v>
      </c>
      <c r="C217" s="661" t="s">
        <v>2259</v>
      </c>
      <c r="D217" s="742" t="s">
        <v>3662</v>
      </c>
      <c r="E217" s="743" t="s">
        <v>2286</v>
      </c>
      <c r="F217" s="661" t="s">
        <v>2256</v>
      </c>
      <c r="G217" s="661" t="s">
        <v>2305</v>
      </c>
      <c r="H217" s="661" t="s">
        <v>578</v>
      </c>
      <c r="I217" s="661" t="s">
        <v>612</v>
      </c>
      <c r="J217" s="661" t="s">
        <v>610</v>
      </c>
      <c r="K217" s="661" t="s">
        <v>613</v>
      </c>
      <c r="L217" s="662">
        <v>815.1</v>
      </c>
      <c r="M217" s="662">
        <v>815.1</v>
      </c>
      <c r="N217" s="661">
        <v>1</v>
      </c>
      <c r="O217" s="744">
        <v>1</v>
      </c>
      <c r="P217" s="662">
        <v>815.1</v>
      </c>
      <c r="Q217" s="677">
        <v>1</v>
      </c>
      <c r="R217" s="661">
        <v>1</v>
      </c>
      <c r="S217" s="677">
        <v>1</v>
      </c>
      <c r="T217" s="744">
        <v>1</v>
      </c>
      <c r="U217" s="700">
        <v>1</v>
      </c>
    </row>
    <row r="218" spans="1:21" ht="14.4" customHeight="1" x14ac:dyDescent="0.3">
      <c r="A218" s="660">
        <v>11</v>
      </c>
      <c r="B218" s="661" t="s">
        <v>577</v>
      </c>
      <c r="C218" s="661" t="s">
        <v>2259</v>
      </c>
      <c r="D218" s="742" t="s">
        <v>3662</v>
      </c>
      <c r="E218" s="743" t="s">
        <v>2286</v>
      </c>
      <c r="F218" s="661" t="s">
        <v>2258</v>
      </c>
      <c r="G218" s="661" t="s">
        <v>2357</v>
      </c>
      <c r="H218" s="661" t="s">
        <v>578</v>
      </c>
      <c r="I218" s="661" t="s">
        <v>2358</v>
      </c>
      <c r="J218" s="661" t="s">
        <v>2359</v>
      </c>
      <c r="K218" s="661" t="s">
        <v>2360</v>
      </c>
      <c r="L218" s="662">
        <v>0</v>
      </c>
      <c r="M218" s="662">
        <v>0</v>
      </c>
      <c r="N218" s="661">
        <v>1</v>
      </c>
      <c r="O218" s="744">
        <v>1</v>
      </c>
      <c r="P218" s="662"/>
      <c r="Q218" s="677"/>
      <c r="R218" s="661"/>
      <c r="S218" s="677">
        <v>0</v>
      </c>
      <c r="T218" s="744"/>
      <c r="U218" s="700">
        <v>0</v>
      </c>
    </row>
    <row r="219" spans="1:21" ht="14.4" customHeight="1" x14ac:dyDescent="0.3">
      <c r="A219" s="660">
        <v>11</v>
      </c>
      <c r="B219" s="661" t="s">
        <v>577</v>
      </c>
      <c r="C219" s="661" t="s">
        <v>2259</v>
      </c>
      <c r="D219" s="742" t="s">
        <v>3662</v>
      </c>
      <c r="E219" s="743" t="s">
        <v>2287</v>
      </c>
      <c r="F219" s="661" t="s">
        <v>2256</v>
      </c>
      <c r="G219" s="661" t="s">
        <v>2291</v>
      </c>
      <c r="H219" s="661" t="s">
        <v>960</v>
      </c>
      <c r="I219" s="661" t="s">
        <v>1126</v>
      </c>
      <c r="J219" s="661" t="s">
        <v>2138</v>
      </c>
      <c r="K219" s="661" t="s">
        <v>2139</v>
      </c>
      <c r="L219" s="662">
        <v>154.36000000000001</v>
      </c>
      <c r="M219" s="662">
        <v>154.36000000000001</v>
      </c>
      <c r="N219" s="661">
        <v>1</v>
      </c>
      <c r="O219" s="744">
        <v>0.5</v>
      </c>
      <c r="P219" s="662">
        <v>154.36000000000001</v>
      </c>
      <c r="Q219" s="677">
        <v>1</v>
      </c>
      <c r="R219" s="661">
        <v>1</v>
      </c>
      <c r="S219" s="677">
        <v>1</v>
      </c>
      <c r="T219" s="744">
        <v>0.5</v>
      </c>
      <c r="U219" s="700">
        <v>1</v>
      </c>
    </row>
    <row r="220" spans="1:21" ht="14.4" customHeight="1" x14ac:dyDescent="0.3">
      <c r="A220" s="660">
        <v>11</v>
      </c>
      <c r="B220" s="661" t="s">
        <v>577</v>
      </c>
      <c r="C220" s="661" t="s">
        <v>2259</v>
      </c>
      <c r="D220" s="742" t="s">
        <v>3662</v>
      </c>
      <c r="E220" s="743" t="s">
        <v>2287</v>
      </c>
      <c r="F220" s="661" t="s">
        <v>2256</v>
      </c>
      <c r="G220" s="661" t="s">
        <v>2459</v>
      </c>
      <c r="H220" s="661" t="s">
        <v>578</v>
      </c>
      <c r="I220" s="661" t="s">
        <v>2460</v>
      </c>
      <c r="J220" s="661" t="s">
        <v>2461</v>
      </c>
      <c r="K220" s="661" t="s">
        <v>2462</v>
      </c>
      <c r="L220" s="662">
        <v>159.71</v>
      </c>
      <c r="M220" s="662">
        <v>479.13</v>
      </c>
      <c r="N220" s="661">
        <v>3</v>
      </c>
      <c r="O220" s="744">
        <v>0.5</v>
      </c>
      <c r="P220" s="662">
        <v>479.13</v>
      </c>
      <c r="Q220" s="677">
        <v>1</v>
      </c>
      <c r="R220" s="661">
        <v>3</v>
      </c>
      <c r="S220" s="677">
        <v>1</v>
      </c>
      <c r="T220" s="744">
        <v>0.5</v>
      </c>
      <c r="U220" s="700">
        <v>1</v>
      </c>
    </row>
    <row r="221" spans="1:21" ht="14.4" customHeight="1" x14ac:dyDescent="0.3">
      <c r="A221" s="660">
        <v>11</v>
      </c>
      <c r="B221" s="661" t="s">
        <v>577</v>
      </c>
      <c r="C221" s="661" t="s">
        <v>2259</v>
      </c>
      <c r="D221" s="742" t="s">
        <v>3662</v>
      </c>
      <c r="E221" s="743" t="s">
        <v>2287</v>
      </c>
      <c r="F221" s="661" t="s">
        <v>2256</v>
      </c>
      <c r="G221" s="661" t="s">
        <v>2292</v>
      </c>
      <c r="H221" s="661" t="s">
        <v>578</v>
      </c>
      <c r="I221" s="661" t="s">
        <v>2338</v>
      </c>
      <c r="J221" s="661" t="s">
        <v>1102</v>
      </c>
      <c r="K221" s="661" t="s">
        <v>2146</v>
      </c>
      <c r="L221" s="662">
        <v>170.52</v>
      </c>
      <c r="M221" s="662">
        <v>1364.16</v>
      </c>
      <c r="N221" s="661">
        <v>8</v>
      </c>
      <c r="O221" s="744">
        <v>2.5</v>
      </c>
      <c r="P221" s="662">
        <v>682.08</v>
      </c>
      <c r="Q221" s="677">
        <v>0.5</v>
      </c>
      <c r="R221" s="661">
        <v>4</v>
      </c>
      <c r="S221" s="677">
        <v>0.5</v>
      </c>
      <c r="T221" s="744">
        <v>1.5</v>
      </c>
      <c r="U221" s="700">
        <v>0.6</v>
      </c>
    </row>
    <row r="222" spans="1:21" ht="14.4" customHeight="1" x14ac:dyDescent="0.3">
      <c r="A222" s="660">
        <v>11</v>
      </c>
      <c r="B222" s="661" t="s">
        <v>577</v>
      </c>
      <c r="C222" s="661" t="s">
        <v>2259</v>
      </c>
      <c r="D222" s="742" t="s">
        <v>3662</v>
      </c>
      <c r="E222" s="743" t="s">
        <v>2287</v>
      </c>
      <c r="F222" s="661" t="s">
        <v>2256</v>
      </c>
      <c r="G222" s="661" t="s">
        <v>2292</v>
      </c>
      <c r="H222" s="661" t="s">
        <v>578</v>
      </c>
      <c r="I222" s="661" t="s">
        <v>1101</v>
      </c>
      <c r="J222" s="661" t="s">
        <v>1102</v>
      </c>
      <c r="K222" s="661" t="s">
        <v>2146</v>
      </c>
      <c r="L222" s="662">
        <v>170.52</v>
      </c>
      <c r="M222" s="662">
        <v>5115.6000000000004</v>
      </c>
      <c r="N222" s="661">
        <v>30</v>
      </c>
      <c r="O222" s="744">
        <v>11</v>
      </c>
      <c r="P222" s="662">
        <v>3239.88</v>
      </c>
      <c r="Q222" s="677">
        <v>0.6333333333333333</v>
      </c>
      <c r="R222" s="661">
        <v>19</v>
      </c>
      <c r="S222" s="677">
        <v>0.6333333333333333</v>
      </c>
      <c r="T222" s="744">
        <v>6.5</v>
      </c>
      <c r="U222" s="700">
        <v>0.59090909090909094</v>
      </c>
    </row>
    <row r="223" spans="1:21" ht="14.4" customHeight="1" x14ac:dyDescent="0.3">
      <c r="A223" s="660">
        <v>11</v>
      </c>
      <c r="B223" s="661" t="s">
        <v>577</v>
      </c>
      <c r="C223" s="661" t="s">
        <v>2259</v>
      </c>
      <c r="D223" s="742" t="s">
        <v>3662</v>
      </c>
      <c r="E223" s="743" t="s">
        <v>2287</v>
      </c>
      <c r="F223" s="661" t="s">
        <v>2256</v>
      </c>
      <c r="G223" s="661" t="s">
        <v>2292</v>
      </c>
      <c r="H223" s="661" t="s">
        <v>578</v>
      </c>
      <c r="I223" s="661" t="s">
        <v>2293</v>
      </c>
      <c r="J223" s="661" t="s">
        <v>1102</v>
      </c>
      <c r="K223" s="661" t="s">
        <v>1091</v>
      </c>
      <c r="L223" s="662">
        <v>0</v>
      </c>
      <c r="M223" s="662">
        <v>0</v>
      </c>
      <c r="N223" s="661">
        <v>5</v>
      </c>
      <c r="O223" s="744">
        <v>3</v>
      </c>
      <c r="P223" s="662">
        <v>0</v>
      </c>
      <c r="Q223" s="677"/>
      <c r="R223" s="661">
        <v>2</v>
      </c>
      <c r="S223" s="677">
        <v>0.4</v>
      </c>
      <c r="T223" s="744">
        <v>2</v>
      </c>
      <c r="U223" s="700">
        <v>0.66666666666666663</v>
      </c>
    </row>
    <row r="224" spans="1:21" ht="14.4" customHeight="1" x14ac:dyDescent="0.3">
      <c r="A224" s="660">
        <v>11</v>
      </c>
      <c r="B224" s="661" t="s">
        <v>577</v>
      </c>
      <c r="C224" s="661" t="s">
        <v>2259</v>
      </c>
      <c r="D224" s="742" t="s">
        <v>3662</v>
      </c>
      <c r="E224" s="743" t="s">
        <v>2287</v>
      </c>
      <c r="F224" s="661" t="s">
        <v>2256</v>
      </c>
      <c r="G224" s="661" t="s">
        <v>2292</v>
      </c>
      <c r="H224" s="661" t="s">
        <v>578</v>
      </c>
      <c r="I224" s="661" t="s">
        <v>2404</v>
      </c>
      <c r="J224" s="661" t="s">
        <v>2273</v>
      </c>
      <c r="K224" s="661"/>
      <c r="L224" s="662">
        <v>170.52</v>
      </c>
      <c r="M224" s="662">
        <v>682.08</v>
      </c>
      <c r="N224" s="661">
        <v>4</v>
      </c>
      <c r="O224" s="744">
        <v>1</v>
      </c>
      <c r="P224" s="662">
        <v>682.08</v>
      </c>
      <c r="Q224" s="677">
        <v>1</v>
      </c>
      <c r="R224" s="661">
        <v>4</v>
      </c>
      <c r="S224" s="677">
        <v>1</v>
      </c>
      <c r="T224" s="744">
        <v>1</v>
      </c>
      <c r="U224" s="700">
        <v>1</v>
      </c>
    </row>
    <row r="225" spans="1:21" ht="14.4" customHeight="1" x14ac:dyDescent="0.3">
      <c r="A225" s="660">
        <v>11</v>
      </c>
      <c r="B225" s="661" t="s">
        <v>577</v>
      </c>
      <c r="C225" s="661" t="s">
        <v>2259</v>
      </c>
      <c r="D225" s="742" t="s">
        <v>3662</v>
      </c>
      <c r="E225" s="743" t="s">
        <v>2287</v>
      </c>
      <c r="F225" s="661" t="s">
        <v>2256</v>
      </c>
      <c r="G225" s="661" t="s">
        <v>2415</v>
      </c>
      <c r="H225" s="661" t="s">
        <v>578</v>
      </c>
      <c r="I225" s="661" t="s">
        <v>2463</v>
      </c>
      <c r="J225" s="661" t="s">
        <v>1464</v>
      </c>
      <c r="K225" s="661" t="s">
        <v>2464</v>
      </c>
      <c r="L225" s="662">
        <v>815.1</v>
      </c>
      <c r="M225" s="662">
        <v>815.1</v>
      </c>
      <c r="N225" s="661">
        <v>1</v>
      </c>
      <c r="O225" s="744">
        <v>1</v>
      </c>
      <c r="P225" s="662">
        <v>815.1</v>
      </c>
      <c r="Q225" s="677">
        <v>1</v>
      </c>
      <c r="R225" s="661">
        <v>1</v>
      </c>
      <c r="S225" s="677">
        <v>1</v>
      </c>
      <c r="T225" s="744">
        <v>1</v>
      </c>
      <c r="U225" s="700">
        <v>1</v>
      </c>
    </row>
    <row r="226" spans="1:21" ht="14.4" customHeight="1" x14ac:dyDescent="0.3">
      <c r="A226" s="660">
        <v>11</v>
      </c>
      <c r="B226" s="661" t="s">
        <v>577</v>
      </c>
      <c r="C226" s="661" t="s">
        <v>2259</v>
      </c>
      <c r="D226" s="742" t="s">
        <v>3662</v>
      </c>
      <c r="E226" s="743" t="s">
        <v>2287</v>
      </c>
      <c r="F226" s="661" t="s">
        <v>2256</v>
      </c>
      <c r="G226" s="661" t="s">
        <v>2374</v>
      </c>
      <c r="H226" s="661" t="s">
        <v>578</v>
      </c>
      <c r="I226" s="661" t="s">
        <v>1282</v>
      </c>
      <c r="J226" s="661" t="s">
        <v>2375</v>
      </c>
      <c r="K226" s="661" t="s">
        <v>1280</v>
      </c>
      <c r="L226" s="662">
        <v>0</v>
      </c>
      <c r="M226" s="662">
        <v>0</v>
      </c>
      <c r="N226" s="661">
        <v>4</v>
      </c>
      <c r="O226" s="744">
        <v>1</v>
      </c>
      <c r="P226" s="662">
        <v>0</v>
      </c>
      <c r="Q226" s="677"/>
      <c r="R226" s="661">
        <v>3</v>
      </c>
      <c r="S226" s="677">
        <v>0.75</v>
      </c>
      <c r="T226" s="744">
        <v>0.5</v>
      </c>
      <c r="U226" s="700">
        <v>0.5</v>
      </c>
    </row>
    <row r="227" spans="1:21" ht="14.4" customHeight="1" x14ac:dyDescent="0.3">
      <c r="A227" s="660">
        <v>11</v>
      </c>
      <c r="B227" s="661" t="s">
        <v>577</v>
      </c>
      <c r="C227" s="661" t="s">
        <v>2259</v>
      </c>
      <c r="D227" s="742" t="s">
        <v>3662</v>
      </c>
      <c r="E227" s="743" t="s">
        <v>2287</v>
      </c>
      <c r="F227" s="661" t="s">
        <v>2256</v>
      </c>
      <c r="G227" s="661" t="s">
        <v>2376</v>
      </c>
      <c r="H227" s="661" t="s">
        <v>578</v>
      </c>
      <c r="I227" s="661" t="s">
        <v>838</v>
      </c>
      <c r="J227" s="661" t="s">
        <v>839</v>
      </c>
      <c r="K227" s="661" t="s">
        <v>2377</v>
      </c>
      <c r="L227" s="662">
        <v>60.9</v>
      </c>
      <c r="M227" s="662">
        <v>60.9</v>
      </c>
      <c r="N227" s="661">
        <v>1</v>
      </c>
      <c r="O227" s="744">
        <v>0.5</v>
      </c>
      <c r="P227" s="662">
        <v>60.9</v>
      </c>
      <c r="Q227" s="677">
        <v>1</v>
      </c>
      <c r="R227" s="661">
        <v>1</v>
      </c>
      <c r="S227" s="677">
        <v>1</v>
      </c>
      <c r="T227" s="744">
        <v>0.5</v>
      </c>
      <c r="U227" s="700">
        <v>1</v>
      </c>
    </row>
    <row r="228" spans="1:21" ht="14.4" customHeight="1" x14ac:dyDescent="0.3">
      <c r="A228" s="660">
        <v>11</v>
      </c>
      <c r="B228" s="661" t="s">
        <v>577</v>
      </c>
      <c r="C228" s="661" t="s">
        <v>2259</v>
      </c>
      <c r="D228" s="742" t="s">
        <v>3662</v>
      </c>
      <c r="E228" s="743" t="s">
        <v>2287</v>
      </c>
      <c r="F228" s="661" t="s">
        <v>2256</v>
      </c>
      <c r="G228" s="661" t="s">
        <v>2305</v>
      </c>
      <c r="H228" s="661" t="s">
        <v>960</v>
      </c>
      <c r="I228" s="661" t="s">
        <v>1059</v>
      </c>
      <c r="J228" s="661" t="s">
        <v>610</v>
      </c>
      <c r="K228" s="661" t="s">
        <v>611</v>
      </c>
      <c r="L228" s="662">
        <v>407.55</v>
      </c>
      <c r="M228" s="662">
        <v>1222.6500000000001</v>
      </c>
      <c r="N228" s="661">
        <v>3</v>
      </c>
      <c r="O228" s="744">
        <v>0.5</v>
      </c>
      <c r="P228" s="662">
        <v>1222.6500000000001</v>
      </c>
      <c r="Q228" s="677">
        <v>1</v>
      </c>
      <c r="R228" s="661">
        <v>3</v>
      </c>
      <c r="S228" s="677">
        <v>1</v>
      </c>
      <c r="T228" s="744">
        <v>0.5</v>
      </c>
      <c r="U228" s="700">
        <v>1</v>
      </c>
    </row>
    <row r="229" spans="1:21" ht="14.4" customHeight="1" x14ac:dyDescent="0.3">
      <c r="A229" s="660">
        <v>11</v>
      </c>
      <c r="B229" s="661" t="s">
        <v>577</v>
      </c>
      <c r="C229" s="661" t="s">
        <v>2259</v>
      </c>
      <c r="D229" s="742" t="s">
        <v>3662</v>
      </c>
      <c r="E229" s="743" t="s">
        <v>2287</v>
      </c>
      <c r="F229" s="661" t="s">
        <v>2256</v>
      </c>
      <c r="G229" s="661" t="s">
        <v>2305</v>
      </c>
      <c r="H229" s="661" t="s">
        <v>960</v>
      </c>
      <c r="I229" s="661" t="s">
        <v>1061</v>
      </c>
      <c r="J229" s="661" t="s">
        <v>610</v>
      </c>
      <c r="K229" s="661" t="s">
        <v>1062</v>
      </c>
      <c r="L229" s="662">
        <v>543.39</v>
      </c>
      <c r="M229" s="662">
        <v>3260.3399999999997</v>
      </c>
      <c r="N229" s="661">
        <v>6</v>
      </c>
      <c r="O229" s="744">
        <v>3.5</v>
      </c>
      <c r="P229" s="662">
        <v>2716.95</v>
      </c>
      <c r="Q229" s="677">
        <v>0.83333333333333337</v>
      </c>
      <c r="R229" s="661">
        <v>5</v>
      </c>
      <c r="S229" s="677">
        <v>0.83333333333333337</v>
      </c>
      <c r="T229" s="744">
        <v>3</v>
      </c>
      <c r="U229" s="700">
        <v>0.8571428571428571</v>
      </c>
    </row>
    <row r="230" spans="1:21" ht="14.4" customHeight="1" x14ac:dyDescent="0.3">
      <c r="A230" s="660">
        <v>11</v>
      </c>
      <c r="B230" s="661" t="s">
        <v>577</v>
      </c>
      <c r="C230" s="661" t="s">
        <v>2259</v>
      </c>
      <c r="D230" s="742" t="s">
        <v>3662</v>
      </c>
      <c r="E230" s="743" t="s">
        <v>2287</v>
      </c>
      <c r="F230" s="661" t="s">
        <v>2256</v>
      </c>
      <c r="G230" s="661" t="s">
        <v>2305</v>
      </c>
      <c r="H230" s="661" t="s">
        <v>960</v>
      </c>
      <c r="I230" s="661" t="s">
        <v>982</v>
      </c>
      <c r="J230" s="661" t="s">
        <v>610</v>
      </c>
      <c r="K230" s="661" t="s">
        <v>613</v>
      </c>
      <c r="L230" s="662">
        <v>815.1</v>
      </c>
      <c r="M230" s="662">
        <v>116559.29999999999</v>
      </c>
      <c r="N230" s="661">
        <v>143</v>
      </c>
      <c r="O230" s="744">
        <v>105.5</v>
      </c>
      <c r="P230" s="662">
        <v>79879.800000000017</v>
      </c>
      <c r="Q230" s="677">
        <v>0.68531468531468553</v>
      </c>
      <c r="R230" s="661">
        <v>98</v>
      </c>
      <c r="S230" s="677">
        <v>0.68531468531468531</v>
      </c>
      <c r="T230" s="744">
        <v>75</v>
      </c>
      <c r="U230" s="700">
        <v>0.7109004739336493</v>
      </c>
    </row>
    <row r="231" spans="1:21" ht="14.4" customHeight="1" x14ac:dyDescent="0.3">
      <c r="A231" s="660">
        <v>11</v>
      </c>
      <c r="B231" s="661" t="s">
        <v>577</v>
      </c>
      <c r="C231" s="661" t="s">
        <v>2259</v>
      </c>
      <c r="D231" s="742" t="s">
        <v>3662</v>
      </c>
      <c r="E231" s="743" t="s">
        <v>2287</v>
      </c>
      <c r="F231" s="661" t="s">
        <v>2256</v>
      </c>
      <c r="G231" s="661" t="s">
        <v>2305</v>
      </c>
      <c r="H231" s="661" t="s">
        <v>960</v>
      </c>
      <c r="I231" s="661" t="s">
        <v>984</v>
      </c>
      <c r="J231" s="661" t="s">
        <v>610</v>
      </c>
      <c r="K231" s="661" t="s">
        <v>985</v>
      </c>
      <c r="L231" s="662">
        <v>923.74</v>
      </c>
      <c r="M231" s="662">
        <v>1847.48</v>
      </c>
      <c r="N231" s="661">
        <v>2</v>
      </c>
      <c r="O231" s="744">
        <v>1</v>
      </c>
      <c r="P231" s="662">
        <v>923.74</v>
      </c>
      <c r="Q231" s="677">
        <v>0.5</v>
      </c>
      <c r="R231" s="661">
        <v>1</v>
      </c>
      <c r="S231" s="677">
        <v>0.5</v>
      </c>
      <c r="T231" s="744">
        <v>0.5</v>
      </c>
      <c r="U231" s="700">
        <v>0.5</v>
      </c>
    </row>
    <row r="232" spans="1:21" ht="14.4" customHeight="1" x14ac:dyDescent="0.3">
      <c r="A232" s="660">
        <v>11</v>
      </c>
      <c r="B232" s="661" t="s">
        <v>577</v>
      </c>
      <c r="C232" s="661" t="s">
        <v>2259</v>
      </c>
      <c r="D232" s="742" t="s">
        <v>3662</v>
      </c>
      <c r="E232" s="743" t="s">
        <v>2287</v>
      </c>
      <c r="F232" s="661" t="s">
        <v>2256</v>
      </c>
      <c r="G232" s="661" t="s">
        <v>2306</v>
      </c>
      <c r="H232" s="661" t="s">
        <v>960</v>
      </c>
      <c r="I232" s="661" t="s">
        <v>966</v>
      </c>
      <c r="J232" s="661" t="s">
        <v>967</v>
      </c>
      <c r="K232" s="661" t="s">
        <v>2159</v>
      </c>
      <c r="L232" s="662">
        <v>48.42</v>
      </c>
      <c r="M232" s="662">
        <v>48.42</v>
      </c>
      <c r="N232" s="661">
        <v>1</v>
      </c>
      <c r="O232" s="744">
        <v>0.5</v>
      </c>
      <c r="P232" s="662">
        <v>48.42</v>
      </c>
      <c r="Q232" s="677">
        <v>1</v>
      </c>
      <c r="R232" s="661">
        <v>1</v>
      </c>
      <c r="S232" s="677">
        <v>1</v>
      </c>
      <c r="T232" s="744">
        <v>0.5</v>
      </c>
      <c r="U232" s="700">
        <v>1</v>
      </c>
    </row>
    <row r="233" spans="1:21" ht="14.4" customHeight="1" x14ac:dyDescent="0.3">
      <c r="A233" s="660">
        <v>11</v>
      </c>
      <c r="B233" s="661" t="s">
        <v>577</v>
      </c>
      <c r="C233" s="661" t="s">
        <v>2259</v>
      </c>
      <c r="D233" s="742" t="s">
        <v>3662</v>
      </c>
      <c r="E233" s="743" t="s">
        <v>2287</v>
      </c>
      <c r="F233" s="661" t="s">
        <v>2256</v>
      </c>
      <c r="G233" s="661" t="s">
        <v>2306</v>
      </c>
      <c r="H233" s="661" t="s">
        <v>578</v>
      </c>
      <c r="I233" s="661" t="s">
        <v>2465</v>
      </c>
      <c r="J233" s="661" t="s">
        <v>967</v>
      </c>
      <c r="K233" s="661" t="s">
        <v>2466</v>
      </c>
      <c r="L233" s="662">
        <v>24.22</v>
      </c>
      <c r="M233" s="662">
        <v>48.44</v>
      </c>
      <c r="N233" s="661">
        <v>2</v>
      </c>
      <c r="O233" s="744">
        <v>2</v>
      </c>
      <c r="P233" s="662"/>
      <c r="Q233" s="677">
        <v>0</v>
      </c>
      <c r="R233" s="661"/>
      <c r="S233" s="677">
        <v>0</v>
      </c>
      <c r="T233" s="744"/>
      <c r="U233" s="700">
        <v>0</v>
      </c>
    </row>
    <row r="234" spans="1:21" ht="14.4" customHeight="1" x14ac:dyDescent="0.3">
      <c r="A234" s="660">
        <v>11</v>
      </c>
      <c r="B234" s="661" t="s">
        <v>577</v>
      </c>
      <c r="C234" s="661" t="s">
        <v>2259</v>
      </c>
      <c r="D234" s="742" t="s">
        <v>3662</v>
      </c>
      <c r="E234" s="743" t="s">
        <v>2287</v>
      </c>
      <c r="F234" s="661" t="s">
        <v>2256</v>
      </c>
      <c r="G234" s="661" t="s">
        <v>2307</v>
      </c>
      <c r="H234" s="661" t="s">
        <v>578</v>
      </c>
      <c r="I234" s="661" t="s">
        <v>714</v>
      </c>
      <c r="J234" s="661" t="s">
        <v>2308</v>
      </c>
      <c r="K234" s="661" t="s">
        <v>2309</v>
      </c>
      <c r="L234" s="662">
        <v>0</v>
      </c>
      <c r="M234" s="662">
        <v>0</v>
      </c>
      <c r="N234" s="661">
        <v>50</v>
      </c>
      <c r="O234" s="744">
        <v>31.5</v>
      </c>
      <c r="P234" s="662">
        <v>0</v>
      </c>
      <c r="Q234" s="677"/>
      <c r="R234" s="661">
        <v>26</v>
      </c>
      <c r="S234" s="677">
        <v>0.52</v>
      </c>
      <c r="T234" s="744">
        <v>16</v>
      </c>
      <c r="U234" s="700">
        <v>0.50793650793650791</v>
      </c>
    </row>
    <row r="235" spans="1:21" ht="14.4" customHeight="1" x14ac:dyDescent="0.3">
      <c r="A235" s="660">
        <v>11</v>
      </c>
      <c r="B235" s="661" t="s">
        <v>577</v>
      </c>
      <c r="C235" s="661" t="s">
        <v>2259</v>
      </c>
      <c r="D235" s="742" t="s">
        <v>3662</v>
      </c>
      <c r="E235" s="743" t="s">
        <v>2287</v>
      </c>
      <c r="F235" s="661" t="s">
        <v>2256</v>
      </c>
      <c r="G235" s="661" t="s">
        <v>2310</v>
      </c>
      <c r="H235" s="661" t="s">
        <v>578</v>
      </c>
      <c r="I235" s="661" t="s">
        <v>1097</v>
      </c>
      <c r="J235" s="661" t="s">
        <v>1098</v>
      </c>
      <c r="K235" s="661" t="s">
        <v>2312</v>
      </c>
      <c r="L235" s="662">
        <v>22.44</v>
      </c>
      <c r="M235" s="662">
        <v>22.44</v>
      </c>
      <c r="N235" s="661">
        <v>1</v>
      </c>
      <c r="O235" s="744">
        <v>0.5</v>
      </c>
      <c r="P235" s="662">
        <v>22.44</v>
      </c>
      <c r="Q235" s="677">
        <v>1</v>
      </c>
      <c r="R235" s="661">
        <v>1</v>
      </c>
      <c r="S235" s="677">
        <v>1</v>
      </c>
      <c r="T235" s="744">
        <v>0.5</v>
      </c>
      <c r="U235" s="700">
        <v>1</v>
      </c>
    </row>
    <row r="236" spans="1:21" ht="14.4" customHeight="1" x14ac:dyDescent="0.3">
      <c r="A236" s="660">
        <v>11</v>
      </c>
      <c r="B236" s="661" t="s">
        <v>577</v>
      </c>
      <c r="C236" s="661" t="s">
        <v>2259</v>
      </c>
      <c r="D236" s="742" t="s">
        <v>3662</v>
      </c>
      <c r="E236" s="743" t="s">
        <v>2287</v>
      </c>
      <c r="F236" s="661" t="s">
        <v>2258</v>
      </c>
      <c r="G236" s="661" t="s">
        <v>2318</v>
      </c>
      <c r="H236" s="661" t="s">
        <v>578</v>
      </c>
      <c r="I236" s="661" t="s">
        <v>1706</v>
      </c>
      <c r="J236" s="661" t="s">
        <v>2355</v>
      </c>
      <c r="K236" s="661" t="s">
        <v>2356</v>
      </c>
      <c r="L236" s="662">
        <v>748.12</v>
      </c>
      <c r="M236" s="662">
        <v>2992.48</v>
      </c>
      <c r="N236" s="661">
        <v>4</v>
      </c>
      <c r="O236" s="744">
        <v>4</v>
      </c>
      <c r="P236" s="662">
        <v>2992.48</v>
      </c>
      <c r="Q236" s="677">
        <v>1</v>
      </c>
      <c r="R236" s="661">
        <v>4</v>
      </c>
      <c r="S236" s="677">
        <v>1</v>
      </c>
      <c r="T236" s="744">
        <v>4</v>
      </c>
      <c r="U236" s="700">
        <v>1</v>
      </c>
    </row>
    <row r="237" spans="1:21" ht="14.4" customHeight="1" x14ac:dyDescent="0.3">
      <c r="A237" s="660">
        <v>11</v>
      </c>
      <c r="B237" s="661" t="s">
        <v>577</v>
      </c>
      <c r="C237" s="661" t="s">
        <v>2259</v>
      </c>
      <c r="D237" s="742" t="s">
        <v>3662</v>
      </c>
      <c r="E237" s="743" t="s">
        <v>2287</v>
      </c>
      <c r="F237" s="661" t="s">
        <v>2258</v>
      </c>
      <c r="G237" s="661" t="s">
        <v>2318</v>
      </c>
      <c r="H237" s="661" t="s">
        <v>578</v>
      </c>
      <c r="I237" s="661" t="s">
        <v>2319</v>
      </c>
      <c r="J237" s="661" t="s">
        <v>2320</v>
      </c>
      <c r="K237" s="661" t="s">
        <v>2321</v>
      </c>
      <c r="L237" s="662">
        <v>1000</v>
      </c>
      <c r="M237" s="662">
        <v>7000</v>
      </c>
      <c r="N237" s="661">
        <v>7</v>
      </c>
      <c r="O237" s="744">
        <v>7</v>
      </c>
      <c r="P237" s="662">
        <v>7000</v>
      </c>
      <c r="Q237" s="677">
        <v>1</v>
      </c>
      <c r="R237" s="661">
        <v>7</v>
      </c>
      <c r="S237" s="677">
        <v>1</v>
      </c>
      <c r="T237" s="744">
        <v>7</v>
      </c>
      <c r="U237" s="700">
        <v>1</v>
      </c>
    </row>
    <row r="238" spans="1:21" ht="14.4" customHeight="1" x14ac:dyDescent="0.3">
      <c r="A238" s="660">
        <v>11</v>
      </c>
      <c r="B238" s="661" t="s">
        <v>577</v>
      </c>
      <c r="C238" s="661" t="s">
        <v>2259</v>
      </c>
      <c r="D238" s="742" t="s">
        <v>3662</v>
      </c>
      <c r="E238" s="743" t="s">
        <v>2287</v>
      </c>
      <c r="F238" s="661" t="s">
        <v>2258</v>
      </c>
      <c r="G238" s="661" t="s">
        <v>2318</v>
      </c>
      <c r="H238" s="661" t="s">
        <v>578</v>
      </c>
      <c r="I238" s="661" t="s">
        <v>2412</v>
      </c>
      <c r="J238" s="661" t="s">
        <v>2413</v>
      </c>
      <c r="K238" s="661" t="s">
        <v>2414</v>
      </c>
      <c r="L238" s="662">
        <v>350</v>
      </c>
      <c r="M238" s="662">
        <v>700</v>
      </c>
      <c r="N238" s="661">
        <v>2</v>
      </c>
      <c r="O238" s="744">
        <v>2</v>
      </c>
      <c r="P238" s="662">
        <v>700</v>
      </c>
      <c r="Q238" s="677">
        <v>1</v>
      </c>
      <c r="R238" s="661">
        <v>2</v>
      </c>
      <c r="S238" s="677">
        <v>1</v>
      </c>
      <c r="T238" s="744">
        <v>2</v>
      </c>
      <c r="U238" s="700">
        <v>1</v>
      </c>
    </row>
    <row r="239" spans="1:21" ht="14.4" customHeight="1" x14ac:dyDescent="0.3">
      <c r="A239" s="660">
        <v>11</v>
      </c>
      <c r="B239" s="661" t="s">
        <v>577</v>
      </c>
      <c r="C239" s="661" t="s">
        <v>2259</v>
      </c>
      <c r="D239" s="742" t="s">
        <v>3662</v>
      </c>
      <c r="E239" s="743" t="s">
        <v>2287</v>
      </c>
      <c r="F239" s="661" t="s">
        <v>2258</v>
      </c>
      <c r="G239" s="661" t="s">
        <v>2318</v>
      </c>
      <c r="H239" s="661" t="s">
        <v>578</v>
      </c>
      <c r="I239" s="661" t="s">
        <v>2322</v>
      </c>
      <c r="J239" s="661" t="s">
        <v>2323</v>
      </c>
      <c r="K239" s="661" t="s">
        <v>2324</v>
      </c>
      <c r="L239" s="662">
        <v>500</v>
      </c>
      <c r="M239" s="662">
        <v>3500</v>
      </c>
      <c r="N239" s="661">
        <v>7</v>
      </c>
      <c r="O239" s="744">
        <v>7</v>
      </c>
      <c r="P239" s="662">
        <v>3500</v>
      </c>
      <c r="Q239" s="677">
        <v>1</v>
      </c>
      <c r="R239" s="661">
        <v>7</v>
      </c>
      <c r="S239" s="677">
        <v>1</v>
      </c>
      <c r="T239" s="744">
        <v>7</v>
      </c>
      <c r="U239" s="700">
        <v>1</v>
      </c>
    </row>
    <row r="240" spans="1:21" ht="14.4" customHeight="1" x14ac:dyDescent="0.3">
      <c r="A240" s="660">
        <v>11</v>
      </c>
      <c r="B240" s="661" t="s">
        <v>577</v>
      </c>
      <c r="C240" s="661" t="s">
        <v>2259</v>
      </c>
      <c r="D240" s="742" t="s">
        <v>3662</v>
      </c>
      <c r="E240" s="743" t="s">
        <v>2287</v>
      </c>
      <c r="F240" s="661" t="s">
        <v>2258</v>
      </c>
      <c r="G240" s="661" t="s">
        <v>2318</v>
      </c>
      <c r="H240" s="661" t="s">
        <v>578</v>
      </c>
      <c r="I240" s="661" t="s">
        <v>2433</v>
      </c>
      <c r="J240" s="661" t="s">
        <v>2434</v>
      </c>
      <c r="K240" s="661" t="s">
        <v>2435</v>
      </c>
      <c r="L240" s="662">
        <v>999.46</v>
      </c>
      <c r="M240" s="662">
        <v>3997.84</v>
      </c>
      <c r="N240" s="661">
        <v>4</v>
      </c>
      <c r="O240" s="744">
        <v>4</v>
      </c>
      <c r="P240" s="662">
        <v>3997.84</v>
      </c>
      <c r="Q240" s="677">
        <v>1</v>
      </c>
      <c r="R240" s="661">
        <v>4</v>
      </c>
      <c r="S240" s="677">
        <v>1</v>
      </c>
      <c r="T240" s="744">
        <v>4</v>
      </c>
      <c r="U240" s="700">
        <v>1</v>
      </c>
    </row>
    <row r="241" spans="1:21" ht="14.4" customHeight="1" x14ac:dyDescent="0.3">
      <c r="A241" s="660">
        <v>11</v>
      </c>
      <c r="B241" s="661" t="s">
        <v>577</v>
      </c>
      <c r="C241" s="661" t="s">
        <v>2259</v>
      </c>
      <c r="D241" s="742" t="s">
        <v>3662</v>
      </c>
      <c r="E241" s="743" t="s">
        <v>2287</v>
      </c>
      <c r="F241" s="661" t="s">
        <v>2258</v>
      </c>
      <c r="G241" s="661" t="s">
        <v>2318</v>
      </c>
      <c r="H241" s="661" t="s">
        <v>578</v>
      </c>
      <c r="I241" s="661" t="s">
        <v>2325</v>
      </c>
      <c r="J241" s="661" t="s">
        <v>2326</v>
      </c>
      <c r="K241" s="661" t="s">
        <v>2327</v>
      </c>
      <c r="L241" s="662">
        <v>971.25</v>
      </c>
      <c r="M241" s="662">
        <v>12626.25</v>
      </c>
      <c r="N241" s="661">
        <v>13</v>
      </c>
      <c r="O241" s="744">
        <v>13</v>
      </c>
      <c r="P241" s="662">
        <v>11655</v>
      </c>
      <c r="Q241" s="677">
        <v>0.92307692307692313</v>
      </c>
      <c r="R241" s="661">
        <v>12</v>
      </c>
      <c r="S241" s="677">
        <v>0.92307692307692313</v>
      </c>
      <c r="T241" s="744">
        <v>12</v>
      </c>
      <c r="U241" s="700">
        <v>0.92307692307692313</v>
      </c>
    </row>
    <row r="242" spans="1:21" ht="14.4" customHeight="1" x14ac:dyDescent="0.3">
      <c r="A242" s="660">
        <v>11</v>
      </c>
      <c r="B242" s="661" t="s">
        <v>577</v>
      </c>
      <c r="C242" s="661" t="s">
        <v>2259</v>
      </c>
      <c r="D242" s="742" t="s">
        <v>3662</v>
      </c>
      <c r="E242" s="743" t="s">
        <v>2287</v>
      </c>
      <c r="F242" s="661" t="s">
        <v>2258</v>
      </c>
      <c r="G242" s="661" t="s">
        <v>2318</v>
      </c>
      <c r="H242" s="661" t="s">
        <v>578</v>
      </c>
      <c r="I242" s="661" t="s">
        <v>2426</v>
      </c>
      <c r="J242" s="661" t="s">
        <v>2427</v>
      </c>
      <c r="K242" s="661"/>
      <c r="L242" s="662">
        <v>500</v>
      </c>
      <c r="M242" s="662">
        <v>500</v>
      </c>
      <c r="N242" s="661">
        <v>1</v>
      </c>
      <c r="O242" s="744">
        <v>1</v>
      </c>
      <c r="P242" s="662">
        <v>500</v>
      </c>
      <c r="Q242" s="677">
        <v>1</v>
      </c>
      <c r="R242" s="661">
        <v>1</v>
      </c>
      <c r="S242" s="677">
        <v>1</v>
      </c>
      <c r="T242" s="744">
        <v>1</v>
      </c>
      <c r="U242" s="700">
        <v>1</v>
      </c>
    </row>
    <row r="243" spans="1:21" ht="14.4" customHeight="1" x14ac:dyDescent="0.3">
      <c r="A243" s="660">
        <v>11</v>
      </c>
      <c r="B243" s="661" t="s">
        <v>577</v>
      </c>
      <c r="C243" s="661" t="s">
        <v>2259</v>
      </c>
      <c r="D243" s="742" t="s">
        <v>3662</v>
      </c>
      <c r="E243" s="743" t="s">
        <v>2287</v>
      </c>
      <c r="F243" s="661" t="s">
        <v>2258</v>
      </c>
      <c r="G243" s="661" t="s">
        <v>2318</v>
      </c>
      <c r="H243" s="661" t="s">
        <v>578</v>
      </c>
      <c r="I243" s="661" t="s">
        <v>2402</v>
      </c>
      <c r="J243" s="661" t="s">
        <v>2403</v>
      </c>
      <c r="K243" s="661"/>
      <c r="L243" s="662">
        <v>1000</v>
      </c>
      <c r="M243" s="662">
        <v>2000</v>
      </c>
      <c r="N243" s="661">
        <v>2</v>
      </c>
      <c r="O243" s="744">
        <v>2</v>
      </c>
      <c r="P243" s="662"/>
      <c r="Q243" s="677">
        <v>0</v>
      </c>
      <c r="R243" s="661"/>
      <c r="S243" s="677">
        <v>0</v>
      </c>
      <c r="T243" s="744"/>
      <c r="U243" s="700">
        <v>0</v>
      </c>
    </row>
    <row r="244" spans="1:21" ht="14.4" customHeight="1" x14ac:dyDescent="0.3">
      <c r="A244" s="660">
        <v>11</v>
      </c>
      <c r="B244" s="661" t="s">
        <v>577</v>
      </c>
      <c r="C244" s="661" t="s">
        <v>2259</v>
      </c>
      <c r="D244" s="742" t="s">
        <v>3662</v>
      </c>
      <c r="E244" s="743" t="s">
        <v>2287</v>
      </c>
      <c r="F244" s="661" t="s">
        <v>2258</v>
      </c>
      <c r="G244" s="661" t="s">
        <v>2318</v>
      </c>
      <c r="H244" s="661" t="s">
        <v>578</v>
      </c>
      <c r="I244" s="661" t="s">
        <v>2467</v>
      </c>
      <c r="J244" s="661" t="s">
        <v>2468</v>
      </c>
      <c r="K244" s="661" t="s">
        <v>2469</v>
      </c>
      <c r="L244" s="662">
        <v>1000</v>
      </c>
      <c r="M244" s="662">
        <v>1000</v>
      </c>
      <c r="N244" s="661">
        <v>1</v>
      </c>
      <c r="O244" s="744">
        <v>1</v>
      </c>
      <c r="P244" s="662">
        <v>1000</v>
      </c>
      <c r="Q244" s="677">
        <v>1</v>
      </c>
      <c r="R244" s="661">
        <v>1</v>
      </c>
      <c r="S244" s="677">
        <v>1</v>
      </c>
      <c r="T244" s="744">
        <v>1</v>
      </c>
      <c r="U244" s="700">
        <v>1</v>
      </c>
    </row>
    <row r="245" spans="1:21" ht="14.4" customHeight="1" x14ac:dyDescent="0.3">
      <c r="A245" s="660">
        <v>11</v>
      </c>
      <c r="B245" s="661" t="s">
        <v>577</v>
      </c>
      <c r="C245" s="661" t="s">
        <v>2259</v>
      </c>
      <c r="D245" s="742" t="s">
        <v>3662</v>
      </c>
      <c r="E245" s="743" t="s">
        <v>2287</v>
      </c>
      <c r="F245" s="661" t="s">
        <v>2258</v>
      </c>
      <c r="G245" s="661" t="s">
        <v>2330</v>
      </c>
      <c r="H245" s="661" t="s">
        <v>578</v>
      </c>
      <c r="I245" s="661" t="s">
        <v>2436</v>
      </c>
      <c r="J245" s="661" t="s">
        <v>2437</v>
      </c>
      <c r="K245" s="661" t="s">
        <v>2438</v>
      </c>
      <c r="L245" s="662">
        <v>200</v>
      </c>
      <c r="M245" s="662">
        <v>400</v>
      </c>
      <c r="N245" s="661">
        <v>2</v>
      </c>
      <c r="O245" s="744">
        <v>1</v>
      </c>
      <c r="P245" s="662">
        <v>400</v>
      </c>
      <c r="Q245" s="677">
        <v>1</v>
      </c>
      <c r="R245" s="661">
        <v>2</v>
      </c>
      <c r="S245" s="677">
        <v>1</v>
      </c>
      <c r="T245" s="744">
        <v>1</v>
      </c>
      <c r="U245" s="700">
        <v>1</v>
      </c>
    </row>
    <row r="246" spans="1:21" ht="14.4" customHeight="1" x14ac:dyDescent="0.3">
      <c r="A246" s="660">
        <v>11</v>
      </c>
      <c r="B246" s="661" t="s">
        <v>577</v>
      </c>
      <c r="C246" s="661" t="s">
        <v>2259</v>
      </c>
      <c r="D246" s="742" t="s">
        <v>3662</v>
      </c>
      <c r="E246" s="743" t="s">
        <v>2287</v>
      </c>
      <c r="F246" s="661" t="s">
        <v>2258</v>
      </c>
      <c r="G246" s="661" t="s">
        <v>2330</v>
      </c>
      <c r="H246" s="661" t="s">
        <v>578</v>
      </c>
      <c r="I246" s="661" t="s">
        <v>2331</v>
      </c>
      <c r="J246" s="661" t="s">
        <v>2332</v>
      </c>
      <c r="K246" s="661" t="s">
        <v>2333</v>
      </c>
      <c r="L246" s="662">
        <v>278.75</v>
      </c>
      <c r="M246" s="662">
        <v>1115</v>
      </c>
      <c r="N246" s="661">
        <v>4</v>
      </c>
      <c r="O246" s="744">
        <v>2</v>
      </c>
      <c r="P246" s="662">
        <v>1115</v>
      </c>
      <c r="Q246" s="677">
        <v>1</v>
      </c>
      <c r="R246" s="661">
        <v>4</v>
      </c>
      <c r="S246" s="677">
        <v>1</v>
      </c>
      <c r="T246" s="744">
        <v>2</v>
      </c>
      <c r="U246" s="700">
        <v>1</v>
      </c>
    </row>
    <row r="247" spans="1:21" ht="14.4" customHeight="1" x14ac:dyDescent="0.3">
      <c r="A247" s="660">
        <v>11</v>
      </c>
      <c r="B247" s="661" t="s">
        <v>577</v>
      </c>
      <c r="C247" s="661" t="s">
        <v>2259</v>
      </c>
      <c r="D247" s="742" t="s">
        <v>3662</v>
      </c>
      <c r="E247" s="743" t="s">
        <v>2288</v>
      </c>
      <c r="F247" s="661" t="s">
        <v>2256</v>
      </c>
      <c r="G247" s="661" t="s">
        <v>2292</v>
      </c>
      <c r="H247" s="661" t="s">
        <v>578</v>
      </c>
      <c r="I247" s="661" t="s">
        <v>1101</v>
      </c>
      <c r="J247" s="661" t="s">
        <v>1102</v>
      </c>
      <c r="K247" s="661" t="s">
        <v>2146</v>
      </c>
      <c r="L247" s="662">
        <v>170.52</v>
      </c>
      <c r="M247" s="662">
        <v>3239.88</v>
      </c>
      <c r="N247" s="661">
        <v>19</v>
      </c>
      <c r="O247" s="744">
        <v>5.5</v>
      </c>
      <c r="P247" s="662">
        <v>2046.24</v>
      </c>
      <c r="Q247" s="677">
        <v>0.63157894736842102</v>
      </c>
      <c r="R247" s="661">
        <v>12</v>
      </c>
      <c r="S247" s="677">
        <v>0.63157894736842102</v>
      </c>
      <c r="T247" s="744">
        <v>3</v>
      </c>
      <c r="U247" s="700">
        <v>0.54545454545454541</v>
      </c>
    </row>
    <row r="248" spans="1:21" ht="14.4" customHeight="1" x14ac:dyDescent="0.3">
      <c r="A248" s="660">
        <v>11</v>
      </c>
      <c r="B248" s="661" t="s">
        <v>577</v>
      </c>
      <c r="C248" s="661" t="s">
        <v>2259</v>
      </c>
      <c r="D248" s="742" t="s">
        <v>3662</v>
      </c>
      <c r="E248" s="743" t="s">
        <v>2288</v>
      </c>
      <c r="F248" s="661" t="s">
        <v>2256</v>
      </c>
      <c r="G248" s="661" t="s">
        <v>2292</v>
      </c>
      <c r="H248" s="661" t="s">
        <v>578</v>
      </c>
      <c r="I248" s="661" t="s">
        <v>2293</v>
      </c>
      <c r="J248" s="661" t="s">
        <v>1102</v>
      </c>
      <c r="K248" s="661" t="s">
        <v>1091</v>
      </c>
      <c r="L248" s="662">
        <v>0</v>
      </c>
      <c r="M248" s="662">
        <v>0</v>
      </c>
      <c r="N248" s="661">
        <v>11</v>
      </c>
      <c r="O248" s="744">
        <v>5</v>
      </c>
      <c r="P248" s="662">
        <v>0</v>
      </c>
      <c r="Q248" s="677"/>
      <c r="R248" s="661">
        <v>7</v>
      </c>
      <c r="S248" s="677">
        <v>0.63636363636363635</v>
      </c>
      <c r="T248" s="744">
        <v>2.5</v>
      </c>
      <c r="U248" s="700">
        <v>0.5</v>
      </c>
    </row>
    <row r="249" spans="1:21" ht="14.4" customHeight="1" x14ac:dyDescent="0.3">
      <c r="A249" s="660">
        <v>11</v>
      </c>
      <c r="B249" s="661" t="s">
        <v>577</v>
      </c>
      <c r="C249" s="661" t="s">
        <v>2259</v>
      </c>
      <c r="D249" s="742" t="s">
        <v>3662</v>
      </c>
      <c r="E249" s="743" t="s">
        <v>2288</v>
      </c>
      <c r="F249" s="661" t="s">
        <v>2256</v>
      </c>
      <c r="G249" s="661" t="s">
        <v>2292</v>
      </c>
      <c r="H249" s="661" t="s">
        <v>578</v>
      </c>
      <c r="I249" s="661" t="s">
        <v>2369</v>
      </c>
      <c r="J249" s="661" t="s">
        <v>1102</v>
      </c>
      <c r="K249" s="661" t="s">
        <v>2146</v>
      </c>
      <c r="L249" s="662">
        <v>0</v>
      </c>
      <c r="M249" s="662">
        <v>0</v>
      </c>
      <c r="N249" s="661">
        <v>2</v>
      </c>
      <c r="O249" s="744">
        <v>1</v>
      </c>
      <c r="P249" s="662"/>
      <c r="Q249" s="677"/>
      <c r="R249" s="661"/>
      <c r="S249" s="677">
        <v>0</v>
      </c>
      <c r="T249" s="744"/>
      <c r="U249" s="700">
        <v>0</v>
      </c>
    </row>
    <row r="250" spans="1:21" ht="14.4" customHeight="1" x14ac:dyDescent="0.3">
      <c r="A250" s="660">
        <v>11</v>
      </c>
      <c r="B250" s="661" t="s">
        <v>577</v>
      </c>
      <c r="C250" s="661" t="s">
        <v>2259</v>
      </c>
      <c r="D250" s="742" t="s">
        <v>3662</v>
      </c>
      <c r="E250" s="743" t="s">
        <v>2288</v>
      </c>
      <c r="F250" s="661" t="s">
        <v>2256</v>
      </c>
      <c r="G250" s="661" t="s">
        <v>2415</v>
      </c>
      <c r="H250" s="661" t="s">
        <v>578</v>
      </c>
      <c r="I250" s="661" t="s">
        <v>1463</v>
      </c>
      <c r="J250" s="661" t="s">
        <v>1464</v>
      </c>
      <c r="K250" s="661" t="s">
        <v>2416</v>
      </c>
      <c r="L250" s="662">
        <v>923.74</v>
      </c>
      <c r="M250" s="662">
        <v>10161.14</v>
      </c>
      <c r="N250" s="661">
        <v>11</v>
      </c>
      <c r="O250" s="744">
        <v>9</v>
      </c>
      <c r="P250" s="662">
        <v>2771.2200000000003</v>
      </c>
      <c r="Q250" s="677">
        <v>0.27272727272727276</v>
      </c>
      <c r="R250" s="661">
        <v>3</v>
      </c>
      <c r="S250" s="677">
        <v>0.27272727272727271</v>
      </c>
      <c r="T250" s="744">
        <v>2</v>
      </c>
      <c r="U250" s="700">
        <v>0.22222222222222221</v>
      </c>
    </row>
    <row r="251" spans="1:21" ht="14.4" customHeight="1" x14ac:dyDescent="0.3">
      <c r="A251" s="660">
        <v>11</v>
      </c>
      <c r="B251" s="661" t="s">
        <v>577</v>
      </c>
      <c r="C251" s="661" t="s">
        <v>2259</v>
      </c>
      <c r="D251" s="742" t="s">
        <v>3662</v>
      </c>
      <c r="E251" s="743" t="s">
        <v>2288</v>
      </c>
      <c r="F251" s="661" t="s">
        <v>2256</v>
      </c>
      <c r="G251" s="661" t="s">
        <v>2374</v>
      </c>
      <c r="H251" s="661" t="s">
        <v>578</v>
      </c>
      <c r="I251" s="661" t="s">
        <v>1282</v>
      </c>
      <c r="J251" s="661" t="s">
        <v>2375</v>
      </c>
      <c r="K251" s="661" t="s">
        <v>1280</v>
      </c>
      <c r="L251" s="662">
        <v>0</v>
      </c>
      <c r="M251" s="662">
        <v>0</v>
      </c>
      <c r="N251" s="661">
        <v>1</v>
      </c>
      <c r="O251" s="744">
        <v>0.5</v>
      </c>
      <c r="P251" s="662"/>
      <c r="Q251" s="677"/>
      <c r="R251" s="661"/>
      <c r="S251" s="677">
        <v>0</v>
      </c>
      <c r="T251" s="744"/>
      <c r="U251" s="700">
        <v>0</v>
      </c>
    </row>
    <row r="252" spans="1:21" ht="14.4" customHeight="1" x14ac:dyDescent="0.3">
      <c r="A252" s="660">
        <v>11</v>
      </c>
      <c r="B252" s="661" t="s">
        <v>577</v>
      </c>
      <c r="C252" s="661" t="s">
        <v>2259</v>
      </c>
      <c r="D252" s="742" t="s">
        <v>3662</v>
      </c>
      <c r="E252" s="743" t="s">
        <v>2288</v>
      </c>
      <c r="F252" s="661" t="s">
        <v>2256</v>
      </c>
      <c r="G252" s="661" t="s">
        <v>2376</v>
      </c>
      <c r="H252" s="661" t="s">
        <v>578</v>
      </c>
      <c r="I252" s="661" t="s">
        <v>838</v>
      </c>
      <c r="J252" s="661" t="s">
        <v>839</v>
      </c>
      <c r="K252" s="661" t="s">
        <v>2377</v>
      </c>
      <c r="L252" s="662">
        <v>60.9</v>
      </c>
      <c r="M252" s="662">
        <v>304.5</v>
      </c>
      <c r="N252" s="661">
        <v>5</v>
      </c>
      <c r="O252" s="744">
        <v>1</v>
      </c>
      <c r="P252" s="662">
        <v>304.5</v>
      </c>
      <c r="Q252" s="677">
        <v>1</v>
      </c>
      <c r="R252" s="661">
        <v>5</v>
      </c>
      <c r="S252" s="677">
        <v>1</v>
      </c>
      <c r="T252" s="744">
        <v>1</v>
      </c>
      <c r="U252" s="700">
        <v>1</v>
      </c>
    </row>
    <row r="253" spans="1:21" ht="14.4" customHeight="1" x14ac:dyDescent="0.3">
      <c r="A253" s="660">
        <v>11</v>
      </c>
      <c r="B253" s="661" t="s">
        <v>577</v>
      </c>
      <c r="C253" s="661" t="s">
        <v>2259</v>
      </c>
      <c r="D253" s="742" t="s">
        <v>3662</v>
      </c>
      <c r="E253" s="743" t="s">
        <v>2288</v>
      </c>
      <c r="F253" s="661" t="s">
        <v>2256</v>
      </c>
      <c r="G253" s="661" t="s">
        <v>2346</v>
      </c>
      <c r="H253" s="661" t="s">
        <v>578</v>
      </c>
      <c r="I253" s="661" t="s">
        <v>2347</v>
      </c>
      <c r="J253" s="661" t="s">
        <v>774</v>
      </c>
      <c r="K253" s="661" t="s">
        <v>2348</v>
      </c>
      <c r="L253" s="662">
        <v>0</v>
      </c>
      <c r="M253" s="662">
        <v>0</v>
      </c>
      <c r="N253" s="661">
        <v>2</v>
      </c>
      <c r="O253" s="744">
        <v>1.5</v>
      </c>
      <c r="P253" s="662">
        <v>0</v>
      </c>
      <c r="Q253" s="677"/>
      <c r="R253" s="661">
        <v>1</v>
      </c>
      <c r="S253" s="677">
        <v>0.5</v>
      </c>
      <c r="T253" s="744">
        <v>1</v>
      </c>
      <c r="U253" s="700">
        <v>0.66666666666666663</v>
      </c>
    </row>
    <row r="254" spans="1:21" ht="14.4" customHeight="1" x14ac:dyDescent="0.3">
      <c r="A254" s="660">
        <v>11</v>
      </c>
      <c r="B254" s="661" t="s">
        <v>577</v>
      </c>
      <c r="C254" s="661" t="s">
        <v>2259</v>
      </c>
      <c r="D254" s="742" t="s">
        <v>3662</v>
      </c>
      <c r="E254" s="743" t="s">
        <v>2288</v>
      </c>
      <c r="F254" s="661" t="s">
        <v>2256</v>
      </c>
      <c r="G254" s="661" t="s">
        <v>2346</v>
      </c>
      <c r="H254" s="661" t="s">
        <v>578</v>
      </c>
      <c r="I254" s="661" t="s">
        <v>1541</v>
      </c>
      <c r="J254" s="661" t="s">
        <v>774</v>
      </c>
      <c r="K254" s="661" t="s">
        <v>1542</v>
      </c>
      <c r="L254" s="662">
        <v>0</v>
      </c>
      <c r="M254" s="662">
        <v>0</v>
      </c>
      <c r="N254" s="661">
        <v>1</v>
      </c>
      <c r="O254" s="744">
        <v>1</v>
      </c>
      <c r="P254" s="662">
        <v>0</v>
      </c>
      <c r="Q254" s="677"/>
      <c r="R254" s="661">
        <v>1</v>
      </c>
      <c r="S254" s="677">
        <v>1</v>
      </c>
      <c r="T254" s="744">
        <v>1</v>
      </c>
      <c r="U254" s="700">
        <v>1</v>
      </c>
    </row>
    <row r="255" spans="1:21" ht="14.4" customHeight="1" x14ac:dyDescent="0.3">
      <c r="A255" s="660">
        <v>11</v>
      </c>
      <c r="B255" s="661" t="s">
        <v>577</v>
      </c>
      <c r="C255" s="661" t="s">
        <v>2259</v>
      </c>
      <c r="D255" s="742" t="s">
        <v>3662</v>
      </c>
      <c r="E255" s="743" t="s">
        <v>2288</v>
      </c>
      <c r="F255" s="661" t="s">
        <v>2256</v>
      </c>
      <c r="G255" s="661" t="s">
        <v>2300</v>
      </c>
      <c r="H255" s="661" t="s">
        <v>578</v>
      </c>
      <c r="I255" s="661" t="s">
        <v>1105</v>
      </c>
      <c r="J255" s="661" t="s">
        <v>1106</v>
      </c>
      <c r="K255" s="661" t="s">
        <v>1107</v>
      </c>
      <c r="L255" s="662">
        <v>147.31</v>
      </c>
      <c r="M255" s="662">
        <v>2504.27</v>
      </c>
      <c r="N255" s="661">
        <v>17</v>
      </c>
      <c r="O255" s="744">
        <v>2.5</v>
      </c>
      <c r="P255" s="662">
        <v>147.31</v>
      </c>
      <c r="Q255" s="677">
        <v>5.8823529411764705E-2</v>
      </c>
      <c r="R255" s="661">
        <v>1</v>
      </c>
      <c r="S255" s="677">
        <v>5.8823529411764705E-2</v>
      </c>
      <c r="T255" s="744">
        <v>0.5</v>
      </c>
      <c r="U255" s="700">
        <v>0.2</v>
      </c>
    </row>
    <row r="256" spans="1:21" ht="14.4" customHeight="1" x14ac:dyDescent="0.3">
      <c r="A256" s="660">
        <v>11</v>
      </c>
      <c r="B256" s="661" t="s">
        <v>577</v>
      </c>
      <c r="C256" s="661" t="s">
        <v>2259</v>
      </c>
      <c r="D256" s="742" t="s">
        <v>3662</v>
      </c>
      <c r="E256" s="743" t="s">
        <v>2288</v>
      </c>
      <c r="F256" s="661" t="s">
        <v>2256</v>
      </c>
      <c r="G256" s="661" t="s">
        <v>2394</v>
      </c>
      <c r="H256" s="661" t="s">
        <v>578</v>
      </c>
      <c r="I256" s="661" t="s">
        <v>2470</v>
      </c>
      <c r="J256" s="661" t="s">
        <v>2445</v>
      </c>
      <c r="K256" s="661" t="s">
        <v>2471</v>
      </c>
      <c r="L256" s="662">
        <v>0</v>
      </c>
      <c r="M256" s="662">
        <v>0</v>
      </c>
      <c r="N256" s="661">
        <v>1</v>
      </c>
      <c r="O256" s="744">
        <v>0.5</v>
      </c>
      <c r="P256" s="662">
        <v>0</v>
      </c>
      <c r="Q256" s="677"/>
      <c r="R256" s="661">
        <v>1</v>
      </c>
      <c r="S256" s="677">
        <v>1</v>
      </c>
      <c r="T256" s="744">
        <v>0.5</v>
      </c>
      <c r="U256" s="700">
        <v>1</v>
      </c>
    </row>
    <row r="257" spans="1:21" ht="14.4" customHeight="1" x14ac:dyDescent="0.3">
      <c r="A257" s="660">
        <v>11</v>
      </c>
      <c r="B257" s="661" t="s">
        <v>577</v>
      </c>
      <c r="C257" s="661" t="s">
        <v>2259</v>
      </c>
      <c r="D257" s="742" t="s">
        <v>3662</v>
      </c>
      <c r="E257" s="743" t="s">
        <v>2288</v>
      </c>
      <c r="F257" s="661" t="s">
        <v>2256</v>
      </c>
      <c r="G257" s="661" t="s">
        <v>2305</v>
      </c>
      <c r="H257" s="661" t="s">
        <v>960</v>
      </c>
      <c r="I257" s="661" t="s">
        <v>1061</v>
      </c>
      <c r="J257" s="661" t="s">
        <v>610</v>
      </c>
      <c r="K257" s="661" t="s">
        <v>1062</v>
      </c>
      <c r="L257" s="662">
        <v>543.39</v>
      </c>
      <c r="M257" s="662">
        <v>4347.12</v>
      </c>
      <c r="N257" s="661">
        <v>8</v>
      </c>
      <c r="O257" s="744">
        <v>6.5</v>
      </c>
      <c r="P257" s="662">
        <v>543.39</v>
      </c>
      <c r="Q257" s="677">
        <v>0.125</v>
      </c>
      <c r="R257" s="661">
        <v>1</v>
      </c>
      <c r="S257" s="677">
        <v>0.125</v>
      </c>
      <c r="T257" s="744">
        <v>1</v>
      </c>
      <c r="U257" s="700">
        <v>0.15384615384615385</v>
      </c>
    </row>
    <row r="258" spans="1:21" ht="14.4" customHeight="1" x14ac:dyDescent="0.3">
      <c r="A258" s="660">
        <v>11</v>
      </c>
      <c r="B258" s="661" t="s">
        <v>577</v>
      </c>
      <c r="C258" s="661" t="s">
        <v>2259</v>
      </c>
      <c r="D258" s="742" t="s">
        <v>3662</v>
      </c>
      <c r="E258" s="743" t="s">
        <v>2288</v>
      </c>
      <c r="F258" s="661" t="s">
        <v>2256</v>
      </c>
      <c r="G258" s="661" t="s">
        <v>2305</v>
      </c>
      <c r="H258" s="661" t="s">
        <v>960</v>
      </c>
      <c r="I258" s="661" t="s">
        <v>982</v>
      </c>
      <c r="J258" s="661" t="s">
        <v>610</v>
      </c>
      <c r="K258" s="661" t="s">
        <v>613</v>
      </c>
      <c r="L258" s="662">
        <v>815.1</v>
      </c>
      <c r="M258" s="662">
        <v>98627.099999999904</v>
      </c>
      <c r="N258" s="661">
        <v>121</v>
      </c>
      <c r="O258" s="744">
        <v>104</v>
      </c>
      <c r="P258" s="662">
        <v>51351.299999999952</v>
      </c>
      <c r="Q258" s="677">
        <v>0.52066115702479343</v>
      </c>
      <c r="R258" s="661">
        <v>63</v>
      </c>
      <c r="S258" s="677">
        <v>0.52066115702479343</v>
      </c>
      <c r="T258" s="744">
        <v>55.5</v>
      </c>
      <c r="U258" s="700">
        <v>0.53365384615384615</v>
      </c>
    </row>
    <row r="259" spans="1:21" ht="14.4" customHeight="1" x14ac:dyDescent="0.3">
      <c r="A259" s="660">
        <v>11</v>
      </c>
      <c r="B259" s="661" t="s">
        <v>577</v>
      </c>
      <c r="C259" s="661" t="s">
        <v>2259</v>
      </c>
      <c r="D259" s="742" t="s">
        <v>3662</v>
      </c>
      <c r="E259" s="743" t="s">
        <v>2288</v>
      </c>
      <c r="F259" s="661" t="s">
        <v>2256</v>
      </c>
      <c r="G259" s="661" t="s">
        <v>2305</v>
      </c>
      <c r="H259" s="661" t="s">
        <v>960</v>
      </c>
      <c r="I259" s="661" t="s">
        <v>984</v>
      </c>
      <c r="J259" s="661" t="s">
        <v>610</v>
      </c>
      <c r="K259" s="661" t="s">
        <v>985</v>
      </c>
      <c r="L259" s="662">
        <v>923.74</v>
      </c>
      <c r="M259" s="662">
        <v>2771.2200000000003</v>
      </c>
      <c r="N259" s="661">
        <v>3</v>
      </c>
      <c r="O259" s="744">
        <v>3</v>
      </c>
      <c r="P259" s="662">
        <v>1847.48</v>
      </c>
      <c r="Q259" s="677">
        <v>0.66666666666666663</v>
      </c>
      <c r="R259" s="661">
        <v>2</v>
      </c>
      <c r="S259" s="677">
        <v>0.66666666666666663</v>
      </c>
      <c r="T259" s="744">
        <v>2</v>
      </c>
      <c r="U259" s="700">
        <v>0.66666666666666663</v>
      </c>
    </row>
    <row r="260" spans="1:21" ht="14.4" customHeight="1" x14ac:dyDescent="0.3">
      <c r="A260" s="660">
        <v>11</v>
      </c>
      <c r="B260" s="661" t="s">
        <v>577</v>
      </c>
      <c r="C260" s="661" t="s">
        <v>2259</v>
      </c>
      <c r="D260" s="742" t="s">
        <v>3662</v>
      </c>
      <c r="E260" s="743" t="s">
        <v>2288</v>
      </c>
      <c r="F260" s="661" t="s">
        <v>2256</v>
      </c>
      <c r="G260" s="661" t="s">
        <v>2305</v>
      </c>
      <c r="H260" s="661" t="s">
        <v>960</v>
      </c>
      <c r="I260" s="661" t="s">
        <v>1546</v>
      </c>
      <c r="J260" s="661" t="s">
        <v>610</v>
      </c>
      <c r="K260" s="661" t="s">
        <v>1547</v>
      </c>
      <c r="L260" s="662">
        <v>1154.68</v>
      </c>
      <c r="M260" s="662">
        <v>1154.68</v>
      </c>
      <c r="N260" s="661">
        <v>1</v>
      </c>
      <c r="O260" s="744">
        <v>0.5</v>
      </c>
      <c r="P260" s="662">
        <v>1154.68</v>
      </c>
      <c r="Q260" s="677">
        <v>1</v>
      </c>
      <c r="R260" s="661">
        <v>1</v>
      </c>
      <c r="S260" s="677">
        <v>1</v>
      </c>
      <c r="T260" s="744">
        <v>0.5</v>
      </c>
      <c r="U260" s="700">
        <v>1</v>
      </c>
    </row>
    <row r="261" spans="1:21" ht="14.4" customHeight="1" x14ac:dyDescent="0.3">
      <c r="A261" s="660">
        <v>11</v>
      </c>
      <c r="B261" s="661" t="s">
        <v>577</v>
      </c>
      <c r="C261" s="661" t="s">
        <v>2259</v>
      </c>
      <c r="D261" s="742" t="s">
        <v>3662</v>
      </c>
      <c r="E261" s="743" t="s">
        <v>2288</v>
      </c>
      <c r="F261" s="661" t="s">
        <v>2256</v>
      </c>
      <c r="G261" s="661" t="s">
        <v>2305</v>
      </c>
      <c r="H261" s="661" t="s">
        <v>960</v>
      </c>
      <c r="I261" s="661" t="s">
        <v>2472</v>
      </c>
      <c r="J261" s="661" t="s">
        <v>1393</v>
      </c>
      <c r="K261" s="661" t="s">
        <v>985</v>
      </c>
      <c r="L261" s="662">
        <v>1847.49</v>
      </c>
      <c r="M261" s="662">
        <v>1847.49</v>
      </c>
      <c r="N261" s="661">
        <v>1</v>
      </c>
      <c r="O261" s="744">
        <v>0.5</v>
      </c>
      <c r="P261" s="662"/>
      <c r="Q261" s="677">
        <v>0</v>
      </c>
      <c r="R261" s="661"/>
      <c r="S261" s="677">
        <v>0</v>
      </c>
      <c r="T261" s="744"/>
      <c r="U261" s="700">
        <v>0</v>
      </c>
    </row>
    <row r="262" spans="1:21" ht="14.4" customHeight="1" x14ac:dyDescent="0.3">
      <c r="A262" s="660">
        <v>11</v>
      </c>
      <c r="B262" s="661" t="s">
        <v>577</v>
      </c>
      <c r="C262" s="661" t="s">
        <v>2259</v>
      </c>
      <c r="D262" s="742" t="s">
        <v>3662</v>
      </c>
      <c r="E262" s="743" t="s">
        <v>2288</v>
      </c>
      <c r="F262" s="661" t="s">
        <v>2256</v>
      </c>
      <c r="G262" s="661" t="s">
        <v>2307</v>
      </c>
      <c r="H262" s="661" t="s">
        <v>578</v>
      </c>
      <c r="I262" s="661" t="s">
        <v>714</v>
      </c>
      <c r="J262" s="661" t="s">
        <v>2308</v>
      </c>
      <c r="K262" s="661" t="s">
        <v>2309</v>
      </c>
      <c r="L262" s="662">
        <v>0</v>
      </c>
      <c r="M262" s="662">
        <v>0</v>
      </c>
      <c r="N262" s="661">
        <v>33</v>
      </c>
      <c r="O262" s="744">
        <v>23</v>
      </c>
      <c r="P262" s="662">
        <v>0</v>
      </c>
      <c r="Q262" s="677"/>
      <c r="R262" s="661">
        <v>7</v>
      </c>
      <c r="S262" s="677">
        <v>0.21212121212121213</v>
      </c>
      <c r="T262" s="744">
        <v>4.5</v>
      </c>
      <c r="U262" s="700">
        <v>0.19565217391304349</v>
      </c>
    </row>
    <row r="263" spans="1:21" ht="14.4" customHeight="1" x14ac:dyDescent="0.3">
      <c r="A263" s="660">
        <v>11</v>
      </c>
      <c r="B263" s="661" t="s">
        <v>577</v>
      </c>
      <c r="C263" s="661" t="s">
        <v>2259</v>
      </c>
      <c r="D263" s="742" t="s">
        <v>3662</v>
      </c>
      <c r="E263" s="743" t="s">
        <v>2288</v>
      </c>
      <c r="F263" s="661" t="s">
        <v>2256</v>
      </c>
      <c r="G263" s="661" t="s">
        <v>2313</v>
      </c>
      <c r="H263" s="661" t="s">
        <v>960</v>
      </c>
      <c r="I263" s="661" t="s">
        <v>2448</v>
      </c>
      <c r="J263" s="661" t="s">
        <v>2449</v>
      </c>
      <c r="K263" s="661" t="s">
        <v>2450</v>
      </c>
      <c r="L263" s="662">
        <v>31.32</v>
      </c>
      <c r="M263" s="662">
        <v>31.32</v>
      </c>
      <c r="N263" s="661">
        <v>1</v>
      </c>
      <c r="O263" s="744">
        <v>1</v>
      </c>
      <c r="P263" s="662"/>
      <c r="Q263" s="677">
        <v>0</v>
      </c>
      <c r="R263" s="661"/>
      <c r="S263" s="677">
        <v>0</v>
      </c>
      <c r="T263" s="744"/>
      <c r="U263" s="700">
        <v>0</v>
      </c>
    </row>
    <row r="264" spans="1:21" ht="14.4" customHeight="1" x14ac:dyDescent="0.3">
      <c r="A264" s="660">
        <v>11</v>
      </c>
      <c r="B264" s="661" t="s">
        <v>577</v>
      </c>
      <c r="C264" s="661" t="s">
        <v>2259</v>
      </c>
      <c r="D264" s="742" t="s">
        <v>3662</v>
      </c>
      <c r="E264" s="743" t="s">
        <v>2288</v>
      </c>
      <c r="F264" s="661" t="s">
        <v>2258</v>
      </c>
      <c r="G264" s="661" t="s">
        <v>2318</v>
      </c>
      <c r="H264" s="661" t="s">
        <v>578</v>
      </c>
      <c r="I264" s="661" t="s">
        <v>2409</v>
      </c>
      <c r="J264" s="661" t="s">
        <v>2410</v>
      </c>
      <c r="K264" s="661" t="s">
        <v>2411</v>
      </c>
      <c r="L264" s="662">
        <v>492.18</v>
      </c>
      <c r="M264" s="662">
        <v>984.36</v>
      </c>
      <c r="N264" s="661">
        <v>2</v>
      </c>
      <c r="O264" s="744">
        <v>2</v>
      </c>
      <c r="P264" s="662">
        <v>984.36</v>
      </c>
      <c r="Q264" s="677">
        <v>1</v>
      </c>
      <c r="R264" s="661">
        <v>2</v>
      </c>
      <c r="S264" s="677">
        <v>1</v>
      </c>
      <c r="T264" s="744">
        <v>2</v>
      </c>
      <c r="U264" s="700">
        <v>1</v>
      </c>
    </row>
    <row r="265" spans="1:21" ht="14.4" customHeight="1" x14ac:dyDescent="0.3">
      <c r="A265" s="660">
        <v>11</v>
      </c>
      <c r="B265" s="661" t="s">
        <v>577</v>
      </c>
      <c r="C265" s="661" t="s">
        <v>2259</v>
      </c>
      <c r="D265" s="742" t="s">
        <v>3662</v>
      </c>
      <c r="E265" s="743" t="s">
        <v>2288</v>
      </c>
      <c r="F265" s="661" t="s">
        <v>2258</v>
      </c>
      <c r="G265" s="661" t="s">
        <v>2318</v>
      </c>
      <c r="H265" s="661" t="s">
        <v>578</v>
      </c>
      <c r="I265" s="661" t="s">
        <v>1706</v>
      </c>
      <c r="J265" s="661" t="s">
        <v>2355</v>
      </c>
      <c r="K265" s="661" t="s">
        <v>2356</v>
      </c>
      <c r="L265" s="662">
        <v>748.12</v>
      </c>
      <c r="M265" s="662">
        <v>3740.6</v>
      </c>
      <c r="N265" s="661">
        <v>5</v>
      </c>
      <c r="O265" s="744">
        <v>5</v>
      </c>
      <c r="P265" s="662">
        <v>2992.48</v>
      </c>
      <c r="Q265" s="677">
        <v>0.8</v>
      </c>
      <c r="R265" s="661">
        <v>4</v>
      </c>
      <c r="S265" s="677">
        <v>0.8</v>
      </c>
      <c r="T265" s="744">
        <v>4</v>
      </c>
      <c r="U265" s="700">
        <v>0.8</v>
      </c>
    </row>
    <row r="266" spans="1:21" ht="14.4" customHeight="1" x14ac:dyDescent="0.3">
      <c r="A266" s="660">
        <v>11</v>
      </c>
      <c r="B266" s="661" t="s">
        <v>577</v>
      </c>
      <c r="C266" s="661" t="s">
        <v>2259</v>
      </c>
      <c r="D266" s="742" t="s">
        <v>3662</v>
      </c>
      <c r="E266" s="743" t="s">
        <v>2288</v>
      </c>
      <c r="F266" s="661" t="s">
        <v>2258</v>
      </c>
      <c r="G266" s="661" t="s">
        <v>2318</v>
      </c>
      <c r="H266" s="661" t="s">
        <v>578</v>
      </c>
      <c r="I266" s="661" t="s">
        <v>2319</v>
      </c>
      <c r="J266" s="661" t="s">
        <v>2320</v>
      </c>
      <c r="K266" s="661" t="s">
        <v>2321</v>
      </c>
      <c r="L266" s="662">
        <v>1000</v>
      </c>
      <c r="M266" s="662">
        <v>3000</v>
      </c>
      <c r="N266" s="661">
        <v>3</v>
      </c>
      <c r="O266" s="744">
        <v>3</v>
      </c>
      <c r="P266" s="662">
        <v>3000</v>
      </c>
      <c r="Q266" s="677">
        <v>1</v>
      </c>
      <c r="R266" s="661">
        <v>3</v>
      </c>
      <c r="S266" s="677">
        <v>1</v>
      </c>
      <c r="T266" s="744">
        <v>3</v>
      </c>
      <c r="U266" s="700">
        <v>1</v>
      </c>
    </row>
    <row r="267" spans="1:21" ht="14.4" customHeight="1" x14ac:dyDescent="0.3">
      <c r="A267" s="660">
        <v>11</v>
      </c>
      <c r="B267" s="661" t="s">
        <v>577</v>
      </c>
      <c r="C267" s="661" t="s">
        <v>2259</v>
      </c>
      <c r="D267" s="742" t="s">
        <v>3662</v>
      </c>
      <c r="E267" s="743" t="s">
        <v>2288</v>
      </c>
      <c r="F267" s="661" t="s">
        <v>2258</v>
      </c>
      <c r="G267" s="661" t="s">
        <v>2318</v>
      </c>
      <c r="H267" s="661" t="s">
        <v>578</v>
      </c>
      <c r="I267" s="661" t="s">
        <v>2322</v>
      </c>
      <c r="J267" s="661" t="s">
        <v>2323</v>
      </c>
      <c r="K267" s="661" t="s">
        <v>2324</v>
      </c>
      <c r="L267" s="662">
        <v>500</v>
      </c>
      <c r="M267" s="662">
        <v>6500</v>
      </c>
      <c r="N267" s="661">
        <v>13</v>
      </c>
      <c r="O267" s="744">
        <v>13</v>
      </c>
      <c r="P267" s="662">
        <v>6000</v>
      </c>
      <c r="Q267" s="677">
        <v>0.92307692307692313</v>
      </c>
      <c r="R267" s="661">
        <v>12</v>
      </c>
      <c r="S267" s="677">
        <v>0.92307692307692313</v>
      </c>
      <c r="T267" s="744">
        <v>12</v>
      </c>
      <c r="U267" s="700">
        <v>0.92307692307692313</v>
      </c>
    </row>
    <row r="268" spans="1:21" ht="14.4" customHeight="1" x14ac:dyDescent="0.3">
      <c r="A268" s="660">
        <v>11</v>
      </c>
      <c r="B268" s="661" t="s">
        <v>577</v>
      </c>
      <c r="C268" s="661" t="s">
        <v>2259</v>
      </c>
      <c r="D268" s="742" t="s">
        <v>3662</v>
      </c>
      <c r="E268" s="743" t="s">
        <v>2288</v>
      </c>
      <c r="F268" s="661" t="s">
        <v>2258</v>
      </c>
      <c r="G268" s="661" t="s">
        <v>2318</v>
      </c>
      <c r="H268" s="661" t="s">
        <v>578</v>
      </c>
      <c r="I268" s="661" t="s">
        <v>2433</v>
      </c>
      <c r="J268" s="661" t="s">
        <v>2434</v>
      </c>
      <c r="K268" s="661" t="s">
        <v>2435</v>
      </c>
      <c r="L268" s="662">
        <v>999.46</v>
      </c>
      <c r="M268" s="662">
        <v>999.46</v>
      </c>
      <c r="N268" s="661">
        <v>1</v>
      </c>
      <c r="O268" s="744">
        <v>1</v>
      </c>
      <c r="P268" s="662">
        <v>999.46</v>
      </c>
      <c r="Q268" s="677">
        <v>1</v>
      </c>
      <c r="R268" s="661">
        <v>1</v>
      </c>
      <c r="S268" s="677">
        <v>1</v>
      </c>
      <c r="T268" s="744">
        <v>1</v>
      </c>
      <c r="U268" s="700">
        <v>1</v>
      </c>
    </row>
    <row r="269" spans="1:21" ht="14.4" customHeight="1" x14ac:dyDescent="0.3">
      <c r="A269" s="660">
        <v>11</v>
      </c>
      <c r="B269" s="661" t="s">
        <v>577</v>
      </c>
      <c r="C269" s="661" t="s">
        <v>2259</v>
      </c>
      <c r="D269" s="742" t="s">
        <v>3662</v>
      </c>
      <c r="E269" s="743" t="s">
        <v>2288</v>
      </c>
      <c r="F269" s="661" t="s">
        <v>2258</v>
      </c>
      <c r="G269" s="661" t="s">
        <v>2318</v>
      </c>
      <c r="H269" s="661" t="s">
        <v>578</v>
      </c>
      <c r="I269" s="661" t="s">
        <v>2325</v>
      </c>
      <c r="J269" s="661" t="s">
        <v>2326</v>
      </c>
      <c r="K269" s="661" t="s">
        <v>2327</v>
      </c>
      <c r="L269" s="662">
        <v>971.25</v>
      </c>
      <c r="M269" s="662">
        <v>13597.5</v>
      </c>
      <c r="N269" s="661">
        <v>14</v>
      </c>
      <c r="O269" s="744">
        <v>14</v>
      </c>
      <c r="P269" s="662">
        <v>12626.25</v>
      </c>
      <c r="Q269" s="677">
        <v>0.9285714285714286</v>
      </c>
      <c r="R269" s="661">
        <v>13</v>
      </c>
      <c r="S269" s="677">
        <v>0.9285714285714286</v>
      </c>
      <c r="T269" s="744">
        <v>13</v>
      </c>
      <c r="U269" s="700">
        <v>0.9285714285714286</v>
      </c>
    </row>
    <row r="270" spans="1:21" ht="14.4" customHeight="1" x14ac:dyDescent="0.3">
      <c r="A270" s="660">
        <v>11</v>
      </c>
      <c r="B270" s="661" t="s">
        <v>577</v>
      </c>
      <c r="C270" s="661" t="s">
        <v>2259</v>
      </c>
      <c r="D270" s="742" t="s">
        <v>3662</v>
      </c>
      <c r="E270" s="743" t="s">
        <v>2288</v>
      </c>
      <c r="F270" s="661" t="s">
        <v>2258</v>
      </c>
      <c r="G270" s="661" t="s">
        <v>2318</v>
      </c>
      <c r="H270" s="661" t="s">
        <v>578</v>
      </c>
      <c r="I270" s="661" t="s">
        <v>2402</v>
      </c>
      <c r="J270" s="661" t="s">
        <v>2403</v>
      </c>
      <c r="K270" s="661"/>
      <c r="L270" s="662">
        <v>1000</v>
      </c>
      <c r="M270" s="662">
        <v>1000</v>
      </c>
      <c r="N270" s="661">
        <v>1</v>
      </c>
      <c r="O270" s="744">
        <v>1</v>
      </c>
      <c r="P270" s="662"/>
      <c r="Q270" s="677">
        <v>0</v>
      </c>
      <c r="R270" s="661"/>
      <c r="S270" s="677">
        <v>0</v>
      </c>
      <c r="T270" s="744"/>
      <c r="U270" s="700">
        <v>0</v>
      </c>
    </row>
    <row r="271" spans="1:21" ht="14.4" customHeight="1" x14ac:dyDescent="0.3">
      <c r="A271" s="660">
        <v>11</v>
      </c>
      <c r="B271" s="661" t="s">
        <v>577</v>
      </c>
      <c r="C271" s="661" t="s">
        <v>2259</v>
      </c>
      <c r="D271" s="742" t="s">
        <v>3662</v>
      </c>
      <c r="E271" s="743" t="s">
        <v>2288</v>
      </c>
      <c r="F271" s="661" t="s">
        <v>2258</v>
      </c>
      <c r="G271" s="661" t="s">
        <v>2318</v>
      </c>
      <c r="H271" s="661" t="s">
        <v>578</v>
      </c>
      <c r="I271" s="661" t="s">
        <v>2467</v>
      </c>
      <c r="J271" s="661" t="s">
        <v>2468</v>
      </c>
      <c r="K271" s="661" t="s">
        <v>2469</v>
      </c>
      <c r="L271" s="662">
        <v>1000</v>
      </c>
      <c r="M271" s="662">
        <v>2000</v>
      </c>
      <c r="N271" s="661">
        <v>2</v>
      </c>
      <c r="O271" s="744">
        <v>2</v>
      </c>
      <c r="P271" s="662">
        <v>2000</v>
      </c>
      <c r="Q271" s="677">
        <v>1</v>
      </c>
      <c r="R271" s="661">
        <v>2</v>
      </c>
      <c r="S271" s="677">
        <v>1</v>
      </c>
      <c r="T271" s="744">
        <v>2</v>
      </c>
      <c r="U271" s="700">
        <v>1</v>
      </c>
    </row>
    <row r="272" spans="1:21" ht="14.4" customHeight="1" x14ac:dyDescent="0.3">
      <c r="A272" s="660">
        <v>11</v>
      </c>
      <c r="B272" s="661" t="s">
        <v>577</v>
      </c>
      <c r="C272" s="661" t="s">
        <v>2259</v>
      </c>
      <c r="D272" s="742" t="s">
        <v>3662</v>
      </c>
      <c r="E272" s="743" t="s">
        <v>2288</v>
      </c>
      <c r="F272" s="661" t="s">
        <v>2258</v>
      </c>
      <c r="G272" s="661" t="s">
        <v>2330</v>
      </c>
      <c r="H272" s="661" t="s">
        <v>578</v>
      </c>
      <c r="I272" s="661" t="s">
        <v>2436</v>
      </c>
      <c r="J272" s="661" t="s">
        <v>2437</v>
      </c>
      <c r="K272" s="661" t="s">
        <v>2438</v>
      </c>
      <c r="L272" s="662">
        <v>200</v>
      </c>
      <c r="M272" s="662">
        <v>1000</v>
      </c>
      <c r="N272" s="661">
        <v>5</v>
      </c>
      <c r="O272" s="744">
        <v>3</v>
      </c>
      <c r="P272" s="662">
        <v>400</v>
      </c>
      <c r="Q272" s="677">
        <v>0.4</v>
      </c>
      <c r="R272" s="661">
        <v>2</v>
      </c>
      <c r="S272" s="677">
        <v>0.4</v>
      </c>
      <c r="T272" s="744">
        <v>1</v>
      </c>
      <c r="U272" s="700">
        <v>0.33333333333333331</v>
      </c>
    </row>
    <row r="273" spans="1:21" ht="14.4" customHeight="1" x14ac:dyDescent="0.3">
      <c r="A273" s="660">
        <v>11</v>
      </c>
      <c r="B273" s="661" t="s">
        <v>577</v>
      </c>
      <c r="C273" s="661" t="s">
        <v>2259</v>
      </c>
      <c r="D273" s="742" t="s">
        <v>3662</v>
      </c>
      <c r="E273" s="743" t="s">
        <v>2288</v>
      </c>
      <c r="F273" s="661" t="s">
        <v>2258</v>
      </c>
      <c r="G273" s="661" t="s">
        <v>2330</v>
      </c>
      <c r="H273" s="661" t="s">
        <v>578</v>
      </c>
      <c r="I273" s="661" t="s">
        <v>2331</v>
      </c>
      <c r="J273" s="661" t="s">
        <v>2332</v>
      </c>
      <c r="K273" s="661" t="s">
        <v>2333</v>
      </c>
      <c r="L273" s="662">
        <v>278.75</v>
      </c>
      <c r="M273" s="662">
        <v>3345</v>
      </c>
      <c r="N273" s="661">
        <v>12</v>
      </c>
      <c r="O273" s="744">
        <v>6</v>
      </c>
      <c r="P273" s="662">
        <v>3345</v>
      </c>
      <c r="Q273" s="677">
        <v>1</v>
      </c>
      <c r="R273" s="661">
        <v>12</v>
      </c>
      <c r="S273" s="677">
        <v>1</v>
      </c>
      <c r="T273" s="744">
        <v>6</v>
      </c>
      <c r="U273" s="700">
        <v>1</v>
      </c>
    </row>
    <row r="274" spans="1:21" ht="14.4" customHeight="1" x14ac:dyDescent="0.3">
      <c r="A274" s="660">
        <v>11</v>
      </c>
      <c r="B274" s="661" t="s">
        <v>577</v>
      </c>
      <c r="C274" s="661" t="s">
        <v>2259</v>
      </c>
      <c r="D274" s="742" t="s">
        <v>3662</v>
      </c>
      <c r="E274" s="743" t="s">
        <v>2289</v>
      </c>
      <c r="F274" s="661" t="s">
        <v>2256</v>
      </c>
      <c r="G274" s="661" t="s">
        <v>2473</v>
      </c>
      <c r="H274" s="661" t="s">
        <v>578</v>
      </c>
      <c r="I274" s="661" t="s">
        <v>2474</v>
      </c>
      <c r="J274" s="661" t="s">
        <v>2475</v>
      </c>
      <c r="K274" s="661" t="s">
        <v>2476</v>
      </c>
      <c r="L274" s="662">
        <v>815.1</v>
      </c>
      <c r="M274" s="662">
        <v>1630.2</v>
      </c>
      <c r="N274" s="661">
        <v>2</v>
      </c>
      <c r="O274" s="744">
        <v>0.5</v>
      </c>
      <c r="P274" s="662">
        <v>1630.2</v>
      </c>
      <c r="Q274" s="677">
        <v>1</v>
      </c>
      <c r="R274" s="661">
        <v>2</v>
      </c>
      <c r="S274" s="677">
        <v>1</v>
      </c>
      <c r="T274" s="744">
        <v>0.5</v>
      </c>
      <c r="U274" s="700">
        <v>1</v>
      </c>
    </row>
    <row r="275" spans="1:21" ht="14.4" customHeight="1" x14ac:dyDescent="0.3">
      <c r="A275" s="660">
        <v>11</v>
      </c>
      <c r="B275" s="661" t="s">
        <v>577</v>
      </c>
      <c r="C275" s="661" t="s">
        <v>2259</v>
      </c>
      <c r="D275" s="742" t="s">
        <v>3662</v>
      </c>
      <c r="E275" s="743" t="s">
        <v>2289</v>
      </c>
      <c r="F275" s="661" t="s">
        <v>2256</v>
      </c>
      <c r="G275" s="661" t="s">
        <v>2292</v>
      </c>
      <c r="H275" s="661" t="s">
        <v>578</v>
      </c>
      <c r="I275" s="661" t="s">
        <v>2338</v>
      </c>
      <c r="J275" s="661" t="s">
        <v>1102</v>
      </c>
      <c r="K275" s="661" t="s">
        <v>2146</v>
      </c>
      <c r="L275" s="662">
        <v>170.52</v>
      </c>
      <c r="M275" s="662">
        <v>1193.6400000000001</v>
      </c>
      <c r="N275" s="661">
        <v>7</v>
      </c>
      <c r="O275" s="744">
        <v>3</v>
      </c>
      <c r="P275" s="662">
        <v>341.04</v>
      </c>
      <c r="Q275" s="677">
        <v>0.2857142857142857</v>
      </c>
      <c r="R275" s="661">
        <v>2</v>
      </c>
      <c r="S275" s="677">
        <v>0.2857142857142857</v>
      </c>
      <c r="T275" s="744">
        <v>0.5</v>
      </c>
      <c r="U275" s="700">
        <v>0.16666666666666666</v>
      </c>
    </row>
    <row r="276" spans="1:21" ht="14.4" customHeight="1" x14ac:dyDescent="0.3">
      <c r="A276" s="660">
        <v>11</v>
      </c>
      <c r="B276" s="661" t="s">
        <v>577</v>
      </c>
      <c r="C276" s="661" t="s">
        <v>2259</v>
      </c>
      <c r="D276" s="742" t="s">
        <v>3662</v>
      </c>
      <c r="E276" s="743" t="s">
        <v>2289</v>
      </c>
      <c r="F276" s="661" t="s">
        <v>2256</v>
      </c>
      <c r="G276" s="661" t="s">
        <v>2292</v>
      </c>
      <c r="H276" s="661" t="s">
        <v>578</v>
      </c>
      <c r="I276" s="661" t="s">
        <v>1101</v>
      </c>
      <c r="J276" s="661" t="s">
        <v>1102</v>
      </c>
      <c r="K276" s="661" t="s">
        <v>2146</v>
      </c>
      <c r="L276" s="662">
        <v>170.52</v>
      </c>
      <c r="M276" s="662">
        <v>1705.2</v>
      </c>
      <c r="N276" s="661">
        <v>10</v>
      </c>
      <c r="O276" s="744">
        <v>3.5</v>
      </c>
      <c r="P276" s="662">
        <v>1534.68</v>
      </c>
      <c r="Q276" s="677">
        <v>0.9</v>
      </c>
      <c r="R276" s="661">
        <v>9</v>
      </c>
      <c r="S276" s="677">
        <v>0.9</v>
      </c>
      <c r="T276" s="744">
        <v>2.5</v>
      </c>
      <c r="U276" s="700">
        <v>0.7142857142857143</v>
      </c>
    </row>
    <row r="277" spans="1:21" ht="14.4" customHeight="1" x14ac:dyDescent="0.3">
      <c r="A277" s="660">
        <v>11</v>
      </c>
      <c r="B277" s="661" t="s">
        <v>577</v>
      </c>
      <c r="C277" s="661" t="s">
        <v>2259</v>
      </c>
      <c r="D277" s="742" t="s">
        <v>3662</v>
      </c>
      <c r="E277" s="743" t="s">
        <v>2289</v>
      </c>
      <c r="F277" s="661" t="s">
        <v>2256</v>
      </c>
      <c r="G277" s="661" t="s">
        <v>2415</v>
      </c>
      <c r="H277" s="661" t="s">
        <v>578</v>
      </c>
      <c r="I277" s="661" t="s">
        <v>1463</v>
      </c>
      <c r="J277" s="661" t="s">
        <v>1464</v>
      </c>
      <c r="K277" s="661" t="s">
        <v>2416</v>
      </c>
      <c r="L277" s="662">
        <v>923.74</v>
      </c>
      <c r="M277" s="662">
        <v>923.74</v>
      </c>
      <c r="N277" s="661">
        <v>1</v>
      </c>
      <c r="O277" s="744">
        <v>1</v>
      </c>
      <c r="P277" s="662">
        <v>923.74</v>
      </c>
      <c r="Q277" s="677">
        <v>1</v>
      </c>
      <c r="R277" s="661">
        <v>1</v>
      </c>
      <c r="S277" s="677">
        <v>1</v>
      </c>
      <c r="T277" s="744">
        <v>1</v>
      </c>
      <c r="U277" s="700">
        <v>1</v>
      </c>
    </row>
    <row r="278" spans="1:21" ht="14.4" customHeight="1" x14ac:dyDescent="0.3">
      <c r="A278" s="660">
        <v>11</v>
      </c>
      <c r="B278" s="661" t="s">
        <v>577</v>
      </c>
      <c r="C278" s="661" t="s">
        <v>2259</v>
      </c>
      <c r="D278" s="742" t="s">
        <v>3662</v>
      </c>
      <c r="E278" s="743" t="s">
        <v>2289</v>
      </c>
      <c r="F278" s="661" t="s">
        <v>2256</v>
      </c>
      <c r="G278" s="661" t="s">
        <v>2374</v>
      </c>
      <c r="H278" s="661" t="s">
        <v>578</v>
      </c>
      <c r="I278" s="661" t="s">
        <v>1282</v>
      </c>
      <c r="J278" s="661" t="s">
        <v>2375</v>
      </c>
      <c r="K278" s="661" t="s">
        <v>1280</v>
      </c>
      <c r="L278" s="662">
        <v>0</v>
      </c>
      <c r="M278" s="662">
        <v>0</v>
      </c>
      <c r="N278" s="661">
        <v>1</v>
      </c>
      <c r="O278" s="744">
        <v>0.5</v>
      </c>
      <c r="P278" s="662">
        <v>0</v>
      </c>
      <c r="Q278" s="677"/>
      <c r="R278" s="661">
        <v>1</v>
      </c>
      <c r="S278" s="677">
        <v>1</v>
      </c>
      <c r="T278" s="744">
        <v>0.5</v>
      </c>
      <c r="U278" s="700">
        <v>1</v>
      </c>
    </row>
    <row r="279" spans="1:21" ht="14.4" customHeight="1" x14ac:dyDescent="0.3">
      <c r="A279" s="660">
        <v>11</v>
      </c>
      <c r="B279" s="661" t="s">
        <v>577</v>
      </c>
      <c r="C279" s="661" t="s">
        <v>2259</v>
      </c>
      <c r="D279" s="742" t="s">
        <v>3662</v>
      </c>
      <c r="E279" s="743" t="s">
        <v>2289</v>
      </c>
      <c r="F279" s="661" t="s">
        <v>2256</v>
      </c>
      <c r="G279" s="661" t="s">
        <v>2376</v>
      </c>
      <c r="H279" s="661" t="s">
        <v>578</v>
      </c>
      <c r="I279" s="661" t="s">
        <v>838</v>
      </c>
      <c r="J279" s="661" t="s">
        <v>839</v>
      </c>
      <c r="K279" s="661" t="s">
        <v>2377</v>
      </c>
      <c r="L279" s="662">
        <v>60.9</v>
      </c>
      <c r="M279" s="662">
        <v>243.6</v>
      </c>
      <c r="N279" s="661">
        <v>4</v>
      </c>
      <c r="O279" s="744">
        <v>1.5</v>
      </c>
      <c r="P279" s="662">
        <v>243.6</v>
      </c>
      <c r="Q279" s="677">
        <v>1</v>
      </c>
      <c r="R279" s="661">
        <v>4</v>
      </c>
      <c r="S279" s="677">
        <v>1</v>
      </c>
      <c r="T279" s="744">
        <v>1.5</v>
      </c>
      <c r="U279" s="700">
        <v>1</v>
      </c>
    </row>
    <row r="280" spans="1:21" ht="14.4" customHeight="1" x14ac:dyDescent="0.3">
      <c r="A280" s="660">
        <v>11</v>
      </c>
      <c r="B280" s="661" t="s">
        <v>577</v>
      </c>
      <c r="C280" s="661" t="s">
        <v>2259</v>
      </c>
      <c r="D280" s="742" t="s">
        <v>3662</v>
      </c>
      <c r="E280" s="743" t="s">
        <v>2289</v>
      </c>
      <c r="F280" s="661" t="s">
        <v>2256</v>
      </c>
      <c r="G280" s="661" t="s">
        <v>2442</v>
      </c>
      <c r="H280" s="661" t="s">
        <v>578</v>
      </c>
      <c r="I280" s="661" t="s">
        <v>2404</v>
      </c>
      <c r="J280" s="661" t="s">
        <v>2273</v>
      </c>
      <c r="K280" s="661"/>
      <c r="L280" s="662">
        <v>170.52</v>
      </c>
      <c r="M280" s="662">
        <v>170.52</v>
      </c>
      <c r="N280" s="661">
        <v>1</v>
      </c>
      <c r="O280" s="744">
        <v>1</v>
      </c>
      <c r="P280" s="662"/>
      <c r="Q280" s="677">
        <v>0</v>
      </c>
      <c r="R280" s="661"/>
      <c r="S280" s="677">
        <v>0</v>
      </c>
      <c r="T280" s="744"/>
      <c r="U280" s="700">
        <v>0</v>
      </c>
    </row>
    <row r="281" spans="1:21" ht="14.4" customHeight="1" x14ac:dyDescent="0.3">
      <c r="A281" s="660">
        <v>11</v>
      </c>
      <c r="B281" s="661" t="s">
        <v>577</v>
      </c>
      <c r="C281" s="661" t="s">
        <v>2259</v>
      </c>
      <c r="D281" s="742" t="s">
        <v>3662</v>
      </c>
      <c r="E281" s="743" t="s">
        <v>2289</v>
      </c>
      <c r="F281" s="661" t="s">
        <v>2256</v>
      </c>
      <c r="G281" s="661" t="s">
        <v>2346</v>
      </c>
      <c r="H281" s="661" t="s">
        <v>578</v>
      </c>
      <c r="I281" s="661" t="s">
        <v>773</v>
      </c>
      <c r="J281" s="661" t="s">
        <v>774</v>
      </c>
      <c r="K281" s="661" t="s">
        <v>2382</v>
      </c>
      <c r="L281" s="662">
        <v>0</v>
      </c>
      <c r="M281" s="662">
        <v>0</v>
      </c>
      <c r="N281" s="661">
        <v>6</v>
      </c>
      <c r="O281" s="744">
        <v>4.5</v>
      </c>
      <c r="P281" s="662">
        <v>0</v>
      </c>
      <c r="Q281" s="677"/>
      <c r="R281" s="661">
        <v>4</v>
      </c>
      <c r="S281" s="677">
        <v>0.66666666666666663</v>
      </c>
      <c r="T281" s="744">
        <v>3</v>
      </c>
      <c r="U281" s="700">
        <v>0.66666666666666663</v>
      </c>
    </row>
    <row r="282" spans="1:21" ht="14.4" customHeight="1" x14ac:dyDescent="0.3">
      <c r="A282" s="660">
        <v>11</v>
      </c>
      <c r="B282" s="661" t="s">
        <v>577</v>
      </c>
      <c r="C282" s="661" t="s">
        <v>2259</v>
      </c>
      <c r="D282" s="742" t="s">
        <v>3662</v>
      </c>
      <c r="E282" s="743" t="s">
        <v>2289</v>
      </c>
      <c r="F282" s="661" t="s">
        <v>2256</v>
      </c>
      <c r="G282" s="661" t="s">
        <v>2346</v>
      </c>
      <c r="H282" s="661" t="s">
        <v>578</v>
      </c>
      <c r="I282" s="661" t="s">
        <v>1541</v>
      </c>
      <c r="J282" s="661" t="s">
        <v>774</v>
      </c>
      <c r="K282" s="661" t="s">
        <v>1542</v>
      </c>
      <c r="L282" s="662">
        <v>0</v>
      </c>
      <c r="M282" s="662">
        <v>0</v>
      </c>
      <c r="N282" s="661">
        <v>1</v>
      </c>
      <c r="O282" s="744">
        <v>0.5</v>
      </c>
      <c r="P282" s="662">
        <v>0</v>
      </c>
      <c r="Q282" s="677"/>
      <c r="R282" s="661">
        <v>1</v>
      </c>
      <c r="S282" s="677">
        <v>1</v>
      </c>
      <c r="T282" s="744">
        <v>0.5</v>
      </c>
      <c r="U282" s="700">
        <v>1</v>
      </c>
    </row>
    <row r="283" spans="1:21" ht="14.4" customHeight="1" x14ac:dyDescent="0.3">
      <c r="A283" s="660">
        <v>11</v>
      </c>
      <c r="B283" s="661" t="s">
        <v>577</v>
      </c>
      <c r="C283" s="661" t="s">
        <v>2259</v>
      </c>
      <c r="D283" s="742" t="s">
        <v>3662</v>
      </c>
      <c r="E283" s="743" t="s">
        <v>2289</v>
      </c>
      <c r="F283" s="661" t="s">
        <v>2256</v>
      </c>
      <c r="G283" s="661" t="s">
        <v>2300</v>
      </c>
      <c r="H283" s="661" t="s">
        <v>578</v>
      </c>
      <c r="I283" s="661" t="s">
        <v>1105</v>
      </c>
      <c r="J283" s="661" t="s">
        <v>1106</v>
      </c>
      <c r="K283" s="661" t="s">
        <v>1107</v>
      </c>
      <c r="L283" s="662">
        <v>147.31</v>
      </c>
      <c r="M283" s="662">
        <v>589.24</v>
      </c>
      <c r="N283" s="661">
        <v>4</v>
      </c>
      <c r="O283" s="744">
        <v>1</v>
      </c>
      <c r="P283" s="662">
        <v>589.24</v>
      </c>
      <c r="Q283" s="677">
        <v>1</v>
      </c>
      <c r="R283" s="661">
        <v>4</v>
      </c>
      <c r="S283" s="677">
        <v>1</v>
      </c>
      <c r="T283" s="744">
        <v>1</v>
      </c>
      <c r="U283" s="700">
        <v>1</v>
      </c>
    </row>
    <row r="284" spans="1:21" ht="14.4" customHeight="1" x14ac:dyDescent="0.3">
      <c r="A284" s="660">
        <v>11</v>
      </c>
      <c r="B284" s="661" t="s">
        <v>577</v>
      </c>
      <c r="C284" s="661" t="s">
        <v>2259</v>
      </c>
      <c r="D284" s="742" t="s">
        <v>3662</v>
      </c>
      <c r="E284" s="743" t="s">
        <v>2289</v>
      </c>
      <c r="F284" s="661" t="s">
        <v>2256</v>
      </c>
      <c r="G284" s="661" t="s">
        <v>2394</v>
      </c>
      <c r="H284" s="661" t="s">
        <v>578</v>
      </c>
      <c r="I284" s="661" t="s">
        <v>2477</v>
      </c>
      <c r="J284" s="661" t="s">
        <v>2478</v>
      </c>
      <c r="K284" s="661" t="s">
        <v>2479</v>
      </c>
      <c r="L284" s="662">
        <v>0</v>
      </c>
      <c r="M284" s="662">
        <v>0</v>
      </c>
      <c r="N284" s="661">
        <v>1</v>
      </c>
      <c r="O284" s="744">
        <v>0.5</v>
      </c>
      <c r="P284" s="662">
        <v>0</v>
      </c>
      <c r="Q284" s="677"/>
      <c r="R284" s="661">
        <v>1</v>
      </c>
      <c r="S284" s="677">
        <v>1</v>
      </c>
      <c r="T284" s="744">
        <v>0.5</v>
      </c>
      <c r="U284" s="700">
        <v>1</v>
      </c>
    </row>
    <row r="285" spans="1:21" ht="14.4" customHeight="1" x14ac:dyDescent="0.3">
      <c r="A285" s="660">
        <v>11</v>
      </c>
      <c r="B285" s="661" t="s">
        <v>577</v>
      </c>
      <c r="C285" s="661" t="s">
        <v>2259</v>
      </c>
      <c r="D285" s="742" t="s">
        <v>3662</v>
      </c>
      <c r="E285" s="743" t="s">
        <v>2289</v>
      </c>
      <c r="F285" s="661" t="s">
        <v>2256</v>
      </c>
      <c r="G285" s="661" t="s">
        <v>2305</v>
      </c>
      <c r="H285" s="661" t="s">
        <v>960</v>
      </c>
      <c r="I285" s="661" t="s">
        <v>1061</v>
      </c>
      <c r="J285" s="661" t="s">
        <v>610</v>
      </c>
      <c r="K285" s="661" t="s">
        <v>1062</v>
      </c>
      <c r="L285" s="662">
        <v>543.39</v>
      </c>
      <c r="M285" s="662">
        <v>4347.12</v>
      </c>
      <c r="N285" s="661">
        <v>8</v>
      </c>
      <c r="O285" s="744">
        <v>5.5</v>
      </c>
      <c r="P285" s="662">
        <v>3260.3399999999997</v>
      </c>
      <c r="Q285" s="677">
        <v>0.75</v>
      </c>
      <c r="R285" s="661">
        <v>6</v>
      </c>
      <c r="S285" s="677">
        <v>0.75</v>
      </c>
      <c r="T285" s="744">
        <v>4</v>
      </c>
      <c r="U285" s="700">
        <v>0.72727272727272729</v>
      </c>
    </row>
    <row r="286" spans="1:21" ht="14.4" customHeight="1" x14ac:dyDescent="0.3">
      <c r="A286" s="660">
        <v>11</v>
      </c>
      <c r="B286" s="661" t="s">
        <v>577</v>
      </c>
      <c r="C286" s="661" t="s">
        <v>2259</v>
      </c>
      <c r="D286" s="742" t="s">
        <v>3662</v>
      </c>
      <c r="E286" s="743" t="s">
        <v>2289</v>
      </c>
      <c r="F286" s="661" t="s">
        <v>2256</v>
      </c>
      <c r="G286" s="661" t="s">
        <v>2305</v>
      </c>
      <c r="H286" s="661" t="s">
        <v>960</v>
      </c>
      <c r="I286" s="661" t="s">
        <v>982</v>
      </c>
      <c r="J286" s="661" t="s">
        <v>610</v>
      </c>
      <c r="K286" s="661" t="s">
        <v>613</v>
      </c>
      <c r="L286" s="662">
        <v>815.1</v>
      </c>
      <c r="M286" s="662">
        <v>10596.300000000001</v>
      </c>
      <c r="N286" s="661">
        <v>13</v>
      </c>
      <c r="O286" s="744">
        <v>10.5</v>
      </c>
      <c r="P286" s="662">
        <v>3260.4</v>
      </c>
      <c r="Q286" s="677">
        <v>0.30769230769230765</v>
      </c>
      <c r="R286" s="661">
        <v>4</v>
      </c>
      <c r="S286" s="677">
        <v>0.30769230769230771</v>
      </c>
      <c r="T286" s="744">
        <v>3</v>
      </c>
      <c r="U286" s="700">
        <v>0.2857142857142857</v>
      </c>
    </row>
    <row r="287" spans="1:21" ht="14.4" customHeight="1" x14ac:dyDescent="0.3">
      <c r="A287" s="660">
        <v>11</v>
      </c>
      <c r="B287" s="661" t="s">
        <v>577</v>
      </c>
      <c r="C287" s="661" t="s">
        <v>2259</v>
      </c>
      <c r="D287" s="742" t="s">
        <v>3662</v>
      </c>
      <c r="E287" s="743" t="s">
        <v>2289</v>
      </c>
      <c r="F287" s="661" t="s">
        <v>2256</v>
      </c>
      <c r="G287" s="661" t="s">
        <v>2307</v>
      </c>
      <c r="H287" s="661" t="s">
        <v>578</v>
      </c>
      <c r="I287" s="661" t="s">
        <v>714</v>
      </c>
      <c r="J287" s="661" t="s">
        <v>2308</v>
      </c>
      <c r="K287" s="661" t="s">
        <v>2309</v>
      </c>
      <c r="L287" s="662">
        <v>0</v>
      </c>
      <c r="M287" s="662">
        <v>0</v>
      </c>
      <c r="N287" s="661">
        <v>20</v>
      </c>
      <c r="O287" s="744">
        <v>15.5</v>
      </c>
      <c r="P287" s="662">
        <v>0</v>
      </c>
      <c r="Q287" s="677"/>
      <c r="R287" s="661">
        <v>8</v>
      </c>
      <c r="S287" s="677">
        <v>0.4</v>
      </c>
      <c r="T287" s="744">
        <v>6.5</v>
      </c>
      <c r="U287" s="700">
        <v>0.41935483870967744</v>
      </c>
    </row>
    <row r="288" spans="1:21" ht="14.4" customHeight="1" x14ac:dyDescent="0.3">
      <c r="A288" s="660">
        <v>11</v>
      </c>
      <c r="B288" s="661" t="s">
        <v>577</v>
      </c>
      <c r="C288" s="661" t="s">
        <v>2259</v>
      </c>
      <c r="D288" s="742" t="s">
        <v>3662</v>
      </c>
      <c r="E288" s="743" t="s">
        <v>2289</v>
      </c>
      <c r="F288" s="661" t="s">
        <v>2258</v>
      </c>
      <c r="G288" s="661" t="s">
        <v>2318</v>
      </c>
      <c r="H288" s="661" t="s">
        <v>578</v>
      </c>
      <c r="I288" s="661" t="s">
        <v>2409</v>
      </c>
      <c r="J288" s="661" t="s">
        <v>2410</v>
      </c>
      <c r="K288" s="661" t="s">
        <v>2411</v>
      </c>
      <c r="L288" s="662">
        <v>492.18</v>
      </c>
      <c r="M288" s="662">
        <v>492.18</v>
      </c>
      <c r="N288" s="661">
        <v>1</v>
      </c>
      <c r="O288" s="744">
        <v>1</v>
      </c>
      <c r="P288" s="662">
        <v>492.18</v>
      </c>
      <c r="Q288" s="677">
        <v>1</v>
      </c>
      <c r="R288" s="661">
        <v>1</v>
      </c>
      <c r="S288" s="677">
        <v>1</v>
      </c>
      <c r="T288" s="744">
        <v>1</v>
      </c>
      <c r="U288" s="700">
        <v>1</v>
      </c>
    </row>
    <row r="289" spans="1:21" ht="14.4" customHeight="1" x14ac:dyDescent="0.3">
      <c r="A289" s="660">
        <v>11</v>
      </c>
      <c r="B289" s="661" t="s">
        <v>577</v>
      </c>
      <c r="C289" s="661" t="s">
        <v>2259</v>
      </c>
      <c r="D289" s="742" t="s">
        <v>3662</v>
      </c>
      <c r="E289" s="743" t="s">
        <v>2289</v>
      </c>
      <c r="F289" s="661" t="s">
        <v>2258</v>
      </c>
      <c r="G289" s="661" t="s">
        <v>2318</v>
      </c>
      <c r="H289" s="661" t="s">
        <v>578</v>
      </c>
      <c r="I289" s="661" t="s">
        <v>2412</v>
      </c>
      <c r="J289" s="661" t="s">
        <v>2413</v>
      </c>
      <c r="K289" s="661" t="s">
        <v>2414</v>
      </c>
      <c r="L289" s="662">
        <v>350</v>
      </c>
      <c r="M289" s="662">
        <v>700</v>
      </c>
      <c r="N289" s="661">
        <v>2</v>
      </c>
      <c r="O289" s="744">
        <v>2</v>
      </c>
      <c r="P289" s="662">
        <v>700</v>
      </c>
      <c r="Q289" s="677">
        <v>1</v>
      </c>
      <c r="R289" s="661">
        <v>2</v>
      </c>
      <c r="S289" s="677">
        <v>1</v>
      </c>
      <c r="T289" s="744">
        <v>2</v>
      </c>
      <c r="U289" s="700">
        <v>1</v>
      </c>
    </row>
    <row r="290" spans="1:21" ht="14.4" customHeight="1" x14ac:dyDescent="0.3">
      <c r="A290" s="660">
        <v>11</v>
      </c>
      <c r="B290" s="661" t="s">
        <v>577</v>
      </c>
      <c r="C290" s="661" t="s">
        <v>2259</v>
      </c>
      <c r="D290" s="742" t="s">
        <v>3662</v>
      </c>
      <c r="E290" s="743" t="s">
        <v>2289</v>
      </c>
      <c r="F290" s="661" t="s">
        <v>2258</v>
      </c>
      <c r="G290" s="661" t="s">
        <v>2318</v>
      </c>
      <c r="H290" s="661" t="s">
        <v>578</v>
      </c>
      <c r="I290" s="661" t="s">
        <v>2322</v>
      </c>
      <c r="J290" s="661" t="s">
        <v>2323</v>
      </c>
      <c r="K290" s="661" t="s">
        <v>2324</v>
      </c>
      <c r="L290" s="662">
        <v>500</v>
      </c>
      <c r="M290" s="662">
        <v>3000</v>
      </c>
      <c r="N290" s="661">
        <v>6</v>
      </c>
      <c r="O290" s="744">
        <v>6</v>
      </c>
      <c r="P290" s="662">
        <v>3000</v>
      </c>
      <c r="Q290" s="677">
        <v>1</v>
      </c>
      <c r="R290" s="661">
        <v>6</v>
      </c>
      <c r="S290" s="677">
        <v>1</v>
      </c>
      <c r="T290" s="744">
        <v>6</v>
      </c>
      <c r="U290" s="700">
        <v>1</v>
      </c>
    </row>
    <row r="291" spans="1:21" ht="14.4" customHeight="1" x14ac:dyDescent="0.3">
      <c r="A291" s="660">
        <v>11</v>
      </c>
      <c r="B291" s="661" t="s">
        <v>577</v>
      </c>
      <c r="C291" s="661" t="s">
        <v>2259</v>
      </c>
      <c r="D291" s="742" t="s">
        <v>3662</v>
      </c>
      <c r="E291" s="743" t="s">
        <v>2289</v>
      </c>
      <c r="F291" s="661" t="s">
        <v>2258</v>
      </c>
      <c r="G291" s="661" t="s">
        <v>2318</v>
      </c>
      <c r="H291" s="661" t="s">
        <v>578</v>
      </c>
      <c r="I291" s="661" t="s">
        <v>2325</v>
      </c>
      <c r="J291" s="661" t="s">
        <v>2326</v>
      </c>
      <c r="K291" s="661" t="s">
        <v>2327</v>
      </c>
      <c r="L291" s="662">
        <v>971.25</v>
      </c>
      <c r="M291" s="662">
        <v>2913.75</v>
      </c>
      <c r="N291" s="661">
        <v>3</v>
      </c>
      <c r="O291" s="744">
        <v>3</v>
      </c>
      <c r="P291" s="662">
        <v>1942.5</v>
      </c>
      <c r="Q291" s="677">
        <v>0.66666666666666663</v>
      </c>
      <c r="R291" s="661">
        <v>2</v>
      </c>
      <c r="S291" s="677">
        <v>0.66666666666666663</v>
      </c>
      <c r="T291" s="744">
        <v>2</v>
      </c>
      <c r="U291" s="700">
        <v>0.66666666666666663</v>
      </c>
    </row>
    <row r="292" spans="1:21" ht="14.4" customHeight="1" x14ac:dyDescent="0.3">
      <c r="A292" s="660">
        <v>11</v>
      </c>
      <c r="B292" s="661" t="s">
        <v>577</v>
      </c>
      <c r="C292" s="661" t="s">
        <v>2259</v>
      </c>
      <c r="D292" s="742" t="s">
        <v>3662</v>
      </c>
      <c r="E292" s="743" t="s">
        <v>2289</v>
      </c>
      <c r="F292" s="661" t="s">
        <v>2258</v>
      </c>
      <c r="G292" s="661" t="s">
        <v>2318</v>
      </c>
      <c r="H292" s="661" t="s">
        <v>578</v>
      </c>
      <c r="I292" s="661" t="s">
        <v>2467</v>
      </c>
      <c r="J292" s="661" t="s">
        <v>2468</v>
      </c>
      <c r="K292" s="661" t="s">
        <v>2469</v>
      </c>
      <c r="L292" s="662">
        <v>1000</v>
      </c>
      <c r="M292" s="662">
        <v>1000</v>
      </c>
      <c r="N292" s="661">
        <v>1</v>
      </c>
      <c r="O292" s="744">
        <v>1</v>
      </c>
      <c r="P292" s="662">
        <v>1000</v>
      </c>
      <c r="Q292" s="677">
        <v>1</v>
      </c>
      <c r="R292" s="661">
        <v>1</v>
      </c>
      <c r="S292" s="677">
        <v>1</v>
      </c>
      <c r="T292" s="744">
        <v>1</v>
      </c>
      <c r="U292" s="700">
        <v>1</v>
      </c>
    </row>
    <row r="293" spans="1:21" ht="14.4" customHeight="1" x14ac:dyDescent="0.3">
      <c r="A293" s="660">
        <v>11</v>
      </c>
      <c r="B293" s="661" t="s">
        <v>577</v>
      </c>
      <c r="C293" s="661" t="s">
        <v>2259</v>
      </c>
      <c r="D293" s="742" t="s">
        <v>3662</v>
      </c>
      <c r="E293" s="743" t="s">
        <v>2290</v>
      </c>
      <c r="F293" s="661" t="s">
        <v>2256</v>
      </c>
      <c r="G293" s="661" t="s">
        <v>2292</v>
      </c>
      <c r="H293" s="661" t="s">
        <v>578</v>
      </c>
      <c r="I293" s="661" t="s">
        <v>2338</v>
      </c>
      <c r="J293" s="661" t="s">
        <v>1102</v>
      </c>
      <c r="K293" s="661" t="s">
        <v>2146</v>
      </c>
      <c r="L293" s="662">
        <v>170.52</v>
      </c>
      <c r="M293" s="662">
        <v>682.08</v>
      </c>
      <c r="N293" s="661">
        <v>4</v>
      </c>
      <c r="O293" s="744">
        <v>1</v>
      </c>
      <c r="P293" s="662"/>
      <c r="Q293" s="677">
        <v>0</v>
      </c>
      <c r="R293" s="661"/>
      <c r="S293" s="677">
        <v>0</v>
      </c>
      <c r="T293" s="744"/>
      <c r="U293" s="700">
        <v>0</v>
      </c>
    </row>
    <row r="294" spans="1:21" ht="14.4" customHeight="1" x14ac:dyDescent="0.3">
      <c r="A294" s="660">
        <v>11</v>
      </c>
      <c r="B294" s="661" t="s">
        <v>577</v>
      </c>
      <c r="C294" s="661" t="s">
        <v>2259</v>
      </c>
      <c r="D294" s="742" t="s">
        <v>3662</v>
      </c>
      <c r="E294" s="743" t="s">
        <v>2290</v>
      </c>
      <c r="F294" s="661" t="s">
        <v>2256</v>
      </c>
      <c r="G294" s="661" t="s">
        <v>2292</v>
      </c>
      <c r="H294" s="661" t="s">
        <v>578</v>
      </c>
      <c r="I294" s="661" t="s">
        <v>1101</v>
      </c>
      <c r="J294" s="661" t="s">
        <v>1102</v>
      </c>
      <c r="K294" s="661" t="s">
        <v>2146</v>
      </c>
      <c r="L294" s="662">
        <v>170.52</v>
      </c>
      <c r="M294" s="662">
        <v>1875.7200000000003</v>
      </c>
      <c r="N294" s="661">
        <v>11</v>
      </c>
      <c r="O294" s="744">
        <v>3.5</v>
      </c>
      <c r="P294" s="662">
        <v>682.08</v>
      </c>
      <c r="Q294" s="677">
        <v>0.36363636363636359</v>
      </c>
      <c r="R294" s="661">
        <v>4</v>
      </c>
      <c r="S294" s="677">
        <v>0.36363636363636365</v>
      </c>
      <c r="T294" s="744">
        <v>1.5</v>
      </c>
      <c r="U294" s="700">
        <v>0.42857142857142855</v>
      </c>
    </row>
    <row r="295" spans="1:21" ht="14.4" customHeight="1" x14ac:dyDescent="0.3">
      <c r="A295" s="660">
        <v>11</v>
      </c>
      <c r="B295" s="661" t="s">
        <v>577</v>
      </c>
      <c r="C295" s="661" t="s">
        <v>2259</v>
      </c>
      <c r="D295" s="742" t="s">
        <v>3662</v>
      </c>
      <c r="E295" s="743" t="s">
        <v>2290</v>
      </c>
      <c r="F295" s="661" t="s">
        <v>2256</v>
      </c>
      <c r="G295" s="661" t="s">
        <v>2292</v>
      </c>
      <c r="H295" s="661" t="s">
        <v>578</v>
      </c>
      <c r="I295" s="661" t="s">
        <v>2293</v>
      </c>
      <c r="J295" s="661" t="s">
        <v>1102</v>
      </c>
      <c r="K295" s="661" t="s">
        <v>1091</v>
      </c>
      <c r="L295" s="662">
        <v>0</v>
      </c>
      <c r="M295" s="662">
        <v>0</v>
      </c>
      <c r="N295" s="661">
        <v>3</v>
      </c>
      <c r="O295" s="744">
        <v>1</v>
      </c>
      <c r="P295" s="662">
        <v>0</v>
      </c>
      <c r="Q295" s="677"/>
      <c r="R295" s="661">
        <v>2</v>
      </c>
      <c r="S295" s="677">
        <v>0.66666666666666663</v>
      </c>
      <c r="T295" s="744">
        <v>0.5</v>
      </c>
      <c r="U295" s="700">
        <v>0.5</v>
      </c>
    </row>
    <row r="296" spans="1:21" ht="14.4" customHeight="1" x14ac:dyDescent="0.3">
      <c r="A296" s="660">
        <v>11</v>
      </c>
      <c r="B296" s="661" t="s">
        <v>577</v>
      </c>
      <c r="C296" s="661" t="s">
        <v>2259</v>
      </c>
      <c r="D296" s="742" t="s">
        <v>3662</v>
      </c>
      <c r="E296" s="743" t="s">
        <v>2290</v>
      </c>
      <c r="F296" s="661" t="s">
        <v>2256</v>
      </c>
      <c r="G296" s="661" t="s">
        <v>2346</v>
      </c>
      <c r="H296" s="661" t="s">
        <v>578</v>
      </c>
      <c r="I296" s="661" t="s">
        <v>1541</v>
      </c>
      <c r="J296" s="661" t="s">
        <v>774</v>
      </c>
      <c r="K296" s="661" t="s">
        <v>1542</v>
      </c>
      <c r="L296" s="662">
        <v>0</v>
      </c>
      <c r="M296" s="662">
        <v>0</v>
      </c>
      <c r="N296" s="661">
        <v>1</v>
      </c>
      <c r="O296" s="744">
        <v>0.5</v>
      </c>
      <c r="P296" s="662">
        <v>0</v>
      </c>
      <c r="Q296" s="677"/>
      <c r="R296" s="661">
        <v>1</v>
      </c>
      <c r="S296" s="677">
        <v>1</v>
      </c>
      <c r="T296" s="744">
        <v>0.5</v>
      </c>
      <c r="U296" s="700">
        <v>1</v>
      </c>
    </row>
    <row r="297" spans="1:21" ht="14.4" customHeight="1" x14ac:dyDescent="0.3">
      <c r="A297" s="660">
        <v>11</v>
      </c>
      <c r="B297" s="661" t="s">
        <v>577</v>
      </c>
      <c r="C297" s="661" t="s">
        <v>2259</v>
      </c>
      <c r="D297" s="742" t="s">
        <v>3662</v>
      </c>
      <c r="E297" s="743" t="s">
        <v>2290</v>
      </c>
      <c r="F297" s="661" t="s">
        <v>2256</v>
      </c>
      <c r="G297" s="661" t="s">
        <v>2394</v>
      </c>
      <c r="H297" s="661" t="s">
        <v>578</v>
      </c>
      <c r="I297" s="661" t="s">
        <v>676</v>
      </c>
      <c r="J297" s="661" t="s">
        <v>2445</v>
      </c>
      <c r="K297" s="661" t="s">
        <v>904</v>
      </c>
      <c r="L297" s="662">
        <v>0</v>
      </c>
      <c r="M297" s="662">
        <v>0</v>
      </c>
      <c r="N297" s="661">
        <v>1</v>
      </c>
      <c r="O297" s="744">
        <v>1</v>
      </c>
      <c r="P297" s="662">
        <v>0</v>
      </c>
      <c r="Q297" s="677"/>
      <c r="R297" s="661">
        <v>1</v>
      </c>
      <c r="S297" s="677">
        <v>1</v>
      </c>
      <c r="T297" s="744">
        <v>1</v>
      </c>
      <c r="U297" s="700">
        <v>1</v>
      </c>
    </row>
    <row r="298" spans="1:21" ht="14.4" customHeight="1" x14ac:dyDescent="0.3">
      <c r="A298" s="660">
        <v>11</v>
      </c>
      <c r="B298" s="661" t="s">
        <v>577</v>
      </c>
      <c r="C298" s="661" t="s">
        <v>2259</v>
      </c>
      <c r="D298" s="742" t="s">
        <v>3662</v>
      </c>
      <c r="E298" s="743" t="s">
        <v>2290</v>
      </c>
      <c r="F298" s="661" t="s">
        <v>2256</v>
      </c>
      <c r="G298" s="661" t="s">
        <v>2447</v>
      </c>
      <c r="H298" s="661" t="s">
        <v>960</v>
      </c>
      <c r="I298" s="661" t="s">
        <v>1549</v>
      </c>
      <c r="J298" s="661" t="s">
        <v>1550</v>
      </c>
      <c r="K298" s="661" t="s">
        <v>2209</v>
      </c>
      <c r="L298" s="662">
        <v>37.159999999999997</v>
      </c>
      <c r="M298" s="662">
        <v>37.159999999999997</v>
      </c>
      <c r="N298" s="661">
        <v>1</v>
      </c>
      <c r="O298" s="744">
        <v>0.5</v>
      </c>
      <c r="P298" s="662">
        <v>37.159999999999997</v>
      </c>
      <c r="Q298" s="677">
        <v>1</v>
      </c>
      <c r="R298" s="661">
        <v>1</v>
      </c>
      <c r="S298" s="677">
        <v>1</v>
      </c>
      <c r="T298" s="744">
        <v>0.5</v>
      </c>
      <c r="U298" s="700">
        <v>1</v>
      </c>
    </row>
    <row r="299" spans="1:21" ht="14.4" customHeight="1" x14ac:dyDescent="0.3">
      <c r="A299" s="660">
        <v>11</v>
      </c>
      <c r="B299" s="661" t="s">
        <v>577</v>
      </c>
      <c r="C299" s="661" t="s">
        <v>2259</v>
      </c>
      <c r="D299" s="742" t="s">
        <v>3662</v>
      </c>
      <c r="E299" s="743" t="s">
        <v>2290</v>
      </c>
      <c r="F299" s="661" t="s">
        <v>2256</v>
      </c>
      <c r="G299" s="661" t="s">
        <v>2305</v>
      </c>
      <c r="H299" s="661" t="s">
        <v>960</v>
      </c>
      <c r="I299" s="661" t="s">
        <v>1059</v>
      </c>
      <c r="J299" s="661" t="s">
        <v>610</v>
      </c>
      <c r="K299" s="661" t="s">
        <v>611</v>
      </c>
      <c r="L299" s="662">
        <v>407.55</v>
      </c>
      <c r="M299" s="662">
        <v>1222.6500000000001</v>
      </c>
      <c r="N299" s="661">
        <v>3</v>
      </c>
      <c r="O299" s="744">
        <v>1</v>
      </c>
      <c r="P299" s="662">
        <v>1222.6500000000001</v>
      </c>
      <c r="Q299" s="677">
        <v>1</v>
      </c>
      <c r="R299" s="661">
        <v>3</v>
      </c>
      <c r="S299" s="677">
        <v>1</v>
      </c>
      <c r="T299" s="744">
        <v>1</v>
      </c>
      <c r="U299" s="700">
        <v>1</v>
      </c>
    </row>
    <row r="300" spans="1:21" ht="14.4" customHeight="1" x14ac:dyDescent="0.3">
      <c r="A300" s="660">
        <v>11</v>
      </c>
      <c r="B300" s="661" t="s">
        <v>577</v>
      </c>
      <c r="C300" s="661" t="s">
        <v>2259</v>
      </c>
      <c r="D300" s="742" t="s">
        <v>3662</v>
      </c>
      <c r="E300" s="743" t="s">
        <v>2290</v>
      </c>
      <c r="F300" s="661" t="s">
        <v>2256</v>
      </c>
      <c r="G300" s="661" t="s">
        <v>2305</v>
      </c>
      <c r="H300" s="661" t="s">
        <v>960</v>
      </c>
      <c r="I300" s="661" t="s">
        <v>1061</v>
      </c>
      <c r="J300" s="661" t="s">
        <v>610</v>
      </c>
      <c r="K300" s="661" t="s">
        <v>1062</v>
      </c>
      <c r="L300" s="662">
        <v>543.39</v>
      </c>
      <c r="M300" s="662">
        <v>5433.9000000000005</v>
      </c>
      <c r="N300" s="661">
        <v>10</v>
      </c>
      <c r="O300" s="744">
        <v>3</v>
      </c>
      <c r="P300" s="662">
        <v>543.39</v>
      </c>
      <c r="Q300" s="677">
        <v>9.9999999999999992E-2</v>
      </c>
      <c r="R300" s="661">
        <v>1</v>
      </c>
      <c r="S300" s="677">
        <v>0.1</v>
      </c>
      <c r="T300" s="744">
        <v>0.5</v>
      </c>
      <c r="U300" s="700">
        <v>0.16666666666666666</v>
      </c>
    </row>
    <row r="301" spans="1:21" ht="14.4" customHeight="1" x14ac:dyDescent="0.3">
      <c r="A301" s="660">
        <v>11</v>
      </c>
      <c r="B301" s="661" t="s">
        <v>577</v>
      </c>
      <c r="C301" s="661" t="s">
        <v>2259</v>
      </c>
      <c r="D301" s="742" t="s">
        <v>3662</v>
      </c>
      <c r="E301" s="743" t="s">
        <v>2290</v>
      </c>
      <c r="F301" s="661" t="s">
        <v>2256</v>
      </c>
      <c r="G301" s="661" t="s">
        <v>2305</v>
      </c>
      <c r="H301" s="661" t="s">
        <v>960</v>
      </c>
      <c r="I301" s="661" t="s">
        <v>982</v>
      </c>
      <c r="J301" s="661" t="s">
        <v>610</v>
      </c>
      <c r="K301" s="661" t="s">
        <v>613</v>
      </c>
      <c r="L301" s="662">
        <v>815.1</v>
      </c>
      <c r="M301" s="662">
        <v>18747.300000000003</v>
      </c>
      <c r="N301" s="661">
        <v>23</v>
      </c>
      <c r="O301" s="744">
        <v>12.5</v>
      </c>
      <c r="P301" s="662">
        <v>5705.7000000000007</v>
      </c>
      <c r="Q301" s="677">
        <v>0.30434782608695654</v>
      </c>
      <c r="R301" s="661">
        <v>7</v>
      </c>
      <c r="S301" s="677">
        <v>0.30434782608695654</v>
      </c>
      <c r="T301" s="744">
        <v>4</v>
      </c>
      <c r="U301" s="700">
        <v>0.32</v>
      </c>
    </row>
    <row r="302" spans="1:21" ht="14.4" customHeight="1" x14ac:dyDescent="0.3">
      <c r="A302" s="660">
        <v>11</v>
      </c>
      <c r="B302" s="661" t="s">
        <v>577</v>
      </c>
      <c r="C302" s="661" t="s">
        <v>2259</v>
      </c>
      <c r="D302" s="742" t="s">
        <v>3662</v>
      </c>
      <c r="E302" s="743" t="s">
        <v>2290</v>
      </c>
      <c r="F302" s="661" t="s">
        <v>2256</v>
      </c>
      <c r="G302" s="661" t="s">
        <v>2305</v>
      </c>
      <c r="H302" s="661" t="s">
        <v>960</v>
      </c>
      <c r="I302" s="661" t="s">
        <v>984</v>
      </c>
      <c r="J302" s="661" t="s">
        <v>610</v>
      </c>
      <c r="K302" s="661" t="s">
        <v>985</v>
      </c>
      <c r="L302" s="662">
        <v>923.74</v>
      </c>
      <c r="M302" s="662">
        <v>923.74</v>
      </c>
      <c r="N302" s="661">
        <v>1</v>
      </c>
      <c r="O302" s="744">
        <v>0.5</v>
      </c>
      <c r="P302" s="662"/>
      <c r="Q302" s="677">
        <v>0</v>
      </c>
      <c r="R302" s="661"/>
      <c r="S302" s="677">
        <v>0</v>
      </c>
      <c r="T302" s="744"/>
      <c r="U302" s="700">
        <v>0</v>
      </c>
    </row>
    <row r="303" spans="1:21" ht="14.4" customHeight="1" x14ac:dyDescent="0.3">
      <c r="A303" s="660">
        <v>11</v>
      </c>
      <c r="B303" s="661" t="s">
        <v>577</v>
      </c>
      <c r="C303" s="661" t="s">
        <v>2259</v>
      </c>
      <c r="D303" s="742" t="s">
        <v>3662</v>
      </c>
      <c r="E303" s="743" t="s">
        <v>2290</v>
      </c>
      <c r="F303" s="661" t="s">
        <v>2256</v>
      </c>
      <c r="G303" s="661" t="s">
        <v>2305</v>
      </c>
      <c r="H303" s="661" t="s">
        <v>960</v>
      </c>
      <c r="I303" s="661" t="s">
        <v>2472</v>
      </c>
      <c r="J303" s="661" t="s">
        <v>1393</v>
      </c>
      <c r="K303" s="661" t="s">
        <v>985</v>
      </c>
      <c r="L303" s="662">
        <v>1847.49</v>
      </c>
      <c r="M303" s="662">
        <v>5542.47</v>
      </c>
      <c r="N303" s="661">
        <v>3</v>
      </c>
      <c r="O303" s="744">
        <v>0.5</v>
      </c>
      <c r="P303" s="662">
        <v>5542.47</v>
      </c>
      <c r="Q303" s="677">
        <v>1</v>
      </c>
      <c r="R303" s="661">
        <v>3</v>
      </c>
      <c r="S303" s="677">
        <v>1</v>
      </c>
      <c r="T303" s="744">
        <v>0.5</v>
      </c>
      <c r="U303" s="700">
        <v>1</v>
      </c>
    </row>
    <row r="304" spans="1:21" ht="14.4" customHeight="1" x14ac:dyDescent="0.3">
      <c r="A304" s="660">
        <v>11</v>
      </c>
      <c r="B304" s="661" t="s">
        <v>577</v>
      </c>
      <c r="C304" s="661" t="s">
        <v>2259</v>
      </c>
      <c r="D304" s="742" t="s">
        <v>3662</v>
      </c>
      <c r="E304" s="743" t="s">
        <v>2290</v>
      </c>
      <c r="F304" s="661" t="s">
        <v>2256</v>
      </c>
      <c r="G304" s="661" t="s">
        <v>2305</v>
      </c>
      <c r="H304" s="661" t="s">
        <v>960</v>
      </c>
      <c r="I304" s="661" t="s">
        <v>2480</v>
      </c>
      <c r="J304" s="661" t="s">
        <v>1393</v>
      </c>
      <c r="K304" s="661" t="s">
        <v>1547</v>
      </c>
      <c r="L304" s="662">
        <v>2309.36</v>
      </c>
      <c r="M304" s="662">
        <v>2309.36</v>
      </c>
      <c r="N304" s="661">
        <v>1</v>
      </c>
      <c r="O304" s="744">
        <v>1</v>
      </c>
      <c r="P304" s="662">
        <v>2309.36</v>
      </c>
      <c r="Q304" s="677">
        <v>1</v>
      </c>
      <c r="R304" s="661">
        <v>1</v>
      </c>
      <c r="S304" s="677">
        <v>1</v>
      </c>
      <c r="T304" s="744">
        <v>1</v>
      </c>
      <c r="U304" s="700">
        <v>1</v>
      </c>
    </row>
    <row r="305" spans="1:21" ht="14.4" customHeight="1" x14ac:dyDescent="0.3">
      <c r="A305" s="660">
        <v>11</v>
      </c>
      <c r="B305" s="661" t="s">
        <v>577</v>
      </c>
      <c r="C305" s="661" t="s">
        <v>2259</v>
      </c>
      <c r="D305" s="742" t="s">
        <v>3662</v>
      </c>
      <c r="E305" s="743" t="s">
        <v>2290</v>
      </c>
      <c r="F305" s="661" t="s">
        <v>2256</v>
      </c>
      <c r="G305" s="661" t="s">
        <v>2307</v>
      </c>
      <c r="H305" s="661" t="s">
        <v>578</v>
      </c>
      <c r="I305" s="661" t="s">
        <v>714</v>
      </c>
      <c r="J305" s="661" t="s">
        <v>2308</v>
      </c>
      <c r="K305" s="661" t="s">
        <v>2309</v>
      </c>
      <c r="L305" s="662">
        <v>0</v>
      </c>
      <c r="M305" s="662">
        <v>0</v>
      </c>
      <c r="N305" s="661">
        <v>5</v>
      </c>
      <c r="O305" s="744">
        <v>5</v>
      </c>
      <c r="P305" s="662">
        <v>0</v>
      </c>
      <c r="Q305" s="677"/>
      <c r="R305" s="661">
        <v>1</v>
      </c>
      <c r="S305" s="677">
        <v>0.2</v>
      </c>
      <c r="T305" s="744">
        <v>1</v>
      </c>
      <c r="U305" s="700">
        <v>0.2</v>
      </c>
    </row>
    <row r="306" spans="1:21" ht="14.4" customHeight="1" x14ac:dyDescent="0.3">
      <c r="A306" s="660">
        <v>11</v>
      </c>
      <c r="B306" s="661" t="s">
        <v>577</v>
      </c>
      <c r="C306" s="661" t="s">
        <v>2259</v>
      </c>
      <c r="D306" s="742" t="s">
        <v>3662</v>
      </c>
      <c r="E306" s="743" t="s">
        <v>2290</v>
      </c>
      <c r="F306" s="661" t="s">
        <v>2258</v>
      </c>
      <c r="G306" s="661" t="s">
        <v>2318</v>
      </c>
      <c r="H306" s="661" t="s">
        <v>578</v>
      </c>
      <c r="I306" s="661" t="s">
        <v>1706</v>
      </c>
      <c r="J306" s="661" t="s">
        <v>2355</v>
      </c>
      <c r="K306" s="661" t="s">
        <v>2356</v>
      </c>
      <c r="L306" s="662">
        <v>748.12</v>
      </c>
      <c r="M306" s="662">
        <v>748.12</v>
      </c>
      <c r="N306" s="661">
        <v>1</v>
      </c>
      <c r="O306" s="744">
        <v>1</v>
      </c>
      <c r="P306" s="662">
        <v>748.12</v>
      </c>
      <c r="Q306" s="677">
        <v>1</v>
      </c>
      <c r="R306" s="661">
        <v>1</v>
      </c>
      <c r="S306" s="677">
        <v>1</v>
      </c>
      <c r="T306" s="744">
        <v>1</v>
      </c>
      <c r="U306" s="700">
        <v>1</v>
      </c>
    </row>
    <row r="307" spans="1:21" ht="14.4" customHeight="1" x14ac:dyDescent="0.3">
      <c r="A307" s="660">
        <v>11</v>
      </c>
      <c r="B307" s="661" t="s">
        <v>577</v>
      </c>
      <c r="C307" s="661" t="s">
        <v>2259</v>
      </c>
      <c r="D307" s="742" t="s">
        <v>3662</v>
      </c>
      <c r="E307" s="743" t="s">
        <v>2290</v>
      </c>
      <c r="F307" s="661" t="s">
        <v>2258</v>
      </c>
      <c r="G307" s="661" t="s">
        <v>2318</v>
      </c>
      <c r="H307" s="661" t="s">
        <v>578</v>
      </c>
      <c r="I307" s="661" t="s">
        <v>2319</v>
      </c>
      <c r="J307" s="661" t="s">
        <v>2320</v>
      </c>
      <c r="K307" s="661" t="s">
        <v>2321</v>
      </c>
      <c r="L307" s="662">
        <v>1000</v>
      </c>
      <c r="M307" s="662">
        <v>1000</v>
      </c>
      <c r="N307" s="661">
        <v>1</v>
      </c>
      <c r="O307" s="744">
        <v>1</v>
      </c>
      <c r="P307" s="662">
        <v>1000</v>
      </c>
      <c r="Q307" s="677">
        <v>1</v>
      </c>
      <c r="R307" s="661">
        <v>1</v>
      </c>
      <c r="S307" s="677">
        <v>1</v>
      </c>
      <c r="T307" s="744">
        <v>1</v>
      </c>
      <c r="U307" s="700">
        <v>1</v>
      </c>
    </row>
    <row r="308" spans="1:21" ht="14.4" customHeight="1" x14ac:dyDescent="0.3">
      <c r="A308" s="660">
        <v>11</v>
      </c>
      <c r="B308" s="661" t="s">
        <v>577</v>
      </c>
      <c r="C308" s="661" t="s">
        <v>2259</v>
      </c>
      <c r="D308" s="742" t="s">
        <v>3662</v>
      </c>
      <c r="E308" s="743" t="s">
        <v>2290</v>
      </c>
      <c r="F308" s="661" t="s">
        <v>2258</v>
      </c>
      <c r="G308" s="661" t="s">
        <v>2318</v>
      </c>
      <c r="H308" s="661" t="s">
        <v>578</v>
      </c>
      <c r="I308" s="661" t="s">
        <v>2322</v>
      </c>
      <c r="J308" s="661" t="s">
        <v>2323</v>
      </c>
      <c r="K308" s="661" t="s">
        <v>2324</v>
      </c>
      <c r="L308" s="662">
        <v>500</v>
      </c>
      <c r="M308" s="662">
        <v>1000</v>
      </c>
      <c r="N308" s="661">
        <v>2</v>
      </c>
      <c r="O308" s="744">
        <v>2</v>
      </c>
      <c r="P308" s="662">
        <v>1000</v>
      </c>
      <c r="Q308" s="677">
        <v>1</v>
      </c>
      <c r="R308" s="661">
        <v>2</v>
      </c>
      <c r="S308" s="677">
        <v>1</v>
      </c>
      <c r="T308" s="744">
        <v>2</v>
      </c>
      <c r="U308" s="700">
        <v>1</v>
      </c>
    </row>
    <row r="309" spans="1:21" ht="14.4" customHeight="1" x14ac:dyDescent="0.3">
      <c r="A309" s="660">
        <v>11</v>
      </c>
      <c r="B309" s="661" t="s">
        <v>577</v>
      </c>
      <c r="C309" s="661" t="s">
        <v>2259</v>
      </c>
      <c r="D309" s="742" t="s">
        <v>3662</v>
      </c>
      <c r="E309" s="743" t="s">
        <v>2290</v>
      </c>
      <c r="F309" s="661" t="s">
        <v>2258</v>
      </c>
      <c r="G309" s="661" t="s">
        <v>2318</v>
      </c>
      <c r="H309" s="661" t="s">
        <v>578</v>
      </c>
      <c r="I309" s="661" t="s">
        <v>2433</v>
      </c>
      <c r="J309" s="661" t="s">
        <v>2434</v>
      </c>
      <c r="K309" s="661" t="s">
        <v>2435</v>
      </c>
      <c r="L309" s="662">
        <v>999.46</v>
      </c>
      <c r="M309" s="662">
        <v>999.46</v>
      </c>
      <c r="N309" s="661">
        <v>1</v>
      </c>
      <c r="O309" s="744">
        <v>1</v>
      </c>
      <c r="P309" s="662">
        <v>999.46</v>
      </c>
      <c r="Q309" s="677">
        <v>1</v>
      </c>
      <c r="R309" s="661">
        <v>1</v>
      </c>
      <c r="S309" s="677">
        <v>1</v>
      </c>
      <c r="T309" s="744">
        <v>1</v>
      </c>
      <c r="U309" s="700">
        <v>1</v>
      </c>
    </row>
    <row r="310" spans="1:21" ht="14.4" customHeight="1" x14ac:dyDescent="0.3">
      <c r="A310" s="660">
        <v>11</v>
      </c>
      <c r="B310" s="661" t="s">
        <v>577</v>
      </c>
      <c r="C310" s="661" t="s">
        <v>2259</v>
      </c>
      <c r="D310" s="742" t="s">
        <v>3662</v>
      </c>
      <c r="E310" s="743" t="s">
        <v>2290</v>
      </c>
      <c r="F310" s="661" t="s">
        <v>2258</v>
      </c>
      <c r="G310" s="661" t="s">
        <v>2318</v>
      </c>
      <c r="H310" s="661" t="s">
        <v>578</v>
      </c>
      <c r="I310" s="661" t="s">
        <v>2325</v>
      </c>
      <c r="J310" s="661" t="s">
        <v>2326</v>
      </c>
      <c r="K310" s="661" t="s">
        <v>2327</v>
      </c>
      <c r="L310" s="662">
        <v>971.25</v>
      </c>
      <c r="M310" s="662">
        <v>3885</v>
      </c>
      <c r="N310" s="661">
        <v>4</v>
      </c>
      <c r="O310" s="744">
        <v>4</v>
      </c>
      <c r="P310" s="662">
        <v>2913.75</v>
      </c>
      <c r="Q310" s="677">
        <v>0.75</v>
      </c>
      <c r="R310" s="661">
        <v>3</v>
      </c>
      <c r="S310" s="677">
        <v>0.75</v>
      </c>
      <c r="T310" s="744">
        <v>3</v>
      </c>
      <c r="U310" s="700">
        <v>0.75</v>
      </c>
    </row>
    <row r="311" spans="1:21" ht="14.4" customHeight="1" x14ac:dyDescent="0.3">
      <c r="A311" s="660">
        <v>11</v>
      </c>
      <c r="B311" s="661" t="s">
        <v>577</v>
      </c>
      <c r="C311" s="661" t="s">
        <v>2259</v>
      </c>
      <c r="D311" s="742" t="s">
        <v>3662</v>
      </c>
      <c r="E311" s="743" t="s">
        <v>2290</v>
      </c>
      <c r="F311" s="661" t="s">
        <v>2258</v>
      </c>
      <c r="G311" s="661" t="s">
        <v>2318</v>
      </c>
      <c r="H311" s="661" t="s">
        <v>578</v>
      </c>
      <c r="I311" s="661" t="s">
        <v>2420</v>
      </c>
      <c r="J311" s="661" t="s">
        <v>2421</v>
      </c>
      <c r="K311" s="661" t="s">
        <v>2422</v>
      </c>
      <c r="L311" s="662">
        <v>498.75</v>
      </c>
      <c r="M311" s="662">
        <v>498.75</v>
      </c>
      <c r="N311" s="661">
        <v>1</v>
      </c>
      <c r="O311" s="744">
        <v>1</v>
      </c>
      <c r="P311" s="662">
        <v>498.75</v>
      </c>
      <c r="Q311" s="677">
        <v>1</v>
      </c>
      <c r="R311" s="661">
        <v>1</v>
      </c>
      <c r="S311" s="677">
        <v>1</v>
      </c>
      <c r="T311" s="744">
        <v>1</v>
      </c>
      <c r="U311" s="700">
        <v>1</v>
      </c>
    </row>
    <row r="312" spans="1:21" ht="14.4" customHeight="1" x14ac:dyDescent="0.3">
      <c r="A312" s="660">
        <v>11</v>
      </c>
      <c r="B312" s="661" t="s">
        <v>577</v>
      </c>
      <c r="C312" s="661" t="s">
        <v>2259</v>
      </c>
      <c r="D312" s="742" t="s">
        <v>3662</v>
      </c>
      <c r="E312" s="743" t="s">
        <v>2290</v>
      </c>
      <c r="F312" s="661" t="s">
        <v>2258</v>
      </c>
      <c r="G312" s="661" t="s">
        <v>2318</v>
      </c>
      <c r="H312" s="661" t="s">
        <v>578</v>
      </c>
      <c r="I312" s="661" t="s">
        <v>2428</v>
      </c>
      <c r="J312" s="661" t="s">
        <v>2429</v>
      </c>
      <c r="K312" s="661" t="s">
        <v>2430</v>
      </c>
      <c r="L312" s="662">
        <v>3200</v>
      </c>
      <c r="M312" s="662">
        <v>3200</v>
      </c>
      <c r="N312" s="661">
        <v>1</v>
      </c>
      <c r="O312" s="744">
        <v>1</v>
      </c>
      <c r="P312" s="662">
        <v>3200</v>
      </c>
      <c r="Q312" s="677">
        <v>1</v>
      </c>
      <c r="R312" s="661">
        <v>1</v>
      </c>
      <c r="S312" s="677">
        <v>1</v>
      </c>
      <c r="T312" s="744">
        <v>1</v>
      </c>
      <c r="U312" s="700">
        <v>1</v>
      </c>
    </row>
    <row r="313" spans="1:21" ht="14.4" customHeight="1" x14ac:dyDescent="0.3">
      <c r="A313" s="660">
        <v>11</v>
      </c>
      <c r="B313" s="661" t="s">
        <v>577</v>
      </c>
      <c r="C313" s="661" t="s">
        <v>2259</v>
      </c>
      <c r="D313" s="742" t="s">
        <v>3662</v>
      </c>
      <c r="E313" s="743" t="s">
        <v>2290</v>
      </c>
      <c r="F313" s="661" t="s">
        <v>2258</v>
      </c>
      <c r="G313" s="661" t="s">
        <v>2318</v>
      </c>
      <c r="H313" s="661" t="s">
        <v>578</v>
      </c>
      <c r="I313" s="661" t="s">
        <v>2467</v>
      </c>
      <c r="J313" s="661" t="s">
        <v>2468</v>
      </c>
      <c r="K313" s="661" t="s">
        <v>2469</v>
      </c>
      <c r="L313" s="662">
        <v>1000</v>
      </c>
      <c r="M313" s="662">
        <v>2000</v>
      </c>
      <c r="N313" s="661">
        <v>2</v>
      </c>
      <c r="O313" s="744">
        <v>2</v>
      </c>
      <c r="P313" s="662">
        <v>2000</v>
      </c>
      <c r="Q313" s="677">
        <v>1</v>
      </c>
      <c r="R313" s="661">
        <v>2</v>
      </c>
      <c r="S313" s="677">
        <v>1</v>
      </c>
      <c r="T313" s="744">
        <v>2</v>
      </c>
      <c r="U313" s="700">
        <v>1</v>
      </c>
    </row>
    <row r="314" spans="1:21" ht="14.4" customHeight="1" x14ac:dyDescent="0.3">
      <c r="A314" s="660">
        <v>11</v>
      </c>
      <c r="B314" s="661" t="s">
        <v>577</v>
      </c>
      <c r="C314" s="661" t="s">
        <v>2259</v>
      </c>
      <c r="D314" s="742" t="s">
        <v>3662</v>
      </c>
      <c r="E314" s="743" t="s">
        <v>2290</v>
      </c>
      <c r="F314" s="661" t="s">
        <v>2258</v>
      </c>
      <c r="G314" s="661" t="s">
        <v>2318</v>
      </c>
      <c r="H314" s="661" t="s">
        <v>578</v>
      </c>
      <c r="I314" s="661" t="s">
        <v>2455</v>
      </c>
      <c r="J314" s="661" t="s">
        <v>2456</v>
      </c>
      <c r="K314" s="661" t="s">
        <v>2457</v>
      </c>
      <c r="L314" s="662">
        <v>500</v>
      </c>
      <c r="M314" s="662">
        <v>1500</v>
      </c>
      <c r="N314" s="661">
        <v>3</v>
      </c>
      <c r="O314" s="744">
        <v>3</v>
      </c>
      <c r="P314" s="662">
        <v>1500</v>
      </c>
      <c r="Q314" s="677">
        <v>1</v>
      </c>
      <c r="R314" s="661">
        <v>3</v>
      </c>
      <c r="S314" s="677">
        <v>1</v>
      </c>
      <c r="T314" s="744">
        <v>3</v>
      </c>
      <c r="U314" s="700">
        <v>1</v>
      </c>
    </row>
    <row r="315" spans="1:21" ht="14.4" customHeight="1" x14ac:dyDescent="0.3">
      <c r="A315" s="660">
        <v>11</v>
      </c>
      <c r="B315" s="661" t="s">
        <v>577</v>
      </c>
      <c r="C315" s="661" t="s">
        <v>2259</v>
      </c>
      <c r="D315" s="742" t="s">
        <v>3662</v>
      </c>
      <c r="E315" s="743" t="s">
        <v>2290</v>
      </c>
      <c r="F315" s="661" t="s">
        <v>2258</v>
      </c>
      <c r="G315" s="661" t="s">
        <v>2330</v>
      </c>
      <c r="H315" s="661" t="s">
        <v>578</v>
      </c>
      <c r="I315" s="661" t="s">
        <v>2436</v>
      </c>
      <c r="J315" s="661" t="s">
        <v>2437</v>
      </c>
      <c r="K315" s="661" t="s">
        <v>2438</v>
      </c>
      <c r="L315" s="662">
        <v>200</v>
      </c>
      <c r="M315" s="662">
        <v>400</v>
      </c>
      <c r="N315" s="661">
        <v>2</v>
      </c>
      <c r="O315" s="744">
        <v>1</v>
      </c>
      <c r="P315" s="662">
        <v>400</v>
      </c>
      <c r="Q315" s="677">
        <v>1</v>
      </c>
      <c r="R315" s="661">
        <v>2</v>
      </c>
      <c r="S315" s="677">
        <v>1</v>
      </c>
      <c r="T315" s="744">
        <v>1</v>
      </c>
      <c r="U315" s="700">
        <v>1</v>
      </c>
    </row>
    <row r="316" spans="1:21" ht="14.4" customHeight="1" x14ac:dyDescent="0.3">
      <c r="A316" s="660">
        <v>11</v>
      </c>
      <c r="B316" s="661" t="s">
        <v>577</v>
      </c>
      <c r="C316" s="661" t="s">
        <v>2261</v>
      </c>
      <c r="D316" s="742" t="s">
        <v>3663</v>
      </c>
      <c r="E316" s="743" t="s">
        <v>2268</v>
      </c>
      <c r="F316" s="661" t="s">
        <v>2256</v>
      </c>
      <c r="G316" s="661" t="s">
        <v>2481</v>
      </c>
      <c r="H316" s="661" t="s">
        <v>578</v>
      </c>
      <c r="I316" s="661" t="s">
        <v>2482</v>
      </c>
      <c r="J316" s="661" t="s">
        <v>2483</v>
      </c>
      <c r="K316" s="661" t="s">
        <v>2484</v>
      </c>
      <c r="L316" s="662">
        <v>32.28</v>
      </c>
      <c r="M316" s="662">
        <v>32.28</v>
      </c>
      <c r="N316" s="661">
        <v>1</v>
      </c>
      <c r="O316" s="744">
        <v>1</v>
      </c>
      <c r="P316" s="662">
        <v>32.28</v>
      </c>
      <c r="Q316" s="677">
        <v>1</v>
      </c>
      <c r="R316" s="661">
        <v>1</v>
      </c>
      <c r="S316" s="677">
        <v>1</v>
      </c>
      <c r="T316" s="744">
        <v>1</v>
      </c>
      <c r="U316" s="700">
        <v>1</v>
      </c>
    </row>
    <row r="317" spans="1:21" ht="14.4" customHeight="1" x14ac:dyDescent="0.3">
      <c r="A317" s="660">
        <v>11</v>
      </c>
      <c r="B317" s="661" t="s">
        <v>577</v>
      </c>
      <c r="C317" s="661" t="s">
        <v>2261</v>
      </c>
      <c r="D317" s="742" t="s">
        <v>3663</v>
      </c>
      <c r="E317" s="743" t="s">
        <v>2268</v>
      </c>
      <c r="F317" s="661" t="s">
        <v>2256</v>
      </c>
      <c r="G317" s="661" t="s">
        <v>2481</v>
      </c>
      <c r="H317" s="661" t="s">
        <v>578</v>
      </c>
      <c r="I317" s="661" t="s">
        <v>2485</v>
      </c>
      <c r="J317" s="661" t="s">
        <v>2483</v>
      </c>
      <c r="K317" s="661" t="s">
        <v>2486</v>
      </c>
      <c r="L317" s="662">
        <v>96.84</v>
      </c>
      <c r="M317" s="662">
        <v>193.68</v>
      </c>
      <c r="N317" s="661">
        <v>2</v>
      </c>
      <c r="O317" s="744">
        <v>1.5</v>
      </c>
      <c r="P317" s="662">
        <v>96.84</v>
      </c>
      <c r="Q317" s="677">
        <v>0.5</v>
      </c>
      <c r="R317" s="661">
        <v>1</v>
      </c>
      <c r="S317" s="677">
        <v>0.5</v>
      </c>
      <c r="T317" s="744">
        <v>0.5</v>
      </c>
      <c r="U317" s="700">
        <v>0.33333333333333331</v>
      </c>
    </row>
    <row r="318" spans="1:21" ht="14.4" customHeight="1" x14ac:dyDescent="0.3">
      <c r="A318" s="660">
        <v>11</v>
      </c>
      <c r="B318" s="661" t="s">
        <v>577</v>
      </c>
      <c r="C318" s="661" t="s">
        <v>2261</v>
      </c>
      <c r="D318" s="742" t="s">
        <v>3663</v>
      </c>
      <c r="E318" s="743" t="s">
        <v>2268</v>
      </c>
      <c r="F318" s="661" t="s">
        <v>2256</v>
      </c>
      <c r="G318" s="661" t="s">
        <v>2291</v>
      </c>
      <c r="H318" s="661" t="s">
        <v>578</v>
      </c>
      <c r="I318" s="661" t="s">
        <v>2487</v>
      </c>
      <c r="J318" s="661" t="s">
        <v>2488</v>
      </c>
      <c r="K318" s="661" t="s">
        <v>2489</v>
      </c>
      <c r="L318" s="662">
        <v>154.36000000000001</v>
      </c>
      <c r="M318" s="662">
        <v>154.36000000000001</v>
      </c>
      <c r="N318" s="661">
        <v>1</v>
      </c>
      <c r="O318" s="744">
        <v>1</v>
      </c>
      <c r="P318" s="662"/>
      <c r="Q318" s="677">
        <v>0</v>
      </c>
      <c r="R318" s="661"/>
      <c r="S318" s="677">
        <v>0</v>
      </c>
      <c r="T318" s="744"/>
      <c r="U318" s="700">
        <v>0</v>
      </c>
    </row>
    <row r="319" spans="1:21" ht="14.4" customHeight="1" x14ac:dyDescent="0.3">
      <c r="A319" s="660">
        <v>11</v>
      </c>
      <c r="B319" s="661" t="s">
        <v>577</v>
      </c>
      <c r="C319" s="661" t="s">
        <v>2261</v>
      </c>
      <c r="D319" s="742" t="s">
        <v>3663</v>
      </c>
      <c r="E319" s="743" t="s">
        <v>2268</v>
      </c>
      <c r="F319" s="661" t="s">
        <v>2256</v>
      </c>
      <c r="G319" s="661" t="s">
        <v>2291</v>
      </c>
      <c r="H319" s="661" t="s">
        <v>960</v>
      </c>
      <c r="I319" s="661" t="s">
        <v>1126</v>
      </c>
      <c r="J319" s="661" t="s">
        <v>2138</v>
      </c>
      <c r="K319" s="661" t="s">
        <v>2139</v>
      </c>
      <c r="L319" s="662">
        <v>154.36000000000001</v>
      </c>
      <c r="M319" s="662">
        <v>6791.8400000000011</v>
      </c>
      <c r="N319" s="661">
        <v>44</v>
      </c>
      <c r="O319" s="744">
        <v>14</v>
      </c>
      <c r="P319" s="662">
        <v>2932.84</v>
      </c>
      <c r="Q319" s="677">
        <v>0.43181818181818177</v>
      </c>
      <c r="R319" s="661">
        <v>19</v>
      </c>
      <c r="S319" s="677">
        <v>0.43181818181818182</v>
      </c>
      <c r="T319" s="744">
        <v>6.5</v>
      </c>
      <c r="U319" s="700">
        <v>0.4642857142857143</v>
      </c>
    </row>
    <row r="320" spans="1:21" ht="14.4" customHeight="1" x14ac:dyDescent="0.3">
      <c r="A320" s="660">
        <v>11</v>
      </c>
      <c r="B320" s="661" t="s">
        <v>577</v>
      </c>
      <c r="C320" s="661" t="s">
        <v>2261</v>
      </c>
      <c r="D320" s="742" t="s">
        <v>3663</v>
      </c>
      <c r="E320" s="743" t="s">
        <v>2268</v>
      </c>
      <c r="F320" s="661" t="s">
        <v>2256</v>
      </c>
      <c r="G320" s="661" t="s">
        <v>2459</v>
      </c>
      <c r="H320" s="661" t="s">
        <v>578</v>
      </c>
      <c r="I320" s="661" t="s">
        <v>2460</v>
      </c>
      <c r="J320" s="661" t="s">
        <v>2461</v>
      </c>
      <c r="K320" s="661" t="s">
        <v>2462</v>
      </c>
      <c r="L320" s="662">
        <v>159.71</v>
      </c>
      <c r="M320" s="662">
        <v>319.42</v>
      </c>
      <c r="N320" s="661">
        <v>2</v>
      </c>
      <c r="O320" s="744">
        <v>0.5</v>
      </c>
      <c r="P320" s="662">
        <v>319.42</v>
      </c>
      <c r="Q320" s="677">
        <v>1</v>
      </c>
      <c r="R320" s="661">
        <v>2</v>
      </c>
      <c r="S320" s="677">
        <v>1</v>
      </c>
      <c r="T320" s="744">
        <v>0.5</v>
      </c>
      <c r="U320" s="700">
        <v>1</v>
      </c>
    </row>
    <row r="321" spans="1:21" ht="14.4" customHeight="1" x14ac:dyDescent="0.3">
      <c r="A321" s="660">
        <v>11</v>
      </c>
      <c r="B321" s="661" t="s">
        <v>577</v>
      </c>
      <c r="C321" s="661" t="s">
        <v>2261</v>
      </c>
      <c r="D321" s="742" t="s">
        <v>3663</v>
      </c>
      <c r="E321" s="743" t="s">
        <v>2268</v>
      </c>
      <c r="F321" s="661" t="s">
        <v>2256</v>
      </c>
      <c r="G321" s="661" t="s">
        <v>2362</v>
      </c>
      <c r="H321" s="661" t="s">
        <v>578</v>
      </c>
      <c r="I321" s="661" t="s">
        <v>2490</v>
      </c>
      <c r="J321" s="661" t="s">
        <v>2491</v>
      </c>
      <c r="K321" s="661" t="s">
        <v>2492</v>
      </c>
      <c r="L321" s="662">
        <v>212.59</v>
      </c>
      <c r="M321" s="662">
        <v>425.18</v>
      </c>
      <c r="N321" s="661">
        <v>2</v>
      </c>
      <c r="O321" s="744">
        <v>1</v>
      </c>
      <c r="P321" s="662">
        <v>425.18</v>
      </c>
      <c r="Q321" s="677">
        <v>1</v>
      </c>
      <c r="R321" s="661">
        <v>2</v>
      </c>
      <c r="S321" s="677">
        <v>1</v>
      </c>
      <c r="T321" s="744">
        <v>1</v>
      </c>
      <c r="U321" s="700">
        <v>1</v>
      </c>
    </row>
    <row r="322" spans="1:21" ht="14.4" customHeight="1" x14ac:dyDescent="0.3">
      <c r="A322" s="660">
        <v>11</v>
      </c>
      <c r="B322" s="661" t="s">
        <v>577</v>
      </c>
      <c r="C322" s="661" t="s">
        <v>2261</v>
      </c>
      <c r="D322" s="742" t="s">
        <v>3663</v>
      </c>
      <c r="E322" s="743" t="s">
        <v>2268</v>
      </c>
      <c r="F322" s="661" t="s">
        <v>2256</v>
      </c>
      <c r="G322" s="661" t="s">
        <v>2292</v>
      </c>
      <c r="H322" s="661" t="s">
        <v>578</v>
      </c>
      <c r="I322" s="661" t="s">
        <v>1101</v>
      </c>
      <c r="J322" s="661" t="s">
        <v>1102</v>
      </c>
      <c r="K322" s="661" t="s">
        <v>2146</v>
      </c>
      <c r="L322" s="662">
        <v>170.52</v>
      </c>
      <c r="M322" s="662">
        <v>1364.16</v>
      </c>
      <c r="N322" s="661">
        <v>8</v>
      </c>
      <c r="O322" s="744">
        <v>2.5</v>
      </c>
      <c r="P322" s="662">
        <v>1023.1200000000001</v>
      </c>
      <c r="Q322" s="677">
        <v>0.75</v>
      </c>
      <c r="R322" s="661">
        <v>6</v>
      </c>
      <c r="S322" s="677">
        <v>0.75</v>
      </c>
      <c r="T322" s="744">
        <v>1.5</v>
      </c>
      <c r="U322" s="700">
        <v>0.6</v>
      </c>
    </row>
    <row r="323" spans="1:21" ht="14.4" customHeight="1" x14ac:dyDescent="0.3">
      <c r="A323" s="660">
        <v>11</v>
      </c>
      <c r="B323" s="661" t="s">
        <v>577</v>
      </c>
      <c r="C323" s="661" t="s">
        <v>2261</v>
      </c>
      <c r="D323" s="742" t="s">
        <v>3663</v>
      </c>
      <c r="E323" s="743" t="s">
        <v>2268</v>
      </c>
      <c r="F323" s="661" t="s">
        <v>2256</v>
      </c>
      <c r="G323" s="661" t="s">
        <v>2294</v>
      </c>
      <c r="H323" s="661" t="s">
        <v>578</v>
      </c>
      <c r="I323" s="661" t="s">
        <v>1613</v>
      </c>
      <c r="J323" s="661" t="s">
        <v>1614</v>
      </c>
      <c r="K323" s="661" t="s">
        <v>2146</v>
      </c>
      <c r="L323" s="662">
        <v>78.33</v>
      </c>
      <c r="M323" s="662">
        <v>1174.95</v>
      </c>
      <c r="N323" s="661">
        <v>15</v>
      </c>
      <c r="O323" s="744">
        <v>2.5</v>
      </c>
      <c r="P323" s="662">
        <v>861.63</v>
      </c>
      <c r="Q323" s="677">
        <v>0.73333333333333328</v>
      </c>
      <c r="R323" s="661">
        <v>11</v>
      </c>
      <c r="S323" s="677">
        <v>0.73333333333333328</v>
      </c>
      <c r="T323" s="744">
        <v>2</v>
      </c>
      <c r="U323" s="700">
        <v>0.8</v>
      </c>
    </row>
    <row r="324" spans="1:21" ht="14.4" customHeight="1" x14ac:dyDescent="0.3">
      <c r="A324" s="660">
        <v>11</v>
      </c>
      <c r="B324" s="661" t="s">
        <v>577</v>
      </c>
      <c r="C324" s="661" t="s">
        <v>2261</v>
      </c>
      <c r="D324" s="742" t="s">
        <v>3663</v>
      </c>
      <c r="E324" s="743" t="s">
        <v>2268</v>
      </c>
      <c r="F324" s="661" t="s">
        <v>2256</v>
      </c>
      <c r="G324" s="661" t="s">
        <v>2493</v>
      </c>
      <c r="H324" s="661" t="s">
        <v>578</v>
      </c>
      <c r="I324" s="661" t="s">
        <v>636</v>
      </c>
      <c r="J324" s="661" t="s">
        <v>2494</v>
      </c>
      <c r="K324" s="661" t="s">
        <v>2495</v>
      </c>
      <c r="L324" s="662">
        <v>18.11</v>
      </c>
      <c r="M324" s="662">
        <v>18.11</v>
      </c>
      <c r="N324" s="661">
        <v>1</v>
      </c>
      <c r="O324" s="744">
        <v>1</v>
      </c>
      <c r="P324" s="662"/>
      <c r="Q324" s="677">
        <v>0</v>
      </c>
      <c r="R324" s="661"/>
      <c r="S324" s="677">
        <v>0</v>
      </c>
      <c r="T324" s="744"/>
      <c r="U324" s="700">
        <v>0</v>
      </c>
    </row>
    <row r="325" spans="1:21" ht="14.4" customHeight="1" x14ac:dyDescent="0.3">
      <c r="A325" s="660">
        <v>11</v>
      </c>
      <c r="B325" s="661" t="s">
        <v>577</v>
      </c>
      <c r="C325" s="661" t="s">
        <v>2261</v>
      </c>
      <c r="D325" s="742" t="s">
        <v>3663</v>
      </c>
      <c r="E325" s="743" t="s">
        <v>2268</v>
      </c>
      <c r="F325" s="661" t="s">
        <v>2256</v>
      </c>
      <c r="G325" s="661" t="s">
        <v>2295</v>
      </c>
      <c r="H325" s="661" t="s">
        <v>578</v>
      </c>
      <c r="I325" s="661" t="s">
        <v>852</v>
      </c>
      <c r="J325" s="661" t="s">
        <v>853</v>
      </c>
      <c r="K325" s="661" t="s">
        <v>854</v>
      </c>
      <c r="L325" s="662">
        <v>72.64</v>
      </c>
      <c r="M325" s="662">
        <v>5157.4400000000005</v>
      </c>
      <c r="N325" s="661">
        <v>71</v>
      </c>
      <c r="O325" s="744">
        <v>33.5</v>
      </c>
      <c r="P325" s="662">
        <v>1525.44</v>
      </c>
      <c r="Q325" s="677">
        <v>0.29577464788732394</v>
      </c>
      <c r="R325" s="661">
        <v>21</v>
      </c>
      <c r="S325" s="677">
        <v>0.29577464788732394</v>
      </c>
      <c r="T325" s="744">
        <v>11</v>
      </c>
      <c r="U325" s="700">
        <v>0.32835820895522388</v>
      </c>
    </row>
    <row r="326" spans="1:21" ht="14.4" customHeight="1" x14ac:dyDescent="0.3">
      <c r="A326" s="660">
        <v>11</v>
      </c>
      <c r="B326" s="661" t="s">
        <v>577</v>
      </c>
      <c r="C326" s="661" t="s">
        <v>2261</v>
      </c>
      <c r="D326" s="742" t="s">
        <v>3663</v>
      </c>
      <c r="E326" s="743" t="s">
        <v>2268</v>
      </c>
      <c r="F326" s="661" t="s">
        <v>2256</v>
      </c>
      <c r="G326" s="661" t="s">
        <v>2295</v>
      </c>
      <c r="H326" s="661" t="s">
        <v>578</v>
      </c>
      <c r="I326" s="661" t="s">
        <v>2496</v>
      </c>
      <c r="J326" s="661" t="s">
        <v>2371</v>
      </c>
      <c r="K326" s="661" t="s">
        <v>2497</v>
      </c>
      <c r="L326" s="662">
        <v>322.8</v>
      </c>
      <c r="M326" s="662">
        <v>645.6</v>
      </c>
      <c r="N326" s="661">
        <v>2</v>
      </c>
      <c r="O326" s="744">
        <v>2</v>
      </c>
      <c r="P326" s="662"/>
      <c r="Q326" s="677">
        <v>0</v>
      </c>
      <c r="R326" s="661"/>
      <c r="S326" s="677">
        <v>0</v>
      </c>
      <c r="T326" s="744"/>
      <c r="U326" s="700">
        <v>0</v>
      </c>
    </row>
    <row r="327" spans="1:21" ht="14.4" customHeight="1" x14ac:dyDescent="0.3">
      <c r="A327" s="660">
        <v>11</v>
      </c>
      <c r="B327" s="661" t="s">
        <v>577</v>
      </c>
      <c r="C327" s="661" t="s">
        <v>2261</v>
      </c>
      <c r="D327" s="742" t="s">
        <v>3663</v>
      </c>
      <c r="E327" s="743" t="s">
        <v>2268</v>
      </c>
      <c r="F327" s="661" t="s">
        <v>2256</v>
      </c>
      <c r="G327" s="661" t="s">
        <v>2295</v>
      </c>
      <c r="H327" s="661" t="s">
        <v>578</v>
      </c>
      <c r="I327" s="661" t="s">
        <v>2498</v>
      </c>
      <c r="J327" s="661" t="s">
        <v>2499</v>
      </c>
      <c r="K327" s="661" t="s">
        <v>2500</v>
      </c>
      <c r="L327" s="662">
        <v>96.84</v>
      </c>
      <c r="M327" s="662">
        <v>581.04</v>
      </c>
      <c r="N327" s="661">
        <v>6</v>
      </c>
      <c r="O327" s="744">
        <v>5.5</v>
      </c>
      <c r="P327" s="662">
        <v>387.36</v>
      </c>
      <c r="Q327" s="677">
        <v>0.66666666666666674</v>
      </c>
      <c r="R327" s="661">
        <v>4</v>
      </c>
      <c r="S327" s="677">
        <v>0.66666666666666663</v>
      </c>
      <c r="T327" s="744">
        <v>3.5</v>
      </c>
      <c r="U327" s="700">
        <v>0.63636363636363635</v>
      </c>
    </row>
    <row r="328" spans="1:21" ht="14.4" customHeight="1" x14ac:dyDescent="0.3">
      <c r="A328" s="660">
        <v>11</v>
      </c>
      <c r="B328" s="661" t="s">
        <v>577</v>
      </c>
      <c r="C328" s="661" t="s">
        <v>2261</v>
      </c>
      <c r="D328" s="742" t="s">
        <v>3663</v>
      </c>
      <c r="E328" s="743" t="s">
        <v>2268</v>
      </c>
      <c r="F328" s="661" t="s">
        <v>2256</v>
      </c>
      <c r="G328" s="661" t="s">
        <v>2295</v>
      </c>
      <c r="H328" s="661" t="s">
        <v>578</v>
      </c>
      <c r="I328" s="661" t="s">
        <v>2501</v>
      </c>
      <c r="J328" s="661" t="s">
        <v>2499</v>
      </c>
      <c r="K328" s="661" t="s">
        <v>2502</v>
      </c>
      <c r="L328" s="662">
        <v>0</v>
      </c>
      <c r="M328" s="662">
        <v>0</v>
      </c>
      <c r="N328" s="661">
        <v>1</v>
      </c>
      <c r="O328" s="744">
        <v>1</v>
      </c>
      <c r="P328" s="662"/>
      <c r="Q328" s="677"/>
      <c r="R328" s="661"/>
      <c r="S328" s="677">
        <v>0</v>
      </c>
      <c r="T328" s="744"/>
      <c r="U328" s="700">
        <v>0</v>
      </c>
    </row>
    <row r="329" spans="1:21" ht="14.4" customHeight="1" x14ac:dyDescent="0.3">
      <c r="A329" s="660">
        <v>11</v>
      </c>
      <c r="B329" s="661" t="s">
        <v>577</v>
      </c>
      <c r="C329" s="661" t="s">
        <v>2261</v>
      </c>
      <c r="D329" s="742" t="s">
        <v>3663</v>
      </c>
      <c r="E329" s="743" t="s">
        <v>2268</v>
      </c>
      <c r="F329" s="661" t="s">
        <v>2256</v>
      </c>
      <c r="G329" s="661" t="s">
        <v>2295</v>
      </c>
      <c r="H329" s="661" t="s">
        <v>578</v>
      </c>
      <c r="I329" s="661" t="s">
        <v>2503</v>
      </c>
      <c r="J329" s="661" t="s">
        <v>2504</v>
      </c>
      <c r="K329" s="661" t="s">
        <v>2505</v>
      </c>
      <c r="L329" s="662">
        <v>48.42</v>
      </c>
      <c r="M329" s="662">
        <v>48.42</v>
      </c>
      <c r="N329" s="661">
        <v>1</v>
      </c>
      <c r="O329" s="744">
        <v>0.5</v>
      </c>
      <c r="P329" s="662">
        <v>48.42</v>
      </c>
      <c r="Q329" s="677">
        <v>1</v>
      </c>
      <c r="R329" s="661">
        <v>1</v>
      </c>
      <c r="S329" s="677">
        <v>1</v>
      </c>
      <c r="T329" s="744">
        <v>0.5</v>
      </c>
      <c r="U329" s="700">
        <v>1</v>
      </c>
    </row>
    <row r="330" spans="1:21" ht="14.4" customHeight="1" x14ac:dyDescent="0.3">
      <c r="A330" s="660">
        <v>11</v>
      </c>
      <c r="B330" s="661" t="s">
        <v>577</v>
      </c>
      <c r="C330" s="661" t="s">
        <v>2261</v>
      </c>
      <c r="D330" s="742" t="s">
        <v>3663</v>
      </c>
      <c r="E330" s="743" t="s">
        <v>2268</v>
      </c>
      <c r="F330" s="661" t="s">
        <v>2256</v>
      </c>
      <c r="G330" s="661" t="s">
        <v>2295</v>
      </c>
      <c r="H330" s="661" t="s">
        <v>578</v>
      </c>
      <c r="I330" s="661" t="s">
        <v>2506</v>
      </c>
      <c r="J330" s="661" t="s">
        <v>2507</v>
      </c>
      <c r="K330" s="661" t="s">
        <v>2508</v>
      </c>
      <c r="L330" s="662">
        <v>80.7</v>
      </c>
      <c r="M330" s="662">
        <v>80.7</v>
      </c>
      <c r="N330" s="661">
        <v>1</v>
      </c>
      <c r="O330" s="744">
        <v>1</v>
      </c>
      <c r="P330" s="662">
        <v>80.7</v>
      </c>
      <c r="Q330" s="677">
        <v>1</v>
      </c>
      <c r="R330" s="661">
        <v>1</v>
      </c>
      <c r="S330" s="677">
        <v>1</v>
      </c>
      <c r="T330" s="744">
        <v>1</v>
      </c>
      <c r="U330" s="700">
        <v>1</v>
      </c>
    </row>
    <row r="331" spans="1:21" ht="14.4" customHeight="1" x14ac:dyDescent="0.3">
      <c r="A331" s="660">
        <v>11</v>
      </c>
      <c r="B331" s="661" t="s">
        <v>577</v>
      </c>
      <c r="C331" s="661" t="s">
        <v>2261</v>
      </c>
      <c r="D331" s="742" t="s">
        <v>3663</v>
      </c>
      <c r="E331" s="743" t="s">
        <v>2268</v>
      </c>
      <c r="F331" s="661" t="s">
        <v>2256</v>
      </c>
      <c r="G331" s="661" t="s">
        <v>2343</v>
      </c>
      <c r="H331" s="661" t="s">
        <v>578</v>
      </c>
      <c r="I331" s="661" t="s">
        <v>668</v>
      </c>
      <c r="J331" s="661" t="s">
        <v>669</v>
      </c>
      <c r="K331" s="661" t="s">
        <v>2345</v>
      </c>
      <c r="L331" s="662">
        <v>110.28</v>
      </c>
      <c r="M331" s="662">
        <v>441.12</v>
      </c>
      <c r="N331" s="661">
        <v>4</v>
      </c>
      <c r="O331" s="744">
        <v>2</v>
      </c>
      <c r="P331" s="662"/>
      <c r="Q331" s="677">
        <v>0</v>
      </c>
      <c r="R331" s="661"/>
      <c r="S331" s="677">
        <v>0</v>
      </c>
      <c r="T331" s="744"/>
      <c r="U331" s="700">
        <v>0</v>
      </c>
    </row>
    <row r="332" spans="1:21" ht="14.4" customHeight="1" x14ac:dyDescent="0.3">
      <c r="A332" s="660">
        <v>11</v>
      </c>
      <c r="B332" s="661" t="s">
        <v>577</v>
      </c>
      <c r="C332" s="661" t="s">
        <v>2261</v>
      </c>
      <c r="D332" s="742" t="s">
        <v>3663</v>
      </c>
      <c r="E332" s="743" t="s">
        <v>2268</v>
      </c>
      <c r="F332" s="661" t="s">
        <v>2256</v>
      </c>
      <c r="G332" s="661" t="s">
        <v>2509</v>
      </c>
      <c r="H332" s="661" t="s">
        <v>578</v>
      </c>
      <c r="I332" s="661" t="s">
        <v>2510</v>
      </c>
      <c r="J332" s="661" t="s">
        <v>2511</v>
      </c>
      <c r="K332" s="661" t="s">
        <v>2512</v>
      </c>
      <c r="L332" s="662">
        <v>0</v>
      </c>
      <c r="M332" s="662">
        <v>0</v>
      </c>
      <c r="N332" s="661">
        <v>1</v>
      </c>
      <c r="O332" s="744">
        <v>1</v>
      </c>
      <c r="P332" s="662"/>
      <c r="Q332" s="677"/>
      <c r="R332" s="661"/>
      <c r="S332" s="677">
        <v>0</v>
      </c>
      <c r="T332" s="744"/>
      <c r="U332" s="700">
        <v>0</v>
      </c>
    </row>
    <row r="333" spans="1:21" ht="14.4" customHeight="1" x14ac:dyDescent="0.3">
      <c r="A333" s="660">
        <v>11</v>
      </c>
      <c r="B333" s="661" t="s">
        <v>577</v>
      </c>
      <c r="C333" s="661" t="s">
        <v>2261</v>
      </c>
      <c r="D333" s="742" t="s">
        <v>3663</v>
      </c>
      <c r="E333" s="743" t="s">
        <v>2268</v>
      </c>
      <c r="F333" s="661" t="s">
        <v>2256</v>
      </c>
      <c r="G333" s="661" t="s">
        <v>2431</v>
      </c>
      <c r="H333" s="661" t="s">
        <v>578</v>
      </c>
      <c r="I333" s="661" t="s">
        <v>1724</v>
      </c>
      <c r="J333" s="661" t="s">
        <v>1725</v>
      </c>
      <c r="K333" s="661" t="s">
        <v>2432</v>
      </c>
      <c r="L333" s="662">
        <v>156.77000000000001</v>
      </c>
      <c r="M333" s="662">
        <v>470.31000000000006</v>
      </c>
      <c r="N333" s="661">
        <v>3</v>
      </c>
      <c r="O333" s="744">
        <v>1</v>
      </c>
      <c r="P333" s="662"/>
      <c r="Q333" s="677">
        <v>0</v>
      </c>
      <c r="R333" s="661"/>
      <c r="S333" s="677">
        <v>0</v>
      </c>
      <c r="T333" s="744"/>
      <c r="U333" s="700">
        <v>0</v>
      </c>
    </row>
    <row r="334" spans="1:21" ht="14.4" customHeight="1" x14ac:dyDescent="0.3">
      <c r="A334" s="660">
        <v>11</v>
      </c>
      <c r="B334" s="661" t="s">
        <v>577</v>
      </c>
      <c r="C334" s="661" t="s">
        <v>2261</v>
      </c>
      <c r="D334" s="742" t="s">
        <v>3663</v>
      </c>
      <c r="E334" s="743" t="s">
        <v>2268</v>
      </c>
      <c r="F334" s="661" t="s">
        <v>2256</v>
      </c>
      <c r="G334" s="661" t="s">
        <v>2513</v>
      </c>
      <c r="H334" s="661" t="s">
        <v>578</v>
      </c>
      <c r="I334" s="661" t="s">
        <v>2514</v>
      </c>
      <c r="J334" s="661" t="s">
        <v>2515</v>
      </c>
      <c r="K334" s="661" t="s">
        <v>2516</v>
      </c>
      <c r="L334" s="662">
        <v>159.71</v>
      </c>
      <c r="M334" s="662">
        <v>14533.609999999995</v>
      </c>
      <c r="N334" s="661">
        <v>91</v>
      </c>
      <c r="O334" s="744">
        <v>30.5</v>
      </c>
      <c r="P334" s="662">
        <v>2555.36</v>
      </c>
      <c r="Q334" s="677">
        <v>0.17582417582417589</v>
      </c>
      <c r="R334" s="661">
        <v>16</v>
      </c>
      <c r="S334" s="677">
        <v>0.17582417582417584</v>
      </c>
      <c r="T334" s="744">
        <v>6</v>
      </c>
      <c r="U334" s="700">
        <v>0.19672131147540983</v>
      </c>
    </row>
    <row r="335" spans="1:21" ht="14.4" customHeight="1" x14ac:dyDescent="0.3">
      <c r="A335" s="660">
        <v>11</v>
      </c>
      <c r="B335" s="661" t="s">
        <v>577</v>
      </c>
      <c r="C335" s="661" t="s">
        <v>2261</v>
      </c>
      <c r="D335" s="742" t="s">
        <v>3663</v>
      </c>
      <c r="E335" s="743" t="s">
        <v>2268</v>
      </c>
      <c r="F335" s="661" t="s">
        <v>2256</v>
      </c>
      <c r="G335" s="661" t="s">
        <v>2513</v>
      </c>
      <c r="H335" s="661" t="s">
        <v>578</v>
      </c>
      <c r="I335" s="661" t="s">
        <v>2517</v>
      </c>
      <c r="J335" s="661" t="s">
        <v>2515</v>
      </c>
      <c r="K335" s="661" t="s">
        <v>2518</v>
      </c>
      <c r="L335" s="662">
        <v>159.71</v>
      </c>
      <c r="M335" s="662">
        <v>958.26</v>
      </c>
      <c r="N335" s="661">
        <v>6</v>
      </c>
      <c r="O335" s="744">
        <v>2</v>
      </c>
      <c r="P335" s="662">
        <v>479.13</v>
      </c>
      <c r="Q335" s="677">
        <v>0.5</v>
      </c>
      <c r="R335" s="661">
        <v>3</v>
      </c>
      <c r="S335" s="677">
        <v>0.5</v>
      </c>
      <c r="T335" s="744">
        <v>1</v>
      </c>
      <c r="U335" s="700">
        <v>0.5</v>
      </c>
    </row>
    <row r="336" spans="1:21" ht="14.4" customHeight="1" x14ac:dyDescent="0.3">
      <c r="A336" s="660">
        <v>11</v>
      </c>
      <c r="B336" s="661" t="s">
        <v>577</v>
      </c>
      <c r="C336" s="661" t="s">
        <v>2261</v>
      </c>
      <c r="D336" s="742" t="s">
        <v>3663</v>
      </c>
      <c r="E336" s="743" t="s">
        <v>2268</v>
      </c>
      <c r="F336" s="661" t="s">
        <v>2256</v>
      </c>
      <c r="G336" s="661" t="s">
        <v>2519</v>
      </c>
      <c r="H336" s="661" t="s">
        <v>578</v>
      </c>
      <c r="I336" s="661" t="s">
        <v>2520</v>
      </c>
      <c r="J336" s="661" t="s">
        <v>2521</v>
      </c>
      <c r="K336" s="661" t="s">
        <v>2522</v>
      </c>
      <c r="L336" s="662">
        <v>161.4</v>
      </c>
      <c r="M336" s="662">
        <v>161.4</v>
      </c>
      <c r="N336" s="661">
        <v>1</v>
      </c>
      <c r="O336" s="744">
        <v>1</v>
      </c>
      <c r="P336" s="662">
        <v>161.4</v>
      </c>
      <c r="Q336" s="677">
        <v>1</v>
      </c>
      <c r="R336" s="661">
        <v>1</v>
      </c>
      <c r="S336" s="677">
        <v>1</v>
      </c>
      <c r="T336" s="744">
        <v>1</v>
      </c>
      <c r="U336" s="700">
        <v>1</v>
      </c>
    </row>
    <row r="337" spans="1:21" ht="14.4" customHeight="1" x14ac:dyDescent="0.3">
      <c r="A337" s="660">
        <v>11</v>
      </c>
      <c r="B337" s="661" t="s">
        <v>577</v>
      </c>
      <c r="C337" s="661" t="s">
        <v>2261</v>
      </c>
      <c r="D337" s="742" t="s">
        <v>3663</v>
      </c>
      <c r="E337" s="743" t="s">
        <v>2268</v>
      </c>
      <c r="F337" s="661" t="s">
        <v>2256</v>
      </c>
      <c r="G337" s="661" t="s">
        <v>2519</v>
      </c>
      <c r="H337" s="661" t="s">
        <v>578</v>
      </c>
      <c r="I337" s="661" t="s">
        <v>2523</v>
      </c>
      <c r="J337" s="661" t="s">
        <v>2524</v>
      </c>
      <c r="K337" s="661" t="s">
        <v>2525</v>
      </c>
      <c r="L337" s="662">
        <v>0</v>
      </c>
      <c r="M337" s="662">
        <v>0</v>
      </c>
      <c r="N337" s="661">
        <v>1</v>
      </c>
      <c r="O337" s="744">
        <v>1</v>
      </c>
      <c r="P337" s="662"/>
      <c r="Q337" s="677"/>
      <c r="R337" s="661"/>
      <c r="S337" s="677">
        <v>0</v>
      </c>
      <c r="T337" s="744"/>
      <c r="U337" s="700">
        <v>0</v>
      </c>
    </row>
    <row r="338" spans="1:21" ht="14.4" customHeight="1" x14ac:dyDescent="0.3">
      <c r="A338" s="660">
        <v>11</v>
      </c>
      <c r="B338" s="661" t="s">
        <v>577</v>
      </c>
      <c r="C338" s="661" t="s">
        <v>2261</v>
      </c>
      <c r="D338" s="742" t="s">
        <v>3663</v>
      </c>
      <c r="E338" s="743" t="s">
        <v>2268</v>
      </c>
      <c r="F338" s="661" t="s">
        <v>2256</v>
      </c>
      <c r="G338" s="661" t="s">
        <v>2376</v>
      </c>
      <c r="H338" s="661" t="s">
        <v>578</v>
      </c>
      <c r="I338" s="661" t="s">
        <v>1814</v>
      </c>
      <c r="J338" s="661" t="s">
        <v>1815</v>
      </c>
      <c r="K338" s="661" t="s">
        <v>2526</v>
      </c>
      <c r="L338" s="662">
        <v>30.46</v>
      </c>
      <c r="M338" s="662">
        <v>30.46</v>
      </c>
      <c r="N338" s="661">
        <v>1</v>
      </c>
      <c r="O338" s="744">
        <v>1</v>
      </c>
      <c r="P338" s="662"/>
      <c r="Q338" s="677">
        <v>0</v>
      </c>
      <c r="R338" s="661"/>
      <c r="S338" s="677">
        <v>0</v>
      </c>
      <c r="T338" s="744"/>
      <c r="U338" s="700">
        <v>0</v>
      </c>
    </row>
    <row r="339" spans="1:21" ht="14.4" customHeight="1" x14ac:dyDescent="0.3">
      <c r="A339" s="660">
        <v>11</v>
      </c>
      <c r="B339" s="661" t="s">
        <v>577</v>
      </c>
      <c r="C339" s="661" t="s">
        <v>2261</v>
      </c>
      <c r="D339" s="742" t="s">
        <v>3663</v>
      </c>
      <c r="E339" s="743" t="s">
        <v>2268</v>
      </c>
      <c r="F339" s="661" t="s">
        <v>2256</v>
      </c>
      <c r="G339" s="661" t="s">
        <v>2376</v>
      </c>
      <c r="H339" s="661" t="s">
        <v>578</v>
      </c>
      <c r="I339" s="661" t="s">
        <v>838</v>
      </c>
      <c r="J339" s="661" t="s">
        <v>839</v>
      </c>
      <c r="K339" s="661" t="s">
        <v>2377</v>
      </c>
      <c r="L339" s="662">
        <v>60.9</v>
      </c>
      <c r="M339" s="662">
        <v>730.8</v>
      </c>
      <c r="N339" s="661">
        <v>12</v>
      </c>
      <c r="O339" s="744">
        <v>6</v>
      </c>
      <c r="P339" s="662">
        <v>365.4</v>
      </c>
      <c r="Q339" s="677">
        <v>0.5</v>
      </c>
      <c r="R339" s="661">
        <v>6</v>
      </c>
      <c r="S339" s="677">
        <v>0.5</v>
      </c>
      <c r="T339" s="744">
        <v>3.5</v>
      </c>
      <c r="U339" s="700">
        <v>0.58333333333333337</v>
      </c>
    </row>
    <row r="340" spans="1:21" ht="14.4" customHeight="1" x14ac:dyDescent="0.3">
      <c r="A340" s="660">
        <v>11</v>
      </c>
      <c r="B340" s="661" t="s">
        <v>577</v>
      </c>
      <c r="C340" s="661" t="s">
        <v>2261</v>
      </c>
      <c r="D340" s="742" t="s">
        <v>3663</v>
      </c>
      <c r="E340" s="743" t="s">
        <v>2268</v>
      </c>
      <c r="F340" s="661" t="s">
        <v>2256</v>
      </c>
      <c r="G340" s="661" t="s">
        <v>2346</v>
      </c>
      <c r="H340" s="661" t="s">
        <v>578</v>
      </c>
      <c r="I340" s="661" t="s">
        <v>2347</v>
      </c>
      <c r="J340" s="661" t="s">
        <v>774</v>
      </c>
      <c r="K340" s="661" t="s">
        <v>2348</v>
      </c>
      <c r="L340" s="662">
        <v>0</v>
      </c>
      <c r="M340" s="662">
        <v>0</v>
      </c>
      <c r="N340" s="661">
        <v>2</v>
      </c>
      <c r="O340" s="744">
        <v>1.5</v>
      </c>
      <c r="P340" s="662">
        <v>0</v>
      </c>
      <c r="Q340" s="677"/>
      <c r="R340" s="661">
        <v>2</v>
      </c>
      <c r="S340" s="677">
        <v>1</v>
      </c>
      <c r="T340" s="744">
        <v>1.5</v>
      </c>
      <c r="U340" s="700">
        <v>1</v>
      </c>
    </row>
    <row r="341" spans="1:21" ht="14.4" customHeight="1" x14ac:dyDescent="0.3">
      <c r="A341" s="660">
        <v>11</v>
      </c>
      <c r="B341" s="661" t="s">
        <v>577</v>
      </c>
      <c r="C341" s="661" t="s">
        <v>2261</v>
      </c>
      <c r="D341" s="742" t="s">
        <v>3663</v>
      </c>
      <c r="E341" s="743" t="s">
        <v>2268</v>
      </c>
      <c r="F341" s="661" t="s">
        <v>2256</v>
      </c>
      <c r="G341" s="661" t="s">
        <v>2346</v>
      </c>
      <c r="H341" s="661" t="s">
        <v>578</v>
      </c>
      <c r="I341" s="661" t="s">
        <v>1541</v>
      </c>
      <c r="J341" s="661" t="s">
        <v>774</v>
      </c>
      <c r="K341" s="661" t="s">
        <v>1542</v>
      </c>
      <c r="L341" s="662">
        <v>0</v>
      </c>
      <c r="M341" s="662">
        <v>0</v>
      </c>
      <c r="N341" s="661">
        <v>1</v>
      </c>
      <c r="O341" s="744">
        <v>1</v>
      </c>
      <c r="P341" s="662"/>
      <c r="Q341" s="677"/>
      <c r="R341" s="661"/>
      <c r="S341" s="677">
        <v>0</v>
      </c>
      <c r="T341" s="744"/>
      <c r="U341" s="700">
        <v>0</v>
      </c>
    </row>
    <row r="342" spans="1:21" ht="14.4" customHeight="1" x14ac:dyDescent="0.3">
      <c r="A342" s="660">
        <v>11</v>
      </c>
      <c r="B342" s="661" t="s">
        <v>577</v>
      </c>
      <c r="C342" s="661" t="s">
        <v>2261</v>
      </c>
      <c r="D342" s="742" t="s">
        <v>3663</v>
      </c>
      <c r="E342" s="743" t="s">
        <v>2268</v>
      </c>
      <c r="F342" s="661" t="s">
        <v>2256</v>
      </c>
      <c r="G342" s="661" t="s">
        <v>2527</v>
      </c>
      <c r="H342" s="661" t="s">
        <v>578</v>
      </c>
      <c r="I342" s="661" t="s">
        <v>2528</v>
      </c>
      <c r="J342" s="661" t="s">
        <v>1439</v>
      </c>
      <c r="K342" s="661" t="s">
        <v>2529</v>
      </c>
      <c r="L342" s="662">
        <v>0</v>
      </c>
      <c r="M342" s="662">
        <v>0</v>
      </c>
      <c r="N342" s="661">
        <v>1</v>
      </c>
      <c r="O342" s="744">
        <v>1</v>
      </c>
      <c r="P342" s="662">
        <v>0</v>
      </c>
      <c r="Q342" s="677"/>
      <c r="R342" s="661">
        <v>1</v>
      </c>
      <c r="S342" s="677">
        <v>1</v>
      </c>
      <c r="T342" s="744">
        <v>1</v>
      </c>
      <c r="U342" s="700">
        <v>1</v>
      </c>
    </row>
    <row r="343" spans="1:21" ht="14.4" customHeight="1" x14ac:dyDescent="0.3">
      <c r="A343" s="660">
        <v>11</v>
      </c>
      <c r="B343" s="661" t="s">
        <v>577</v>
      </c>
      <c r="C343" s="661" t="s">
        <v>2261</v>
      </c>
      <c r="D343" s="742" t="s">
        <v>3663</v>
      </c>
      <c r="E343" s="743" t="s">
        <v>2268</v>
      </c>
      <c r="F343" s="661" t="s">
        <v>2256</v>
      </c>
      <c r="G343" s="661" t="s">
        <v>2300</v>
      </c>
      <c r="H343" s="661" t="s">
        <v>578</v>
      </c>
      <c r="I343" s="661" t="s">
        <v>1105</v>
      </c>
      <c r="J343" s="661" t="s">
        <v>1106</v>
      </c>
      <c r="K343" s="661" t="s">
        <v>1107</v>
      </c>
      <c r="L343" s="662">
        <v>147.31</v>
      </c>
      <c r="M343" s="662">
        <v>1325.79</v>
      </c>
      <c r="N343" s="661">
        <v>9</v>
      </c>
      <c r="O343" s="744">
        <v>2.5</v>
      </c>
      <c r="P343" s="662">
        <v>883.86</v>
      </c>
      <c r="Q343" s="677">
        <v>0.66666666666666674</v>
      </c>
      <c r="R343" s="661">
        <v>6</v>
      </c>
      <c r="S343" s="677">
        <v>0.66666666666666663</v>
      </c>
      <c r="T343" s="744">
        <v>1</v>
      </c>
      <c r="U343" s="700">
        <v>0.4</v>
      </c>
    </row>
    <row r="344" spans="1:21" ht="14.4" customHeight="1" x14ac:dyDescent="0.3">
      <c r="A344" s="660">
        <v>11</v>
      </c>
      <c r="B344" s="661" t="s">
        <v>577</v>
      </c>
      <c r="C344" s="661" t="s">
        <v>2261</v>
      </c>
      <c r="D344" s="742" t="s">
        <v>3663</v>
      </c>
      <c r="E344" s="743" t="s">
        <v>2268</v>
      </c>
      <c r="F344" s="661" t="s">
        <v>2256</v>
      </c>
      <c r="G344" s="661" t="s">
        <v>2300</v>
      </c>
      <c r="H344" s="661" t="s">
        <v>578</v>
      </c>
      <c r="I344" s="661" t="s">
        <v>2301</v>
      </c>
      <c r="J344" s="661" t="s">
        <v>2302</v>
      </c>
      <c r="K344" s="661" t="s">
        <v>2303</v>
      </c>
      <c r="L344" s="662">
        <v>73.66</v>
      </c>
      <c r="M344" s="662">
        <v>294.64</v>
      </c>
      <c r="N344" s="661">
        <v>4</v>
      </c>
      <c r="O344" s="744">
        <v>1</v>
      </c>
      <c r="P344" s="662">
        <v>294.64</v>
      </c>
      <c r="Q344" s="677">
        <v>1</v>
      </c>
      <c r="R344" s="661">
        <v>4</v>
      </c>
      <c r="S344" s="677">
        <v>1</v>
      </c>
      <c r="T344" s="744">
        <v>1</v>
      </c>
      <c r="U344" s="700">
        <v>1</v>
      </c>
    </row>
    <row r="345" spans="1:21" ht="14.4" customHeight="1" x14ac:dyDescent="0.3">
      <c r="A345" s="660">
        <v>11</v>
      </c>
      <c r="B345" s="661" t="s">
        <v>577</v>
      </c>
      <c r="C345" s="661" t="s">
        <v>2261</v>
      </c>
      <c r="D345" s="742" t="s">
        <v>3663</v>
      </c>
      <c r="E345" s="743" t="s">
        <v>2268</v>
      </c>
      <c r="F345" s="661" t="s">
        <v>2256</v>
      </c>
      <c r="G345" s="661" t="s">
        <v>2530</v>
      </c>
      <c r="H345" s="661" t="s">
        <v>578</v>
      </c>
      <c r="I345" s="661" t="s">
        <v>2531</v>
      </c>
      <c r="J345" s="661" t="s">
        <v>2532</v>
      </c>
      <c r="K345" s="661" t="s">
        <v>2533</v>
      </c>
      <c r="L345" s="662">
        <v>52.75</v>
      </c>
      <c r="M345" s="662">
        <v>52.75</v>
      </c>
      <c r="N345" s="661">
        <v>1</v>
      </c>
      <c r="O345" s="744">
        <v>1</v>
      </c>
      <c r="P345" s="662"/>
      <c r="Q345" s="677">
        <v>0</v>
      </c>
      <c r="R345" s="661"/>
      <c r="S345" s="677">
        <v>0</v>
      </c>
      <c r="T345" s="744"/>
      <c r="U345" s="700">
        <v>0</v>
      </c>
    </row>
    <row r="346" spans="1:21" ht="14.4" customHeight="1" x14ac:dyDescent="0.3">
      <c r="A346" s="660">
        <v>11</v>
      </c>
      <c r="B346" s="661" t="s">
        <v>577</v>
      </c>
      <c r="C346" s="661" t="s">
        <v>2261</v>
      </c>
      <c r="D346" s="742" t="s">
        <v>3663</v>
      </c>
      <c r="E346" s="743" t="s">
        <v>2268</v>
      </c>
      <c r="F346" s="661" t="s">
        <v>2256</v>
      </c>
      <c r="G346" s="661" t="s">
        <v>2534</v>
      </c>
      <c r="H346" s="661" t="s">
        <v>960</v>
      </c>
      <c r="I346" s="661" t="s">
        <v>2535</v>
      </c>
      <c r="J346" s="661" t="s">
        <v>2536</v>
      </c>
      <c r="K346" s="661" t="s">
        <v>2537</v>
      </c>
      <c r="L346" s="662">
        <v>619.6</v>
      </c>
      <c r="M346" s="662">
        <v>619.6</v>
      </c>
      <c r="N346" s="661">
        <v>1</v>
      </c>
      <c r="O346" s="744">
        <v>0.5</v>
      </c>
      <c r="P346" s="662"/>
      <c r="Q346" s="677">
        <v>0</v>
      </c>
      <c r="R346" s="661"/>
      <c r="S346" s="677">
        <v>0</v>
      </c>
      <c r="T346" s="744"/>
      <c r="U346" s="700">
        <v>0</v>
      </c>
    </row>
    <row r="347" spans="1:21" ht="14.4" customHeight="1" x14ac:dyDescent="0.3">
      <c r="A347" s="660">
        <v>11</v>
      </c>
      <c r="B347" s="661" t="s">
        <v>577</v>
      </c>
      <c r="C347" s="661" t="s">
        <v>2261</v>
      </c>
      <c r="D347" s="742" t="s">
        <v>3663</v>
      </c>
      <c r="E347" s="743" t="s">
        <v>2268</v>
      </c>
      <c r="F347" s="661" t="s">
        <v>2256</v>
      </c>
      <c r="G347" s="661" t="s">
        <v>2538</v>
      </c>
      <c r="H347" s="661" t="s">
        <v>578</v>
      </c>
      <c r="I347" s="661" t="s">
        <v>2539</v>
      </c>
      <c r="J347" s="661" t="s">
        <v>2540</v>
      </c>
      <c r="K347" s="661" t="s">
        <v>2541</v>
      </c>
      <c r="L347" s="662">
        <v>1776.68</v>
      </c>
      <c r="M347" s="662">
        <v>23096.84</v>
      </c>
      <c r="N347" s="661">
        <v>13</v>
      </c>
      <c r="O347" s="744">
        <v>12</v>
      </c>
      <c r="P347" s="662">
        <v>12436.76</v>
      </c>
      <c r="Q347" s="677">
        <v>0.53846153846153844</v>
      </c>
      <c r="R347" s="661">
        <v>7</v>
      </c>
      <c r="S347" s="677">
        <v>0.53846153846153844</v>
      </c>
      <c r="T347" s="744">
        <v>7</v>
      </c>
      <c r="U347" s="700">
        <v>0.58333333333333337</v>
      </c>
    </row>
    <row r="348" spans="1:21" ht="14.4" customHeight="1" x14ac:dyDescent="0.3">
      <c r="A348" s="660">
        <v>11</v>
      </c>
      <c r="B348" s="661" t="s">
        <v>577</v>
      </c>
      <c r="C348" s="661" t="s">
        <v>2261</v>
      </c>
      <c r="D348" s="742" t="s">
        <v>3663</v>
      </c>
      <c r="E348" s="743" t="s">
        <v>2268</v>
      </c>
      <c r="F348" s="661" t="s">
        <v>2256</v>
      </c>
      <c r="G348" s="661" t="s">
        <v>2542</v>
      </c>
      <c r="H348" s="661" t="s">
        <v>578</v>
      </c>
      <c r="I348" s="661" t="s">
        <v>2543</v>
      </c>
      <c r="J348" s="661" t="s">
        <v>2544</v>
      </c>
      <c r="K348" s="661" t="s">
        <v>2545</v>
      </c>
      <c r="L348" s="662">
        <v>64.56</v>
      </c>
      <c r="M348" s="662">
        <v>64.56</v>
      </c>
      <c r="N348" s="661">
        <v>1</v>
      </c>
      <c r="O348" s="744">
        <v>1</v>
      </c>
      <c r="P348" s="662"/>
      <c r="Q348" s="677">
        <v>0</v>
      </c>
      <c r="R348" s="661"/>
      <c r="S348" s="677">
        <v>0</v>
      </c>
      <c r="T348" s="744"/>
      <c r="U348" s="700">
        <v>0</v>
      </c>
    </row>
    <row r="349" spans="1:21" ht="14.4" customHeight="1" x14ac:dyDescent="0.3">
      <c r="A349" s="660">
        <v>11</v>
      </c>
      <c r="B349" s="661" t="s">
        <v>577</v>
      </c>
      <c r="C349" s="661" t="s">
        <v>2261</v>
      </c>
      <c r="D349" s="742" t="s">
        <v>3663</v>
      </c>
      <c r="E349" s="743" t="s">
        <v>2268</v>
      </c>
      <c r="F349" s="661" t="s">
        <v>2256</v>
      </c>
      <c r="G349" s="661" t="s">
        <v>2546</v>
      </c>
      <c r="H349" s="661" t="s">
        <v>578</v>
      </c>
      <c r="I349" s="661" t="s">
        <v>2547</v>
      </c>
      <c r="J349" s="661" t="s">
        <v>2548</v>
      </c>
      <c r="K349" s="661" t="s">
        <v>2549</v>
      </c>
      <c r="L349" s="662">
        <v>232.37</v>
      </c>
      <c r="M349" s="662">
        <v>232.37</v>
      </c>
      <c r="N349" s="661">
        <v>1</v>
      </c>
      <c r="O349" s="744">
        <v>1</v>
      </c>
      <c r="P349" s="662"/>
      <c r="Q349" s="677">
        <v>0</v>
      </c>
      <c r="R349" s="661"/>
      <c r="S349" s="677">
        <v>0</v>
      </c>
      <c r="T349" s="744"/>
      <c r="U349" s="700">
        <v>0</v>
      </c>
    </row>
    <row r="350" spans="1:21" ht="14.4" customHeight="1" x14ac:dyDescent="0.3">
      <c r="A350" s="660">
        <v>11</v>
      </c>
      <c r="B350" s="661" t="s">
        <v>577</v>
      </c>
      <c r="C350" s="661" t="s">
        <v>2261</v>
      </c>
      <c r="D350" s="742" t="s">
        <v>3663</v>
      </c>
      <c r="E350" s="743" t="s">
        <v>2268</v>
      </c>
      <c r="F350" s="661" t="s">
        <v>2256</v>
      </c>
      <c r="G350" s="661" t="s">
        <v>2550</v>
      </c>
      <c r="H350" s="661" t="s">
        <v>578</v>
      </c>
      <c r="I350" s="661" t="s">
        <v>2551</v>
      </c>
      <c r="J350" s="661" t="s">
        <v>2552</v>
      </c>
      <c r="K350" s="661" t="s">
        <v>2117</v>
      </c>
      <c r="L350" s="662">
        <v>38.56</v>
      </c>
      <c r="M350" s="662">
        <v>38.56</v>
      </c>
      <c r="N350" s="661">
        <v>1</v>
      </c>
      <c r="O350" s="744">
        <v>0.5</v>
      </c>
      <c r="P350" s="662">
        <v>38.56</v>
      </c>
      <c r="Q350" s="677">
        <v>1</v>
      </c>
      <c r="R350" s="661">
        <v>1</v>
      </c>
      <c r="S350" s="677">
        <v>1</v>
      </c>
      <c r="T350" s="744">
        <v>0.5</v>
      </c>
      <c r="U350" s="700">
        <v>1</v>
      </c>
    </row>
    <row r="351" spans="1:21" ht="14.4" customHeight="1" x14ac:dyDescent="0.3">
      <c r="A351" s="660">
        <v>11</v>
      </c>
      <c r="B351" s="661" t="s">
        <v>577</v>
      </c>
      <c r="C351" s="661" t="s">
        <v>2261</v>
      </c>
      <c r="D351" s="742" t="s">
        <v>3663</v>
      </c>
      <c r="E351" s="743" t="s">
        <v>2268</v>
      </c>
      <c r="F351" s="661" t="s">
        <v>2256</v>
      </c>
      <c r="G351" s="661" t="s">
        <v>2451</v>
      </c>
      <c r="H351" s="661" t="s">
        <v>960</v>
      </c>
      <c r="I351" s="661" t="s">
        <v>2553</v>
      </c>
      <c r="J351" s="661" t="s">
        <v>2453</v>
      </c>
      <c r="K351" s="661" t="s">
        <v>2554</v>
      </c>
      <c r="L351" s="662">
        <v>96.84</v>
      </c>
      <c r="M351" s="662">
        <v>968.4</v>
      </c>
      <c r="N351" s="661">
        <v>10</v>
      </c>
      <c r="O351" s="744">
        <v>4</v>
      </c>
      <c r="P351" s="662">
        <v>290.52</v>
      </c>
      <c r="Q351" s="677">
        <v>0.3</v>
      </c>
      <c r="R351" s="661">
        <v>3</v>
      </c>
      <c r="S351" s="677">
        <v>0.3</v>
      </c>
      <c r="T351" s="744">
        <v>1</v>
      </c>
      <c r="U351" s="700">
        <v>0.25</v>
      </c>
    </row>
    <row r="352" spans="1:21" ht="14.4" customHeight="1" x14ac:dyDescent="0.3">
      <c r="A352" s="660">
        <v>11</v>
      </c>
      <c r="B352" s="661" t="s">
        <v>577</v>
      </c>
      <c r="C352" s="661" t="s">
        <v>2261</v>
      </c>
      <c r="D352" s="742" t="s">
        <v>3663</v>
      </c>
      <c r="E352" s="743" t="s">
        <v>2268</v>
      </c>
      <c r="F352" s="661" t="s">
        <v>2256</v>
      </c>
      <c r="G352" s="661" t="s">
        <v>2451</v>
      </c>
      <c r="H352" s="661" t="s">
        <v>960</v>
      </c>
      <c r="I352" s="661" t="s">
        <v>2452</v>
      </c>
      <c r="J352" s="661" t="s">
        <v>2453</v>
      </c>
      <c r="K352" s="661" t="s">
        <v>2454</v>
      </c>
      <c r="L352" s="662">
        <v>64.56</v>
      </c>
      <c r="M352" s="662">
        <v>64.56</v>
      </c>
      <c r="N352" s="661">
        <v>1</v>
      </c>
      <c r="O352" s="744">
        <v>1</v>
      </c>
      <c r="P352" s="662"/>
      <c r="Q352" s="677">
        <v>0</v>
      </c>
      <c r="R352" s="661"/>
      <c r="S352" s="677">
        <v>0</v>
      </c>
      <c r="T352" s="744"/>
      <c r="U352" s="700">
        <v>0</v>
      </c>
    </row>
    <row r="353" spans="1:21" ht="14.4" customHeight="1" x14ac:dyDescent="0.3">
      <c r="A353" s="660">
        <v>11</v>
      </c>
      <c r="B353" s="661" t="s">
        <v>577</v>
      </c>
      <c r="C353" s="661" t="s">
        <v>2261</v>
      </c>
      <c r="D353" s="742" t="s">
        <v>3663</v>
      </c>
      <c r="E353" s="743" t="s">
        <v>2268</v>
      </c>
      <c r="F353" s="661" t="s">
        <v>2256</v>
      </c>
      <c r="G353" s="661" t="s">
        <v>2305</v>
      </c>
      <c r="H353" s="661" t="s">
        <v>960</v>
      </c>
      <c r="I353" s="661" t="s">
        <v>1059</v>
      </c>
      <c r="J353" s="661" t="s">
        <v>610</v>
      </c>
      <c r="K353" s="661" t="s">
        <v>611</v>
      </c>
      <c r="L353" s="662">
        <v>407.55</v>
      </c>
      <c r="M353" s="662">
        <v>407.55</v>
      </c>
      <c r="N353" s="661">
        <v>1</v>
      </c>
      <c r="O353" s="744">
        <v>1</v>
      </c>
      <c r="P353" s="662">
        <v>407.55</v>
      </c>
      <c r="Q353" s="677">
        <v>1</v>
      </c>
      <c r="R353" s="661">
        <v>1</v>
      </c>
      <c r="S353" s="677">
        <v>1</v>
      </c>
      <c r="T353" s="744">
        <v>1</v>
      </c>
      <c r="U353" s="700">
        <v>1</v>
      </c>
    </row>
    <row r="354" spans="1:21" ht="14.4" customHeight="1" x14ac:dyDescent="0.3">
      <c r="A354" s="660">
        <v>11</v>
      </c>
      <c r="B354" s="661" t="s">
        <v>577</v>
      </c>
      <c r="C354" s="661" t="s">
        <v>2261</v>
      </c>
      <c r="D354" s="742" t="s">
        <v>3663</v>
      </c>
      <c r="E354" s="743" t="s">
        <v>2268</v>
      </c>
      <c r="F354" s="661" t="s">
        <v>2256</v>
      </c>
      <c r="G354" s="661" t="s">
        <v>2305</v>
      </c>
      <c r="H354" s="661" t="s">
        <v>960</v>
      </c>
      <c r="I354" s="661" t="s">
        <v>1061</v>
      </c>
      <c r="J354" s="661" t="s">
        <v>610</v>
      </c>
      <c r="K354" s="661" t="s">
        <v>1062</v>
      </c>
      <c r="L354" s="662">
        <v>543.39</v>
      </c>
      <c r="M354" s="662">
        <v>2173.56</v>
      </c>
      <c r="N354" s="661">
        <v>4</v>
      </c>
      <c r="O354" s="744">
        <v>3</v>
      </c>
      <c r="P354" s="662">
        <v>1086.78</v>
      </c>
      <c r="Q354" s="677">
        <v>0.5</v>
      </c>
      <c r="R354" s="661">
        <v>2</v>
      </c>
      <c r="S354" s="677">
        <v>0.5</v>
      </c>
      <c r="T354" s="744">
        <v>2</v>
      </c>
      <c r="U354" s="700">
        <v>0.66666666666666663</v>
      </c>
    </row>
    <row r="355" spans="1:21" ht="14.4" customHeight="1" x14ac:dyDescent="0.3">
      <c r="A355" s="660">
        <v>11</v>
      </c>
      <c r="B355" s="661" t="s">
        <v>577</v>
      </c>
      <c r="C355" s="661" t="s">
        <v>2261</v>
      </c>
      <c r="D355" s="742" t="s">
        <v>3663</v>
      </c>
      <c r="E355" s="743" t="s">
        <v>2268</v>
      </c>
      <c r="F355" s="661" t="s">
        <v>2256</v>
      </c>
      <c r="G355" s="661" t="s">
        <v>2305</v>
      </c>
      <c r="H355" s="661" t="s">
        <v>960</v>
      </c>
      <c r="I355" s="661" t="s">
        <v>984</v>
      </c>
      <c r="J355" s="661" t="s">
        <v>610</v>
      </c>
      <c r="K355" s="661" t="s">
        <v>985</v>
      </c>
      <c r="L355" s="662">
        <v>923.74</v>
      </c>
      <c r="M355" s="662">
        <v>1847.48</v>
      </c>
      <c r="N355" s="661">
        <v>2</v>
      </c>
      <c r="O355" s="744">
        <v>1</v>
      </c>
      <c r="P355" s="662">
        <v>1847.48</v>
      </c>
      <c r="Q355" s="677">
        <v>1</v>
      </c>
      <c r="R355" s="661">
        <v>2</v>
      </c>
      <c r="S355" s="677">
        <v>1</v>
      </c>
      <c r="T355" s="744">
        <v>1</v>
      </c>
      <c r="U355" s="700">
        <v>1</v>
      </c>
    </row>
    <row r="356" spans="1:21" ht="14.4" customHeight="1" x14ac:dyDescent="0.3">
      <c r="A356" s="660">
        <v>11</v>
      </c>
      <c r="B356" s="661" t="s">
        <v>577</v>
      </c>
      <c r="C356" s="661" t="s">
        <v>2261</v>
      </c>
      <c r="D356" s="742" t="s">
        <v>3663</v>
      </c>
      <c r="E356" s="743" t="s">
        <v>2268</v>
      </c>
      <c r="F356" s="661" t="s">
        <v>2256</v>
      </c>
      <c r="G356" s="661" t="s">
        <v>2306</v>
      </c>
      <c r="H356" s="661" t="s">
        <v>960</v>
      </c>
      <c r="I356" s="661" t="s">
        <v>966</v>
      </c>
      <c r="J356" s="661" t="s">
        <v>967</v>
      </c>
      <c r="K356" s="661" t="s">
        <v>2159</v>
      </c>
      <c r="L356" s="662">
        <v>48.42</v>
      </c>
      <c r="M356" s="662">
        <v>1936.8</v>
      </c>
      <c r="N356" s="661">
        <v>40</v>
      </c>
      <c r="O356" s="744">
        <v>25</v>
      </c>
      <c r="P356" s="662">
        <v>968.39999999999986</v>
      </c>
      <c r="Q356" s="677">
        <v>0.49999999999999994</v>
      </c>
      <c r="R356" s="661">
        <v>20</v>
      </c>
      <c r="S356" s="677">
        <v>0.5</v>
      </c>
      <c r="T356" s="744">
        <v>12.5</v>
      </c>
      <c r="U356" s="700">
        <v>0.5</v>
      </c>
    </row>
    <row r="357" spans="1:21" ht="14.4" customHeight="1" x14ac:dyDescent="0.3">
      <c r="A357" s="660">
        <v>11</v>
      </c>
      <c r="B357" s="661" t="s">
        <v>577</v>
      </c>
      <c r="C357" s="661" t="s">
        <v>2261</v>
      </c>
      <c r="D357" s="742" t="s">
        <v>3663</v>
      </c>
      <c r="E357" s="743" t="s">
        <v>2268</v>
      </c>
      <c r="F357" s="661" t="s">
        <v>2256</v>
      </c>
      <c r="G357" s="661" t="s">
        <v>2306</v>
      </c>
      <c r="H357" s="661" t="s">
        <v>578</v>
      </c>
      <c r="I357" s="661" t="s">
        <v>1857</v>
      </c>
      <c r="J357" s="661" t="s">
        <v>967</v>
      </c>
      <c r="K357" s="661" t="s">
        <v>2401</v>
      </c>
      <c r="L357" s="662">
        <v>48.42</v>
      </c>
      <c r="M357" s="662">
        <v>242.10000000000002</v>
      </c>
      <c r="N357" s="661">
        <v>5</v>
      </c>
      <c r="O357" s="744">
        <v>4</v>
      </c>
      <c r="P357" s="662">
        <v>48.42</v>
      </c>
      <c r="Q357" s="677">
        <v>0.19999999999999998</v>
      </c>
      <c r="R357" s="661">
        <v>1</v>
      </c>
      <c r="S357" s="677">
        <v>0.2</v>
      </c>
      <c r="T357" s="744">
        <v>1</v>
      </c>
      <c r="U357" s="700">
        <v>0.25</v>
      </c>
    </row>
    <row r="358" spans="1:21" ht="14.4" customHeight="1" x14ac:dyDescent="0.3">
      <c r="A358" s="660">
        <v>11</v>
      </c>
      <c r="B358" s="661" t="s">
        <v>577</v>
      </c>
      <c r="C358" s="661" t="s">
        <v>2261</v>
      </c>
      <c r="D358" s="742" t="s">
        <v>3663</v>
      </c>
      <c r="E358" s="743" t="s">
        <v>2268</v>
      </c>
      <c r="F358" s="661" t="s">
        <v>2256</v>
      </c>
      <c r="G358" s="661" t="s">
        <v>2306</v>
      </c>
      <c r="H358" s="661" t="s">
        <v>578</v>
      </c>
      <c r="I358" s="661" t="s">
        <v>2555</v>
      </c>
      <c r="J358" s="661" t="s">
        <v>2556</v>
      </c>
      <c r="K358" s="661" t="s">
        <v>2557</v>
      </c>
      <c r="L358" s="662">
        <v>48.42</v>
      </c>
      <c r="M358" s="662">
        <v>48.42</v>
      </c>
      <c r="N358" s="661">
        <v>1</v>
      </c>
      <c r="O358" s="744">
        <v>1</v>
      </c>
      <c r="P358" s="662"/>
      <c r="Q358" s="677">
        <v>0</v>
      </c>
      <c r="R358" s="661"/>
      <c r="S358" s="677">
        <v>0</v>
      </c>
      <c r="T358" s="744"/>
      <c r="U358" s="700">
        <v>0</v>
      </c>
    </row>
    <row r="359" spans="1:21" ht="14.4" customHeight="1" x14ac:dyDescent="0.3">
      <c r="A359" s="660">
        <v>11</v>
      </c>
      <c r="B359" s="661" t="s">
        <v>577</v>
      </c>
      <c r="C359" s="661" t="s">
        <v>2261</v>
      </c>
      <c r="D359" s="742" t="s">
        <v>3663</v>
      </c>
      <c r="E359" s="743" t="s">
        <v>2268</v>
      </c>
      <c r="F359" s="661" t="s">
        <v>2256</v>
      </c>
      <c r="G359" s="661" t="s">
        <v>2306</v>
      </c>
      <c r="H359" s="661" t="s">
        <v>578</v>
      </c>
      <c r="I359" s="661" t="s">
        <v>2465</v>
      </c>
      <c r="J359" s="661" t="s">
        <v>967</v>
      </c>
      <c r="K359" s="661" t="s">
        <v>2466</v>
      </c>
      <c r="L359" s="662">
        <v>24.22</v>
      </c>
      <c r="M359" s="662">
        <v>24.22</v>
      </c>
      <c r="N359" s="661">
        <v>1</v>
      </c>
      <c r="O359" s="744">
        <v>1</v>
      </c>
      <c r="P359" s="662"/>
      <c r="Q359" s="677">
        <v>0</v>
      </c>
      <c r="R359" s="661"/>
      <c r="S359" s="677">
        <v>0</v>
      </c>
      <c r="T359" s="744"/>
      <c r="U359" s="700">
        <v>0</v>
      </c>
    </row>
    <row r="360" spans="1:21" ht="14.4" customHeight="1" x14ac:dyDescent="0.3">
      <c r="A360" s="660">
        <v>11</v>
      </c>
      <c r="B360" s="661" t="s">
        <v>577</v>
      </c>
      <c r="C360" s="661" t="s">
        <v>2261</v>
      </c>
      <c r="D360" s="742" t="s">
        <v>3663</v>
      </c>
      <c r="E360" s="743" t="s">
        <v>2268</v>
      </c>
      <c r="F360" s="661" t="s">
        <v>2256</v>
      </c>
      <c r="G360" s="661" t="s">
        <v>2558</v>
      </c>
      <c r="H360" s="661" t="s">
        <v>578</v>
      </c>
      <c r="I360" s="661" t="s">
        <v>2559</v>
      </c>
      <c r="J360" s="661" t="s">
        <v>2560</v>
      </c>
      <c r="K360" s="661" t="s">
        <v>2561</v>
      </c>
      <c r="L360" s="662">
        <v>78.33</v>
      </c>
      <c r="M360" s="662">
        <v>234.99</v>
      </c>
      <c r="N360" s="661">
        <v>3</v>
      </c>
      <c r="O360" s="744">
        <v>0.5</v>
      </c>
      <c r="P360" s="662"/>
      <c r="Q360" s="677">
        <v>0</v>
      </c>
      <c r="R360" s="661"/>
      <c r="S360" s="677">
        <v>0</v>
      </c>
      <c r="T360" s="744"/>
      <c r="U360" s="700">
        <v>0</v>
      </c>
    </row>
    <row r="361" spans="1:21" ht="14.4" customHeight="1" x14ac:dyDescent="0.3">
      <c r="A361" s="660">
        <v>11</v>
      </c>
      <c r="B361" s="661" t="s">
        <v>577</v>
      </c>
      <c r="C361" s="661" t="s">
        <v>2261</v>
      </c>
      <c r="D361" s="742" t="s">
        <v>3663</v>
      </c>
      <c r="E361" s="743" t="s">
        <v>2268</v>
      </c>
      <c r="F361" s="661" t="s">
        <v>2256</v>
      </c>
      <c r="G361" s="661" t="s">
        <v>2562</v>
      </c>
      <c r="H361" s="661" t="s">
        <v>578</v>
      </c>
      <c r="I361" s="661" t="s">
        <v>2563</v>
      </c>
      <c r="J361" s="661" t="s">
        <v>2564</v>
      </c>
      <c r="K361" s="661" t="s">
        <v>2565</v>
      </c>
      <c r="L361" s="662">
        <v>57.64</v>
      </c>
      <c r="M361" s="662">
        <v>57.64</v>
      </c>
      <c r="N361" s="661">
        <v>1</v>
      </c>
      <c r="O361" s="744">
        <v>0.5</v>
      </c>
      <c r="P361" s="662">
        <v>57.64</v>
      </c>
      <c r="Q361" s="677">
        <v>1</v>
      </c>
      <c r="R361" s="661">
        <v>1</v>
      </c>
      <c r="S361" s="677">
        <v>1</v>
      </c>
      <c r="T361" s="744">
        <v>0.5</v>
      </c>
      <c r="U361" s="700">
        <v>1</v>
      </c>
    </row>
    <row r="362" spans="1:21" ht="14.4" customHeight="1" x14ac:dyDescent="0.3">
      <c r="A362" s="660">
        <v>11</v>
      </c>
      <c r="B362" s="661" t="s">
        <v>577</v>
      </c>
      <c r="C362" s="661" t="s">
        <v>2261</v>
      </c>
      <c r="D362" s="742" t="s">
        <v>3663</v>
      </c>
      <c r="E362" s="743" t="s">
        <v>2268</v>
      </c>
      <c r="F362" s="661" t="s">
        <v>2256</v>
      </c>
      <c r="G362" s="661" t="s">
        <v>2562</v>
      </c>
      <c r="H362" s="661" t="s">
        <v>578</v>
      </c>
      <c r="I362" s="661" t="s">
        <v>2566</v>
      </c>
      <c r="J362" s="661" t="s">
        <v>2564</v>
      </c>
      <c r="K362" s="661" t="s">
        <v>2567</v>
      </c>
      <c r="L362" s="662">
        <v>0</v>
      </c>
      <c r="M362" s="662">
        <v>0</v>
      </c>
      <c r="N362" s="661">
        <v>1</v>
      </c>
      <c r="O362" s="744">
        <v>0.5</v>
      </c>
      <c r="P362" s="662">
        <v>0</v>
      </c>
      <c r="Q362" s="677"/>
      <c r="R362" s="661">
        <v>1</v>
      </c>
      <c r="S362" s="677">
        <v>1</v>
      </c>
      <c r="T362" s="744">
        <v>0.5</v>
      </c>
      <c r="U362" s="700">
        <v>1</v>
      </c>
    </row>
    <row r="363" spans="1:21" ht="14.4" customHeight="1" x14ac:dyDescent="0.3">
      <c r="A363" s="660">
        <v>11</v>
      </c>
      <c r="B363" s="661" t="s">
        <v>577</v>
      </c>
      <c r="C363" s="661" t="s">
        <v>2261</v>
      </c>
      <c r="D363" s="742" t="s">
        <v>3663</v>
      </c>
      <c r="E363" s="743" t="s">
        <v>2268</v>
      </c>
      <c r="F363" s="661" t="s">
        <v>2256</v>
      </c>
      <c r="G363" s="661" t="s">
        <v>2568</v>
      </c>
      <c r="H363" s="661" t="s">
        <v>578</v>
      </c>
      <c r="I363" s="661" t="s">
        <v>2569</v>
      </c>
      <c r="J363" s="661" t="s">
        <v>2570</v>
      </c>
      <c r="K363" s="661" t="s">
        <v>2571</v>
      </c>
      <c r="L363" s="662">
        <v>0</v>
      </c>
      <c r="M363" s="662">
        <v>0</v>
      </c>
      <c r="N363" s="661">
        <v>1</v>
      </c>
      <c r="O363" s="744">
        <v>0.5</v>
      </c>
      <c r="P363" s="662">
        <v>0</v>
      </c>
      <c r="Q363" s="677"/>
      <c r="R363" s="661">
        <v>1</v>
      </c>
      <c r="S363" s="677">
        <v>1</v>
      </c>
      <c r="T363" s="744">
        <v>0.5</v>
      </c>
      <c r="U363" s="700">
        <v>1</v>
      </c>
    </row>
    <row r="364" spans="1:21" ht="14.4" customHeight="1" x14ac:dyDescent="0.3">
      <c r="A364" s="660">
        <v>11</v>
      </c>
      <c r="B364" s="661" t="s">
        <v>577</v>
      </c>
      <c r="C364" s="661" t="s">
        <v>2261</v>
      </c>
      <c r="D364" s="742" t="s">
        <v>3663</v>
      </c>
      <c r="E364" s="743" t="s">
        <v>2268</v>
      </c>
      <c r="F364" s="661" t="s">
        <v>2256</v>
      </c>
      <c r="G364" s="661" t="s">
        <v>2307</v>
      </c>
      <c r="H364" s="661" t="s">
        <v>578</v>
      </c>
      <c r="I364" s="661" t="s">
        <v>714</v>
      </c>
      <c r="J364" s="661" t="s">
        <v>2308</v>
      </c>
      <c r="K364" s="661" t="s">
        <v>2309</v>
      </c>
      <c r="L364" s="662">
        <v>0</v>
      </c>
      <c r="M364" s="662">
        <v>0</v>
      </c>
      <c r="N364" s="661">
        <v>27</v>
      </c>
      <c r="O364" s="744">
        <v>15</v>
      </c>
      <c r="P364" s="662">
        <v>0</v>
      </c>
      <c r="Q364" s="677"/>
      <c r="R364" s="661">
        <v>12</v>
      </c>
      <c r="S364" s="677">
        <v>0.44444444444444442</v>
      </c>
      <c r="T364" s="744">
        <v>7</v>
      </c>
      <c r="U364" s="700">
        <v>0.46666666666666667</v>
      </c>
    </row>
    <row r="365" spans="1:21" ht="14.4" customHeight="1" x14ac:dyDescent="0.3">
      <c r="A365" s="660">
        <v>11</v>
      </c>
      <c r="B365" s="661" t="s">
        <v>577</v>
      </c>
      <c r="C365" s="661" t="s">
        <v>2261</v>
      </c>
      <c r="D365" s="742" t="s">
        <v>3663</v>
      </c>
      <c r="E365" s="743" t="s">
        <v>2268</v>
      </c>
      <c r="F365" s="661" t="s">
        <v>2256</v>
      </c>
      <c r="G365" s="661" t="s">
        <v>2310</v>
      </c>
      <c r="H365" s="661" t="s">
        <v>578</v>
      </c>
      <c r="I365" s="661" t="s">
        <v>2311</v>
      </c>
      <c r="J365" s="661" t="s">
        <v>1404</v>
      </c>
      <c r="K365" s="661" t="s">
        <v>2312</v>
      </c>
      <c r="L365" s="662">
        <v>22.44</v>
      </c>
      <c r="M365" s="662">
        <v>134.64000000000001</v>
      </c>
      <c r="N365" s="661">
        <v>6</v>
      </c>
      <c r="O365" s="744">
        <v>0.5</v>
      </c>
      <c r="P365" s="662">
        <v>134.64000000000001</v>
      </c>
      <c r="Q365" s="677">
        <v>1</v>
      </c>
      <c r="R365" s="661">
        <v>6</v>
      </c>
      <c r="S365" s="677">
        <v>1</v>
      </c>
      <c r="T365" s="744">
        <v>0.5</v>
      </c>
      <c r="U365" s="700">
        <v>1</v>
      </c>
    </row>
    <row r="366" spans="1:21" ht="14.4" customHeight="1" x14ac:dyDescent="0.3">
      <c r="A366" s="660">
        <v>11</v>
      </c>
      <c r="B366" s="661" t="s">
        <v>577</v>
      </c>
      <c r="C366" s="661" t="s">
        <v>2261</v>
      </c>
      <c r="D366" s="742" t="s">
        <v>3663</v>
      </c>
      <c r="E366" s="743" t="s">
        <v>2268</v>
      </c>
      <c r="F366" s="661" t="s">
        <v>2256</v>
      </c>
      <c r="G366" s="661" t="s">
        <v>2572</v>
      </c>
      <c r="H366" s="661" t="s">
        <v>578</v>
      </c>
      <c r="I366" s="661" t="s">
        <v>2573</v>
      </c>
      <c r="J366" s="661" t="s">
        <v>2574</v>
      </c>
      <c r="K366" s="661" t="s">
        <v>2575</v>
      </c>
      <c r="L366" s="662">
        <v>186.27</v>
      </c>
      <c r="M366" s="662">
        <v>1303.8900000000001</v>
      </c>
      <c r="N366" s="661">
        <v>7</v>
      </c>
      <c r="O366" s="744">
        <v>0.5</v>
      </c>
      <c r="P366" s="662"/>
      <c r="Q366" s="677">
        <v>0</v>
      </c>
      <c r="R366" s="661"/>
      <c r="S366" s="677">
        <v>0</v>
      </c>
      <c r="T366" s="744"/>
      <c r="U366" s="700">
        <v>0</v>
      </c>
    </row>
    <row r="367" spans="1:21" ht="14.4" customHeight="1" x14ac:dyDescent="0.3">
      <c r="A367" s="660">
        <v>11</v>
      </c>
      <c r="B367" s="661" t="s">
        <v>577</v>
      </c>
      <c r="C367" s="661" t="s">
        <v>2261</v>
      </c>
      <c r="D367" s="742" t="s">
        <v>3663</v>
      </c>
      <c r="E367" s="743" t="s">
        <v>2268</v>
      </c>
      <c r="F367" s="661" t="s">
        <v>2256</v>
      </c>
      <c r="G367" s="661" t="s">
        <v>2313</v>
      </c>
      <c r="H367" s="661" t="s">
        <v>960</v>
      </c>
      <c r="I367" s="661" t="s">
        <v>2576</v>
      </c>
      <c r="J367" s="661" t="s">
        <v>2577</v>
      </c>
      <c r="K367" s="661" t="s">
        <v>2578</v>
      </c>
      <c r="L367" s="662">
        <v>140.94999999999999</v>
      </c>
      <c r="M367" s="662">
        <v>281.89999999999998</v>
      </c>
      <c r="N367" s="661">
        <v>2</v>
      </c>
      <c r="O367" s="744">
        <v>0.5</v>
      </c>
      <c r="P367" s="662"/>
      <c r="Q367" s="677">
        <v>0</v>
      </c>
      <c r="R367" s="661"/>
      <c r="S367" s="677">
        <v>0</v>
      </c>
      <c r="T367" s="744"/>
      <c r="U367" s="700">
        <v>0</v>
      </c>
    </row>
    <row r="368" spans="1:21" ht="14.4" customHeight="1" x14ac:dyDescent="0.3">
      <c r="A368" s="660">
        <v>11</v>
      </c>
      <c r="B368" s="661" t="s">
        <v>577</v>
      </c>
      <c r="C368" s="661" t="s">
        <v>2261</v>
      </c>
      <c r="D368" s="742" t="s">
        <v>3663</v>
      </c>
      <c r="E368" s="743" t="s">
        <v>2268</v>
      </c>
      <c r="F368" s="661" t="s">
        <v>2256</v>
      </c>
      <c r="G368" s="661" t="s">
        <v>2313</v>
      </c>
      <c r="H368" s="661" t="s">
        <v>960</v>
      </c>
      <c r="I368" s="661" t="s">
        <v>1010</v>
      </c>
      <c r="J368" s="661" t="s">
        <v>1004</v>
      </c>
      <c r="K368" s="661" t="s">
        <v>2164</v>
      </c>
      <c r="L368" s="662">
        <v>156.61000000000001</v>
      </c>
      <c r="M368" s="662">
        <v>313.22000000000003</v>
      </c>
      <c r="N368" s="661">
        <v>2</v>
      </c>
      <c r="O368" s="744">
        <v>2</v>
      </c>
      <c r="P368" s="662"/>
      <c r="Q368" s="677">
        <v>0</v>
      </c>
      <c r="R368" s="661"/>
      <c r="S368" s="677">
        <v>0</v>
      </c>
      <c r="T368" s="744"/>
      <c r="U368" s="700">
        <v>0</v>
      </c>
    </row>
    <row r="369" spans="1:21" ht="14.4" customHeight="1" x14ac:dyDescent="0.3">
      <c r="A369" s="660">
        <v>11</v>
      </c>
      <c r="B369" s="661" t="s">
        <v>577</v>
      </c>
      <c r="C369" s="661" t="s">
        <v>2261</v>
      </c>
      <c r="D369" s="742" t="s">
        <v>3663</v>
      </c>
      <c r="E369" s="743" t="s">
        <v>2268</v>
      </c>
      <c r="F369" s="661" t="s">
        <v>2256</v>
      </c>
      <c r="G369" s="661" t="s">
        <v>2579</v>
      </c>
      <c r="H369" s="661" t="s">
        <v>578</v>
      </c>
      <c r="I369" s="661" t="s">
        <v>2580</v>
      </c>
      <c r="J369" s="661" t="s">
        <v>861</v>
      </c>
      <c r="K369" s="661" t="s">
        <v>2581</v>
      </c>
      <c r="L369" s="662">
        <v>75.22</v>
      </c>
      <c r="M369" s="662">
        <v>75.22</v>
      </c>
      <c r="N369" s="661">
        <v>1</v>
      </c>
      <c r="O369" s="744">
        <v>1</v>
      </c>
      <c r="P369" s="662"/>
      <c r="Q369" s="677">
        <v>0</v>
      </c>
      <c r="R369" s="661"/>
      <c r="S369" s="677">
        <v>0</v>
      </c>
      <c r="T369" s="744"/>
      <c r="U369" s="700">
        <v>0</v>
      </c>
    </row>
    <row r="370" spans="1:21" ht="14.4" customHeight="1" x14ac:dyDescent="0.3">
      <c r="A370" s="660">
        <v>11</v>
      </c>
      <c r="B370" s="661" t="s">
        <v>577</v>
      </c>
      <c r="C370" s="661" t="s">
        <v>2261</v>
      </c>
      <c r="D370" s="742" t="s">
        <v>3663</v>
      </c>
      <c r="E370" s="743" t="s">
        <v>2268</v>
      </c>
      <c r="F370" s="661" t="s">
        <v>2256</v>
      </c>
      <c r="G370" s="661" t="s">
        <v>2579</v>
      </c>
      <c r="H370" s="661" t="s">
        <v>578</v>
      </c>
      <c r="I370" s="661" t="s">
        <v>2582</v>
      </c>
      <c r="J370" s="661" t="s">
        <v>2583</v>
      </c>
      <c r="K370" s="661" t="s">
        <v>1291</v>
      </c>
      <c r="L370" s="662">
        <v>58.32</v>
      </c>
      <c r="M370" s="662">
        <v>116.64</v>
      </c>
      <c r="N370" s="661">
        <v>2</v>
      </c>
      <c r="O370" s="744">
        <v>1</v>
      </c>
      <c r="P370" s="662"/>
      <c r="Q370" s="677">
        <v>0</v>
      </c>
      <c r="R370" s="661"/>
      <c r="S370" s="677">
        <v>0</v>
      </c>
      <c r="T370" s="744"/>
      <c r="U370" s="700">
        <v>0</v>
      </c>
    </row>
    <row r="371" spans="1:21" ht="14.4" customHeight="1" x14ac:dyDescent="0.3">
      <c r="A371" s="660">
        <v>11</v>
      </c>
      <c r="B371" s="661" t="s">
        <v>577</v>
      </c>
      <c r="C371" s="661" t="s">
        <v>2261</v>
      </c>
      <c r="D371" s="742" t="s">
        <v>3663</v>
      </c>
      <c r="E371" s="743" t="s">
        <v>2268</v>
      </c>
      <c r="F371" s="661" t="s">
        <v>2256</v>
      </c>
      <c r="G371" s="661" t="s">
        <v>2579</v>
      </c>
      <c r="H371" s="661" t="s">
        <v>578</v>
      </c>
      <c r="I371" s="661" t="s">
        <v>2584</v>
      </c>
      <c r="J371" s="661" t="s">
        <v>2585</v>
      </c>
      <c r="K371" s="661" t="s">
        <v>862</v>
      </c>
      <c r="L371" s="662">
        <v>50.14</v>
      </c>
      <c r="M371" s="662">
        <v>50.14</v>
      </c>
      <c r="N371" s="661">
        <v>1</v>
      </c>
      <c r="O371" s="744">
        <v>1</v>
      </c>
      <c r="P371" s="662"/>
      <c r="Q371" s="677">
        <v>0</v>
      </c>
      <c r="R371" s="661"/>
      <c r="S371" s="677">
        <v>0</v>
      </c>
      <c r="T371" s="744"/>
      <c r="U371" s="700">
        <v>0</v>
      </c>
    </row>
    <row r="372" spans="1:21" ht="14.4" customHeight="1" x14ac:dyDescent="0.3">
      <c r="A372" s="660">
        <v>11</v>
      </c>
      <c r="B372" s="661" t="s">
        <v>577</v>
      </c>
      <c r="C372" s="661" t="s">
        <v>2261</v>
      </c>
      <c r="D372" s="742" t="s">
        <v>3663</v>
      </c>
      <c r="E372" s="743" t="s">
        <v>2268</v>
      </c>
      <c r="F372" s="661" t="s">
        <v>2256</v>
      </c>
      <c r="G372" s="661" t="s">
        <v>2579</v>
      </c>
      <c r="H372" s="661" t="s">
        <v>578</v>
      </c>
      <c r="I372" s="661" t="s">
        <v>2586</v>
      </c>
      <c r="J372" s="661" t="s">
        <v>2587</v>
      </c>
      <c r="K372" s="661" t="s">
        <v>806</v>
      </c>
      <c r="L372" s="662">
        <v>136.93</v>
      </c>
      <c r="M372" s="662">
        <v>136.93</v>
      </c>
      <c r="N372" s="661">
        <v>1</v>
      </c>
      <c r="O372" s="744">
        <v>1</v>
      </c>
      <c r="P372" s="662"/>
      <c r="Q372" s="677">
        <v>0</v>
      </c>
      <c r="R372" s="661"/>
      <c r="S372" s="677">
        <v>0</v>
      </c>
      <c r="T372" s="744"/>
      <c r="U372" s="700">
        <v>0</v>
      </c>
    </row>
    <row r="373" spans="1:21" ht="14.4" customHeight="1" x14ac:dyDescent="0.3">
      <c r="A373" s="660">
        <v>11</v>
      </c>
      <c r="B373" s="661" t="s">
        <v>577</v>
      </c>
      <c r="C373" s="661" t="s">
        <v>2261</v>
      </c>
      <c r="D373" s="742" t="s">
        <v>3663</v>
      </c>
      <c r="E373" s="743" t="s">
        <v>2268</v>
      </c>
      <c r="F373" s="661" t="s">
        <v>2256</v>
      </c>
      <c r="G373" s="661" t="s">
        <v>2588</v>
      </c>
      <c r="H373" s="661" t="s">
        <v>578</v>
      </c>
      <c r="I373" s="661" t="s">
        <v>2589</v>
      </c>
      <c r="J373" s="661" t="s">
        <v>2590</v>
      </c>
      <c r="K373" s="661" t="s">
        <v>2591</v>
      </c>
      <c r="L373" s="662">
        <v>0</v>
      </c>
      <c r="M373" s="662">
        <v>0</v>
      </c>
      <c r="N373" s="661">
        <v>1</v>
      </c>
      <c r="O373" s="744">
        <v>0.5</v>
      </c>
      <c r="P373" s="662"/>
      <c r="Q373" s="677"/>
      <c r="R373" s="661"/>
      <c r="S373" s="677">
        <v>0</v>
      </c>
      <c r="T373" s="744"/>
      <c r="U373" s="700">
        <v>0</v>
      </c>
    </row>
    <row r="374" spans="1:21" ht="14.4" customHeight="1" x14ac:dyDescent="0.3">
      <c r="A374" s="660">
        <v>11</v>
      </c>
      <c r="B374" s="661" t="s">
        <v>577</v>
      </c>
      <c r="C374" s="661" t="s">
        <v>2261</v>
      </c>
      <c r="D374" s="742" t="s">
        <v>3663</v>
      </c>
      <c r="E374" s="743" t="s">
        <v>2268</v>
      </c>
      <c r="F374" s="661" t="s">
        <v>2256</v>
      </c>
      <c r="G374" s="661" t="s">
        <v>2588</v>
      </c>
      <c r="H374" s="661" t="s">
        <v>578</v>
      </c>
      <c r="I374" s="661" t="s">
        <v>2592</v>
      </c>
      <c r="J374" s="661" t="s">
        <v>2590</v>
      </c>
      <c r="K374" s="661" t="s">
        <v>2593</v>
      </c>
      <c r="L374" s="662">
        <v>151.62</v>
      </c>
      <c r="M374" s="662">
        <v>303.24</v>
      </c>
      <c r="N374" s="661">
        <v>2</v>
      </c>
      <c r="O374" s="744">
        <v>1.5</v>
      </c>
      <c r="P374" s="662">
        <v>151.62</v>
      </c>
      <c r="Q374" s="677">
        <v>0.5</v>
      </c>
      <c r="R374" s="661">
        <v>1</v>
      </c>
      <c r="S374" s="677">
        <v>0.5</v>
      </c>
      <c r="T374" s="744">
        <v>1</v>
      </c>
      <c r="U374" s="700">
        <v>0.66666666666666663</v>
      </c>
    </row>
    <row r="375" spans="1:21" ht="14.4" customHeight="1" x14ac:dyDescent="0.3">
      <c r="A375" s="660">
        <v>11</v>
      </c>
      <c r="B375" s="661" t="s">
        <v>577</v>
      </c>
      <c r="C375" s="661" t="s">
        <v>2261</v>
      </c>
      <c r="D375" s="742" t="s">
        <v>3663</v>
      </c>
      <c r="E375" s="743" t="s">
        <v>2268</v>
      </c>
      <c r="F375" s="661" t="s">
        <v>2256</v>
      </c>
      <c r="G375" s="661" t="s">
        <v>2588</v>
      </c>
      <c r="H375" s="661" t="s">
        <v>578</v>
      </c>
      <c r="I375" s="661" t="s">
        <v>2594</v>
      </c>
      <c r="J375" s="661" t="s">
        <v>2595</v>
      </c>
      <c r="K375" s="661" t="s">
        <v>2593</v>
      </c>
      <c r="L375" s="662">
        <v>0</v>
      </c>
      <c r="M375" s="662">
        <v>0</v>
      </c>
      <c r="N375" s="661">
        <v>1</v>
      </c>
      <c r="O375" s="744">
        <v>0.5</v>
      </c>
      <c r="P375" s="662"/>
      <c r="Q375" s="677"/>
      <c r="R375" s="661"/>
      <c r="S375" s="677">
        <v>0</v>
      </c>
      <c r="T375" s="744"/>
      <c r="U375" s="700">
        <v>0</v>
      </c>
    </row>
    <row r="376" spans="1:21" ht="14.4" customHeight="1" x14ac:dyDescent="0.3">
      <c r="A376" s="660">
        <v>11</v>
      </c>
      <c r="B376" s="661" t="s">
        <v>577</v>
      </c>
      <c r="C376" s="661" t="s">
        <v>2261</v>
      </c>
      <c r="D376" s="742" t="s">
        <v>3663</v>
      </c>
      <c r="E376" s="743" t="s">
        <v>2268</v>
      </c>
      <c r="F376" s="661" t="s">
        <v>2256</v>
      </c>
      <c r="G376" s="661" t="s">
        <v>2596</v>
      </c>
      <c r="H376" s="661" t="s">
        <v>578</v>
      </c>
      <c r="I376" s="661" t="s">
        <v>2597</v>
      </c>
      <c r="J376" s="661" t="s">
        <v>2598</v>
      </c>
      <c r="K376" s="661" t="s">
        <v>2342</v>
      </c>
      <c r="L376" s="662">
        <v>0</v>
      </c>
      <c r="M376" s="662">
        <v>0</v>
      </c>
      <c r="N376" s="661">
        <v>2</v>
      </c>
      <c r="O376" s="744">
        <v>1</v>
      </c>
      <c r="P376" s="662"/>
      <c r="Q376" s="677"/>
      <c r="R376" s="661"/>
      <c r="S376" s="677">
        <v>0</v>
      </c>
      <c r="T376" s="744"/>
      <c r="U376" s="700">
        <v>0</v>
      </c>
    </row>
    <row r="377" spans="1:21" ht="14.4" customHeight="1" x14ac:dyDescent="0.3">
      <c r="A377" s="660">
        <v>11</v>
      </c>
      <c r="B377" s="661" t="s">
        <v>577</v>
      </c>
      <c r="C377" s="661" t="s">
        <v>2261</v>
      </c>
      <c r="D377" s="742" t="s">
        <v>3663</v>
      </c>
      <c r="E377" s="743" t="s">
        <v>2268</v>
      </c>
      <c r="F377" s="661" t="s">
        <v>2256</v>
      </c>
      <c r="G377" s="661" t="s">
        <v>2599</v>
      </c>
      <c r="H377" s="661" t="s">
        <v>578</v>
      </c>
      <c r="I377" s="661" t="s">
        <v>2600</v>
      </c>
      <c r="J377" s="661" t="s">
        <v>2601</v>
      </c>
      <c r="K377" s="661" t="s">
        <v>2602</v>
      </c>
      <c r="L377" s="662">
        <v>0</v>
      </c>
      <c r="M377" s="662">
        <v>0</v>
      </c>
      <c r="N377" s="661">
        <v>1</v>
      </c>
      <c r="O377" s="744">
        <v>1</v>
      </c>
      <c r="P377" s="662"/>
      <c r="Q377" s="677"/>
      <c r="R377" s="661"/>
      <c r="S377" s="677">
        <v>0</v>
      </c>
      <c r="T377" s="744"/>
      <c r="U377" s="700">
        <v>0</v>
      </c>
    </row>
    <row r="378" spans="1:21" ht="14.4" customHeight="1" x14ac:dyDescent="0.3">
      <c r="A378" s="660">
        <v>11</v>
      </c>
      <c r="B378" s="661" t="s">
        <v>577</v>
      </c>
      <c r="C378" s="661" t="s">
        <v>2261</v>
      </c>
      <c r="D378" s="742" t="s">
        <v>3663</v>
      </c>
      <c r="E378" s="743" t="s">
        <v>2268</v>
      </c>
      <c r="F378" s="661" t="s">
        <v>2258</v>
      </c>
      <c r="G378" s="661" t="s">
        <v>2351</v>
      </c>
      <c r="H378" s="661" t="s">
        <v>578</v>
      </c>
      <c r="I378" s="661" t="s">
        <v>2603</v>
      </c>
      <c r="J378" s="661" t="s">
        <v>2604</v>
      </c>
      <c r="K378" s="661"/>
      <c r="L378" s="662">
        <v>0</v>
      </c>
      <c r="M378" s="662">
        <v>0</v>
      </c>
      <c r="N378" s="661">
        <v>1</v>
      </c>
      <c r="O378" s="744">
        <v>1</v>
      </c>
      <c r="P378" s="662"/>
      <c r="Q378" s="677"/>
      <c r="R378" s="661"/>
      <c r="S378" s="677">
        <v>0</v>
      </c>
      <c r="T378" s="744"/>
      <c r="U378" s="700">
        <v>0</v>
      </c>
    </row>
    <row r="379" spans="1:21" ht="14.4" customHeight="1" x14ac:dyDescent="0.3">
      <c r="A379" s="660">
        <v>11</v>
      </c>
      <c r="B379" s="661" t="s">
        <v>577</v>
      </c>
      <c r="C379" s="661" t="s">
        <v>2261</v>
      </c>
      <c r="D379" s="742" t="s">
        <v>3663</v>
      </c>
      <c r="E379" s="743" t="s">
        <v>2268</v>
      </c>
      <c r="F379" s="661" t="s">
        <v>2258</v>
      </c>
      <c r="G379" s="661" t="s">
        <v>2351</v>
      </c>
      <c r="H379" s="661" t="s">
        <v>578</v>
      </c>
      <c r="I379" s="661" t="s">
        <v>2605</v>
      </c>
      <c r="J379" s="661" t="s">
        <v>2606</v>
      </c>
      <c r="K379" s="661" t="s">
        <v>2607</v>
      </c>
      <c r="L379" s="662">
        <v>100</v>
      </c>
      <c r="M379" s="662">
        <v>100</v>
      </c>
      <c r="N379" s="661">
        <v>1</v>
      </c>
      <c r="O379" s="744">
        <v>1</v>
      </c>
      <c r="P379" s="662"/>
      <c r="Q379" s="677">
        <v>0</v>
      </c>
      <c r="R379" s="661"/>
      <c r="S379" s="677">
        <v>0</v>
      </c>
      <c r="T379" s="744"/>
      <c r="U379" s="700">
        <v>0</v>
      </c>
    </row>
    <row r="380" spans="1:21" ht="14.4" customHeight="1" x14ac:dyDescent="0.3">
      <c r="A380" s="660">
        <v>11</v>
      </c>
      <c r="B380" s="661" t="s">
        <v>577</v>
      </c>
      <c r="C380" s="661" t="s">
        <v>2261</v>
      </c>
      <c r="D380" s="742" t="s">
        <v>3663</v>
      </c>
      <c r="E380" s="743" t="s">
        <v>2268</v>
      </c>
      <c r="F380" s="661" t="s">
        <v>2258</v>
      </c>
      <c r="G380" s="661" t="s">
        <v>2351</v>
      </c>
      <c r="H380" s="661" t="s">
        <v>578</v>
      </c>
      <c r="I380" s="661" t="s">
        <v>2352</v>
      </c>
      <c r="J380" s="661" t="s">
        <v>2353</v>
      </c>
      <c r="K380" s="661" t="s">
        <v>2354</v>
      </c>
      <c r="L380" s="662">
        <v>0</v>
      </c>
      <c r="M380" s="662">
        <v>0</v>
      </c>
      <c r="N380" s="661">
        <v>2</v>
      </c>
      <c r="O380" s="744">
        <v>2</v>
      </c>
      <c r="P380" s="662">
        <v>0</v>
      </c>
      <c r="Q380" s="677"/>
      <c r="R380" s="661">
        <v>1</v>
      </c>
      <c r="S380" s="677">
        <v>0.5</v>
      </c>
      <c r="T380" s="744">
        <v>1</v>
      </c>
      <c r="U380" s="700">
        <v>0.5</v>
      </c>
    </row>
    <row r="381" spans="1:21" ht="14.4" customHeight="1" x14ac:dyDescent="0.3">
      <c r="A381" s="660">
        <v>11</v>
      </c>
      <c r="B381" s="661" t="s">
        <v>577</v>
      </c>
      <c r="C381" s="661" t="s">
        <v>2261</v>
      </c>
      <c r="D381" s="742" t="s">
        <v>3663</v>
      </c>
      <c r="E381" s="743" t="s">
        <v>2268</v>
      </c>
      <c r="F381" s="661" t="s">
        <v>2258</v>
      </c>
      <c r="G381" s="661" t="s">
        <v>2314</v>
      </c>
      <c r="H381" s="661" t="s">
        <v>578</v>
      </c>
      <c r="I381" s="661" t="s">
        <v>2608</v>
      </c>
      <c r="J381" s="661" t="s">
        <v>2609</v>
      </c>
      <c r="K381" s="661" t="s">
        <v>2610</v>
      </c>
      <c r="L381" s="662">
        <v>186.96</v>
      </c>
      <c r="M381" s="662">
        <v>186.96</v>
      </c>
      <c r="N381" s="661">
        <v>1</v>
      </c>
      <c r="O381" s="744">
        <v>1</v>
      </c>
      <c r="P381" s="662">
        <v>186.96</v>
      </c>
      <c r="Q381" s="677">
        <v>1</v>
      </c>
      <c r="R381" s="661">
        <v>1</v>
      </c>
      <c r="S381" s="677">
        <v>1</v>
      </c>
      <c r="T381" s="744">
        <v>1</v>
      </c>
      <c r="U381" s="700">
        <v>1</v>
      </c>
    </row>
    <row r="382" spans="1:21" ht="14.4" customHeight="1" x14ac:dyDescent="0.3">
      <c r="A382" s="660">
        <v>11</v>
      </c>
      <c r="B382" s="661" t="s">
        <v>577</v>
      </c>
      <c r="C382" s="661" t="s">
        <v>2261</v>
      </c>
      <c r="D382" s="742" t="s">
        <v>3663</v>
      </c>
      <c r="E382" s="743" t="s">
        <v>2268</v>
      </c>
      <c r="F382" s="661" t="s">
        <v>2258</v>
      </c>
      <c r="G382" s="661" t="s">
        <v>2314</v>
      </c>
      <c r="H382" s="661" t="s">
        <v>578</v>
      </c>
      <c r="I382" s="661" t="s">
        <v>2611</v>
      </c>
      <c r="J382" s="661" t="s">
        <v>2612</v>
      </c>
      <c r="K382" s="661" t="s">
        <v>2613</v>
      </c>
      <c r="L382" s="662">
        <v>200</v>
      </c>
      <c r="M382" s="662">
        <v>800</v>
      </c>
      <c r="N382" s="661">
        <v>4</v>
      </c>
      <c r="O382" s="744">
        <v>2</v>
      </c>
      <c r="P382" s="662">
        <v>800</v>
      </c>
      <c r="Q382" s="677">
        <v>1</v>
      </c>
      <c r="R382" s="661">
        <v>4</v>
      </c>
      <c r="S382" s="677">
        <v>1</v>
      </c>
      <c r="T382" s="744">
        <v>2</v>
      </c>
      <c r="U382" s="700">
        <v>1</v>
      </c>
    </row>
    <row r="383" spans="1:21" ht="14.4" customHeight="1" x14ac:dyDescent="0.3">
      <c r="A383" s="660">
        <v>11</v>
      </c>
      <c r="B383" s="661" t="s">
        <v>577</v>
      </c>
      <c r="C383" s="661" t="s">
        <v>2261</v>
      </c>
      <c r="D383" s="742" t="s">
        <v>3663</v>
      </c>
      <c r="E383" s="743" t="s">
        <v>2268</v>
      </c>
      <c r="F383" s="661" t="s">
        <v>2258</v>
      </c>
      <c r="G383" s="661" t="s">
        <v>2314</v>
      </c>
      <c r="H383" s="661" t="s">
        <v>578</v>
      </c>
      <c r="I383" s="661" t="s">
        <v>2614</v>
      </c>
      <c r="J383" s="661" t="s">
        <v>2615</v>
      </c>
      <c r="K383" s="661" t="s">
        <v>2616</v>
      </c>
      <c r="L383" s="662">
        <v>175.15</v>
      </c>
      <c r="M383" s="662">
        <v>700.6</v>
      </c>
      <c r="N383" s="661">
        <v>4</v>
      </c>
      <c r="O383" s="744">
        <v>1</v>
      </c>
      <c r="P383" s="662">
        <v>700.6</v>
      </c>
      <c r="Q383" s="677">
        <v>1</v>
      </c>
      <c r="R383" s="661">
        <v>4</v>
      </c>
      <c r="S383" s="677">
        <v>1</v>
      </c>
      <c r="T383" s="744">
        <v>1</v>
      </c>
      <c r="U383" s="700">
        <v>1</v>
      </c>
    </row>
    <row r="384" spans="1:21" ht="14.4" customHeight="1" x14ac:dyDescent="0.3">
      <c r="A384" s="660">
        <v>11</v>
      </c>
      <c r="B384" s="661" t="s">
        <v>577</v>
      </c>
      <c r="C384" s="661" t="s">
        <v>2261</v>
      </c>
      <c r="D384" s="742" t="s">
        <v>3663</v>
      </c>
      <c r="E384" s="743" t="s">
        <v>2268</v>
      </c>
      <c r="F384" s="661" t="s">
        <v>2258</v>
      </c>
      <c r="G384" s="661" t="s">
        <v>2314</v>
      </c>
      <c r="H384" s="661" t="s">
        <v>578</v>
      </c>
      <c r="I384" s="661" t="s">
        <v>2617</v>
      </c>
      <c r="J384" s="661" t="s">
        <v>2618</v>
      </c>
      <c r="K384" s="661" t="s">
        <v>2619</v>
      </c>
      <c r="L384" s="662">
        <v>5.39</v>
      </c>
      <c r="M384" s="662">
        <v>107.8</v>
      </c>
      <c r="N384" s="661">
        <v>20</v>
      </c>
      <c r="O384" s="744">
        <v>1</v>
      </c>
      <c r="P384" s="662">
        <v>107.8</v>
      </c>
      <c r="Q384" s="677">
        <v>1</v>
      </c>
      <c r="R384" s="661">
        <v>20</v>
      </c>
      <c r="S384" s="677">
        <v>1</v>
      </c>
      <c r="T384" s="744">
        <v>1</v>
      </c>
      <c r="U384" s="700">
        <v>1</v>
      </c>
    </row>
    <row r="385" spans="1:21" ht="14.4" customHeight="1" x14ac:dyDescent="0.3">
      <c r="A385" s="660">
        <v>11</v>
      </c>
      <c r="B385" s="661" t="s">
        <v>577</v>
      </c>
      <c r="C385" s="661" t="s">
        <v>2261</v>
      </c>
      <c r="D385" s="742" t="s">
        <v>3663</v>
      </c>
      <c r="E385" s="743" t="s">
        <v>2268</v>
      </c>
      <c r="F385" s="661" t="s">
        <v>2258</v>
      </c>
      <c r="G385" s="661" t="s">
        <v>2314</v>
      </c>
      <c r="H385" s="661" t="s">
        <v>578</v>
      </c>
      <c r="I385" s="661" t="s">
        <v>2620</v>
      </c>
      <c r="J385" s="661" t="s">
        <v>2621</v>
      </c>
      <c r="K385" s="661" t="s">
        <v>2622</v>
      </c>
      <c r="L385" s="662">
        <v>35.75</v>
      </c>
      <c r="M385" s="662">
        <v>71.5</v>
      </c>
      <c r="N385" s="661">
        <v>2</v>
      </c>
      <c r="O385" s="744">
        <v>2</v>
      </c>
      <c r="P385" s="662">
        <v>71.5</v>
      </c>
      <c r="Q385" s="677">
        <v>1</v>
      </c>
      <c r="R385" s="661">
        <v>2</v>
      </c>
      <c r="S385" s="677">
        <v>1</v>
      </c>
      <c r="T385" s="744">
        <v>2</v>
      </c>
      <c r="U385" s="700">
        <v>1</v>
      </c>
    </row>
    <row r="386" spans="1:21" ht="14.4" customHeight="1" x14ac:dyDescent="0.3">
      <c r="A386" s="660">
        <v>11</v>
      </c>
      <c r="B386" s="661" t="s">
        <v>577</v>
      </c>
      <c r="C386" s="661" t="s">
        <v>2261</v>
      </c>
      <c r="D386" s="742" t="s">
        <v>3663</v>
      </c>
      <c r="E386" s="743" t="s">
        <v>2268</v>
      </c>
      <c r="F386" s="661" t="s">
        <v>2258</v>
      </c>
      <c r="G386" s="661" t="s">
        <v>2314</v>
      </c>
      <c r="H386" s="661" t="s">
        <v>578</v>
      </c>
      <c r="I386" s="661" t="s">
        <v>2623</v>
      </c>
      <c r="J386" s="661" t="s">
        <v>2609</v>
      </c>
      <c r="K386" s="661" t="s">
        <v>2624</v>
      </c>
      <c r="L386" s="662">
        <v>132.44999999999999</v>
      </c>
      <c r="M386" s="662">
        <v>132.44999999999999</v>
      </c>
      <c r="N386" s="661">
        <v>1</v>
      </c>
      <c r="O386" s="744">
        <v>1</v>
      </c>
      <c r="P386" s="662"/>
      <c r="Q386" s="677">
        <v>0</v>
      </c>
      <c r="R386" s="661"/>
      <c r="S386" s="677">
        <v>0</v>
      </c>
      <c r="T386" s="744"/>
      <c r="U386" s="700">
        <v>0</v>
      </c>
    </row>
    <row r="387" spans="1:21" ht="14.4" customHeight="1" x14ac:dyDescent="0.3">
      <c r="A387" s="660">
        <v>11</v>
      </c>
      <c r="B387" s="661" t="s">
        <v>577</v>
      </c>
      <c r="C387" s="661" t="s">
        <v>2261</v>
      </c>
      <c r="D387" s="742" t="s">
        <v>3663</v>
      </c>
      <c r="E387" s="743" t="s">
        <v>2268</v>
      </c>
      <c r="F387" s="661" t="s">
        <v>2258</v>
      </c>
      <c r="G387" s="661" t="s">
        <v>2318</v>
      </c>
      <c r="H387" s="661" t="s">
        <v>578</v>
      </c>
      <c r="I387" s="661" t="s">
        <v>2625</v>
      </c>
      <c r="J387" s="661" t="s">
        <v>2626</v>
      </c>
      <c r="K387" s="661" t="s">
        <v>2627</v>
      </c>
      <c r="L387" s="662">
        <v>400</v>
      </c>
      <c r="M387" s="662">
        <v>400</v>
      </c>
      <c r="N387" s="661">
        <v>1</v>
      </c>
      <c r="O387" s="744">
        <v>1</v>
      </c>
      <c r="P387" s="662">
        <v>400</v>
      </c>
      <c r="Q387" s="677">
        <v>1</v>
      </c>
      <c r="R387" s="661">
        <v>1</v>
      </c>
      <c r="S387" s="677">
        <v>1</v>
      </c>
      <c r="T387" s="744">
        <v>1</v>
      </c>
      <c r="U387" s="700">
        <v>1</v>
      </c>
    </row>
    <row r="388" spans="1:21" ht="14.4" customHeight="1" x14ac:dyDescent="0.3">
      <c r="A388" s="660">
        <v>11</v>
      </c>
      <c r="B388" s="661" t="s">
        <v>577</v>
      </c>
      <c r="C388" s="661" t="s">
        <v>2261</v>
      </c>
      <c r="D388" s="742" t="s">
        <v>3663</v>
      </c>
      <c r="E388" s="743" t="s">
        <v>2268</v>
      </c>
      <c r="F388" s="661" t="s">
        <v>2258</v>
      </c>
      <c r="G388" s="661" t="s">
        <v>2318</v>
      </c>
      <c r="H388" s="661" t="s">
        <v>578</v>
      </c>
      <c r="I388" s="661" t="s">
        <v>2319</v>
      </c>
      <c r="J388" s="661" t="s">
        <v>2320</v>
      </c>
      <c r="K388" s="661" t="s">
        <v>2321</v>
      </c>
      <c r="L388" s="662">
        <v>1000</v>
      </c>
      <c r="M388" s="662">
        <v>1000</v>
      </c>
      <c r="N388" s="661">
        <v>1</v>
      </c>
      <c r="O388" s="744">
        <v>1</v>
      </c>
      <c r="P388" s="662"/>
      <c r="Q388" s="677">
        <v>0</v>
      </c>
      <c r="R388" s="661"/>
      <c r="S388" s="677">
        <v>0</v>
      </c>
      <c r="T388" s="744"/>
      <c r="U388" s="700">
        <v>0</v>
      </c>
    </row>
    <row r="389" spans="1:21" ht="14.4" customHeight="1" x14ac:dyDescent="0.3">
      <c r="A389" s="660">
        <v>11</v>
      </c>
      <c r="B389" s="661" t="s">
        <v>577</v>
      </c>
      <c r="C389" s="661" t="s">
        <v>2261</v>
      </c>
      <c r="D389" s="742" t="s">
        <v>3663</v>
      </c>
      <c r="E389" s="743" t="s">
        <v>2268</v>
      </c>
      <c r="F389" s="661" t="s">
        <v>2258</v>
      </c>
      <c r="G389" s="661" t="s">
        <v>2318</v>
      </c>
      <c r="H389" s="661" t="s">
        <v>578</v>
      </c>
      <c r="I389" s="661" t="s">
        <v>2322</v>
      </c>
      <c r="J389" s="661" t="s">
        <v>2323</v>
      </c>
      <c r="K389" s="661" t="s">
        <v>2324</v>
      </c>
      <c r="L389" s="662">
        <v>500</v>
      </c>
      <c r="M389" s="662">
        <v>500</v>
      </c>
      <c r="N389" s="661">
        <v>1</v>
      </c>
      <c r="O389" s="744">
        <v>1</v>
      </c>
      <c r="P389" s="662">
        <v>500</v>
      </c>
      <c r="Q389" s="677">
        <v>1</v>
      </c>
      <c r="R389" s="661">
        <v>1</v>
      </c>
      <c r="S389" s="677">
        <v>1</v>
      </c>
      <c r="T389" s="744">
        <v>1</v>
      </c>
      <c r="U389" s="700">
        <v>1</v>
      </c>
    </row>
    <row r="390" spans="1:21" ht="14.4" customHeight="1" x14ac:dyDescent="0.3">
      <c r="A390" s="660">
        <v>11</v>
      </c>
      <c r="B390" s="661" t="s">
        <v>577</v>
      </c>
      <c r="C390" s="661" t="s">
        <v>2261</v>
      </c>
      <c r="D390" s="742" t="s">
        <v>3663</v>
      </c>
      <c r="E390" s="743" t="s">
        <v>2268</v>
      </c>
      <c r="F390" s="661" t="s">
        <v>2258</v>
      </c>
      <c r="G390" s="661" t="s">
        <v>2318</v>
      </c>
      <c r="H390" s="661" t="s">
        <v>578</v>
      </c>
      <c r="I390" s="661" t="s">
        <v>2325</v>
      </c>
      <c r="J390" s="661" t="s">
        <v>2326</v>
      </c>
      <c r="K390" s="661" t="s">
        <v>2327</v>
      </c>
      <c r="L390" s="662">
        <v>971.25</v>
      </c>
      <c r="M390" s="662">
        <v>971.25</v>
      </c>
      <c r="N390" s="661">
        <v>1</v>
      </c>
      <c r="O390" s="744">
        <v>1</v>
      </c>
      <c r="P390" s="662">
        <v>971.25</v>
      </c>
      <c r="Q390" s="677">
        <v>1</v>
      </c>
      <c r="R390" s="661">
        <v>1</v>
      </c>
      <c r="S390" s="677">
        <v>1</v>
      </c>
      <c r="T390" s="744">
        <v>1</v>
      </c>
      <c r="U390" s="700">
        <v>1</v>
      </c>
    </row>
    <row r="391" spans="1:21" ht="14.4" customHeight="1" x14ac:dyDescent="0.3">
      <c r="A391" s="660">
        <v>11</v>
      </c>
      <c r="B391" s="661" t="s">
        <v>577</v>
      </c>
      <c r="C391" s="661" t="s">
        <v>2261</v>
      </c>
      <c r="D391" s="742" t="s">
        <v>3663</v>
      </c>
      <c r="E391" s="743" t="s">
        <v>2268</v>
      </c>
      <c r="F391" s="661" t="s">
        <v>2258</v>
      </c>
      <c r="G391" s="661" t="s">
        <v>2318</v>
      </c>
      <c r="H391" s="661" t="s">
        <v>578</v>
      </c>
      <c r="I391" s="661" t="s">
        <v>2628</v>
      </c>
      <c r="J391" s="661" t="s">
        <v>2629</v>
      </c>
      <c r="K391" s="661" t="s">
        <v>2630</v>
      </c>
      <c r="L391" s="662">
        <v>180</v>
      </c>
      <c r="M391" s="662">
        <v>180</v>
      </c>
      <c r="N391" s="661">
        <v>1</v>
      </c>
      <c r="O391" s="744">
        <v>1</v>
      </c>
      <c r="P391" s="662">
        <v>180</v>
      </c>
      <c r="Q391" s="677">
        <v>1</v>
      </c>
      <c r="R391" s="661">
        <v>1</v>
      </c>
      <c r="S391" s="677">
        <v>1</v>
      </c>
      <c r="T391" s="744">
        <v>1</v>
      </c>
      <c r="U391" s="700">
        <v>1</v>
      </c>
    </row>
    <row r="392" spans="1:21" ht="14.4" customHeight="1" x14ac:dyDescent="0.3">
      <c r="A392" s="660">
        <v>11</v>
      </c>
      <c r="B392" s="661" t="s">
        <v>577</v>
      </c>
      <c r="C392" s="661" t="s">
        <v>2261</v>
      </c>
      <c r="D392" s="742" t="s">
        <v>3663</v>
      </c>
      <c r="E392" s="743" t="s">
        <v>2268</v>
      </c>
      <c r="F392" s="661" t="s">
        <v>2258</v>
      </c>
      <c r="G392" s="661" t="s">
        <v>2318</v>
      </c>
      <c r="H392" s="661" t="s">
        <v>578</v>
      </c>
      <c r="I392" s="661" t="s">
        <v>2631</v>
      </c>
      <c r="J392" s="661" t="s">
        <v>2632</v>
      </c>
      <c r="K392" s="661"/>
      <c r="L392" s="662">
        <v>600</v>
      </c>
      <c r="M392" s="662">
        <v>1800</v>
      </c>
      <c r="N392" s="661">
        <v>3</v>
      </c>
      <c r="O392" s="744">
        <v>3</v>
      </c>
      <c r="P392" s="662">
        <v>600</v>
      </c>
      <c r="Q392" s="677">
        <v>0.33333333333333331</v>
      </c>
      <c r="R392" s="661">
        <v>1</v>
      </c>
      <c r="S392" s="677">
        <v>0.33333333333333331</v>
      </c>
      <c r="T392" s="744">
        <v>1</v>
      </c>
      <c r="U392" s="700">
        <v>0.33333333333333331</v>
      </c>
    </row>
    <row r="393" spans="1:21" ht="14.4" customHeight="1" x14ac:dyDescent="0.3">
      <c r="A393" s="660">
        <v>11</v>
      </c>
      <c r="B393" s="661" t="s">
        <v>577</v>
      </c>
      <c r="C393" s="661" t="s">
        <v>2261</v>
      </c>
      <c r="D393" s="742" t="s">
        <v>3663</v>
      </c>
      <c r="E393" s="743" t="s">
        <v>2268</v>
      </c>
      <c r="F393" s="661" t="s">
        <v>2258</v>
      </c>
      <c r="G393" s="661" t="s">
        <v>2318</v>
      </c>
      <c r="H393" s="661" t="s">
        <v>578</v>
      </c>
      <c r="I393" s="661" t="s">
        <v>2633</v>
      </c>
      <c r="J393" s="661" t="s">
        <v>2634</v>
      </c>
      <c r="K393" s="661" t="s">
        <v>2635</v>
      </c>
      <c r="L393" s="662">
        <v>700</v>
      </c>
      <c r="M393" s="662">
        <v>700</v>
      </c>
      <c r="N393" s="661">
        <v>1</v>
      </c>
      <c r="O393" s="744">
        <v>1</v>
      </c>
      <c r="P393" s="662">
        <v>700</v>
      </c>
      <c r="Q393" s="677">
        <v>1</v>
      </c>
      <c r="R393" s="661">
        <v>1</v>
      </c>
      <c r="S393" s="677">
        <v>1</v>
      </c>
      <c r="T393" s="744">
        <v>1</v>
      </c>
      <c r="U393" s="700">
        <v>1</v>
      </c>
    </row>
    <row r="394" spans="1:21" ht="14.4" customHeight="1" x14ac:dyDescent="0.3">
      <c r="A394" s="660">
        <v>11</v>
      </c>
      <c r="B394" s="661" t="s">
        <v>577</v>
      </c>
      <c r="C394" s="661" t="s">
        <v>2261</v>
      </c>
      <c r="D394" s="742" t="s">
        <v>3663</v>
      </c>
      <c r="E394" s="743" t="s">
        <v>2268</v>
      </c>
      <c r="F394" s="661" t="s">
        <v>2258</v>
      </c>
      <c r="G394" s="661" t="s">
        <v>2318</v>
      </c>
      <c r="H394" s="661" t="s">
        <v>578</v>
      </c>
      <c r="I394" s="661" t="s">
        <v>2636</v>
      </c>
      <c r="J394" s="661" t="s">
        <v>2637</v>
      </c>
      <c r="K394" s="661" t="s">
        <v>2638</v>
      </c>
      <c r="L394" s="662">
        <v>250</v>
      </c>
      <c r="M394" s="662">
        <v>250</v>
      </c>
      <c r="N394" s="661">
        <v>1</v>
      </c>
      <c r="O394" s="744">
        <v>1</v>
      </c>
      <c r="P394" s="662"/>
      <c r="Q394" s="677">
        <v>0</v>
      </c>
      <c r="R394" s="661"/>
      <c r="S394" s="677">
        <v>0</v>
      </c>
      <c r="T394" s="744"/>
      <c r="U394" s="700">
        <v>0</v>
      </c>
    </row>
    <row r="395" spans="1:21" ht="14.4" customHeight="1" x14ac:dyDescent="0.3">
      <c r="A395" s="660">
        <v>11</v>
      </c>
      <c r="B395" s="661" t="s">
        <v>577</v>
      </c>
      <c r="C395" s="661" t="s">
        <v>2261</v>
      </c>
      <c r="D395" s="742" t="s">
        <v>3663</v>
      </c>
      <c r="E395" s="743" t="s">
        <v>2268</v>
      </c>
      <c r="F395" s="661" t="s">
        <v>2258</v>
      </c>
      <c r="G395" s="661" t="s">
        <v>2318</v>
      </c>
      <c r="H395" s="661" t="s">
        <v>578</v>
      </c>
      <c r="I395" s="661" t="s">
        <v>2639</v>
      </c>
      <c r="J395" s="661" t="s">
        <v>2640</v>
      </c>
      <c r="K395" s="661" t="s">
        <v>2641</v>
      </c>
      <c r="L395" s="662">
        <v>1000</v>
      </c>
      <c r="M395" s="662">
        <v>1000</v>
      </c>
      <c r="N395" s="661">
        <v>1</v>
      </c>
      <c r="O395" s="744">
        <v>1</v>
      </c>
      <c r="P395" s="662">
        <v>1000</v>
      </c>
      <c r="Q395" s="677">
        <v>1</v>
      </c>
      <c r="R395" s="661">
        <v>1</v>
      </c>
      <c r="S395" s="677">
        <v>1</v>
      </c>
      <c r="T395" s="744">
        <v>1</v>
      </c>
      <c r="U395" s="700">
        <v>1</v>
      </c>
    </row>
    <row r="396" spans="1:21" ht="14.4" customHeight="1" x14ac:dyDescent="0.3">
      <c r="A396" s="660">
        <v>11</v>
      </c>
      <c r="B396" s="661" t="s">
        <v>577</v>
      </c>
      <c r="C396" s="661" t="s">
        <v>2261</v>
      </c>
      <c r="D396" s="742" t="s">
        <v>3663</v>
      </c>
      <c r="E396" s="743" t="s">
        <v>2268</v>
      </c>
      <c r="F396" s="661" t="s">
        <v>2258</v>
      </c>
      <c r="G396" s="661" t="s">
        <v>2318</v>
      </c>
      <c r="H396" s="661" t="s">
        <v>578</v>
      </c>
      <c r="I396" s="661" t="s">
        <v>2642</v>
      </c>
      <c r="J396" s="661" t="s">
        <v>2643</v>
      </c>
      <c r="K396" s="661" t="s">
        <v>2644</v>
      </c>
      <c r="L396" s="662">
        <v>1389.93</v>
      </c>
      <c r="M396" s="662">
        <v>1389.93</v>
      </c>
      <c r="N396" s="661">
        <v>1</v>
      </c>
      <c r="O396" s="744">
        <v>1</v>
      </c>
      <c r="P396" s="662">
        <v>1389.93</v>
      </c>
      <c r="Q396" s="677">
        <v>1</v>
      </c>
      <c r="R396" s="661">
        <v>1</v>
      </c>
      <c r="S396" s="677">
        <v>1</v>
      </c>
      <c r="T396" s="744">
        <v>1</v>
      </c>
      <c r="U396" s="700">
        <v>1</v>
      </c>
    </row>
    <row r="397" spans="1:21" ht="14.4" customHeight="1" x14ac:dyDescent="0.3">
      <c r="A397" s="660">
        <v>11</v>
      </c>
      <c r="B397" s="661" t="s">
        <v>577</v>
      </c>
      <c r="C397" s="661" t="s">
        <v>2261</v>
      </c>
      <c r="D397" s="742" t="s">
        <v>3663</v>
      </c>
      <c r="E397" s="743" t="s">
        <v>2268</v>
      </c>
      <c r="F397" s="661" t="s">
        <v>2258</v>
      </c>
      <c r="G397" s="661" t="s">
        <v>2318</v>
      </c>
      <c r="H397" s="661" t="s">
        <v>578</v>
      </c>
      <c r="I397" s="661" t="s">
        <v>2645</v>
      </c>
      <c r="J397" s="661" t="s">
        <v>2646</v>
      </c>
      <c r="K397" s="661" t="s">
        <v>2647</v>
      </c>
      <c r="L397" s="662">
        <v>180</v>
      </c>
      <c r="M397" s="662">
        <v>180</v>
      </c>
      <c r="N397" s="661">
        <v>1</v>
      </c>
      <c r="O397" s="744">
        <v>1</v>
      </c>
      <c r="P397" s="662"/>
      <c r="Q397" s="677">
        <v>0</v>
      </c>
      <c r="R397" s="661"/>
      <c r="S397" s="677">
        <v>0</v>
      </c>
      <c r="T397" s="744"/>
      <c r="U397" s="700">
        <v>0</v>
      </c>
    </row>
    <row r="398" spans="1:21" ht="14.4" customHeight="1" x14ac:dyDescent="0.3">
      <c r="A398" s="660">
        <v>11</v>
      </c>
      <c r="B398" s="661" t="s">
        <v>577</v>
      </c>
      <c r="C398" s="661" t="s">
        <v>2261</v>
      </c>
      <c r="D398" s="742" t="s">
        <v>3663</v>
      </c>
      <c r="E398" s="743" t="s">
        <v>2268</v>
      </c>
      <c r="F398" s="661" t="s">
        <v>2258</v>
      </c>
      <c r="G398" s="661" t="s">
        <v>2318</v>
      </c>
      <c r="H398" s="661" t="s">
        <v>578</v>
      </c>
      <c r="I398" s="661" t="s">
        <v>2648</v>
      </c>
      <c r="J398" s="661" t="s">
        <v>2649</v>
      </c>
      <c r="K398" s="661" t="s">
        <v>2650</v>
      </c>
      <c r="L398" s="662">
        <v>1545.22</v>
      </c>
      <c r="M398" s="662">
        <v>1545.22</v>
      </c>
      <c r="N398" s="661">
        <v>1</v>
      </c>
      <c r="O398" s="744">
        <v>1</v>
      </c>
      <c r="P398" s="662"/>
      <c r="Q398" s="677">
        <v>0</v>
      </c>
      <c r="R398" s="661"/>
      <c r="S398" s="677">
        <v>0</v>
      </c>
      <c r="T398" s="744"/>
      <c r="U398" s="700">
        <v>0</v>
      </c>
    </row>
    <row r="399" spans="1:21" ht="14.4" customHeight="1" x14ac:dyDescent="0.3">
      <c r="A399" s="660">
        <v>11</v>
      </c>
      <c r="B399" s="661" t="s">
        <v>577</v>
      </c>
      <c r="C399" s="661" t="s">
        <v>2261</v>
      </c>
      <c r="D399" s="742" t="s">
        <v>3663</v>
      </c>
      <c r="E399" s="743" t="s">
        <v>2268</v>
      </c>
      <c r="F399" s="661" t="s">
        <v>2258</v>
      </c>
      <c r="G399" s="661" t="s">
        <v>2330</v>
      </c>
      <c r="H399" s="661" t="s">
        <v>578</v>
      </c>
      <c r="I399" s="661" t="s">
        <v>2423</v>
      </c>
      <c r="J399" s="661" t="s">
        <v>2424</v>
      </c>
      <c r="K399" s="661" t="s">
        <v>2425</v>
      </c>
      <c r="L399" s="662">
        <v>950</v>
      </c>
      <c r="M399" s="662">
        <v>950</v>
      </c>
      <c r="N399" s="661">
        <v>1</v>
      </c>
      <c r="O399" s="744">
        <v>1</v>
      </c>
      <c r="P399" s="662">
        <v>950</v>
      </c>
      <c r="Q399" s="677">
        <v>1</v>
      </c>
      <c r="R399" s="661">
        <v>1</v>
      </c>
      <c r="S399" s="677">
        <v>1</v>
      </c>
      <c r="T399" s="744">
        <v>1</v>
      </c>
      <c r="U399" s="700">
        <v>1</v>
      </c>
    </row>
    <row r="400" spans="1:21" ht="14.4" customHeight="1" x14ac:dyDescent="0.3">
      <c r="A400" s="660">
        <v>11</v>
      </c>
      <c r="B400" s="661" t="s">
        <v>577</v>
      </c>
      <c r="C400" s="661" t="s">
        <v>2261</v>
      </c>
      <c r="D400" s="742" t="s">
        <v>3663</v>
      </c>
      <c r="E400" s="743" t="s">
        <v>2268</v>
      </c>
      <c r="F400" s="661" t="s">
        <v>2258</v>
      </c>
      <c r="G400" s="661" t="s">
        <v>2330</v>
      </c>
      <c r="H400" s="661" t="s">
        <v>578</v>
      </c>
      <c r="I400" s="661" t="s">
        <v>2651</v>
      </c>
      <c r="J400" s="661" t="s">
        <v>2652</v>
      </c>
      <c r="K400" s="661" t="s">
        <v>2653</v>
      </c>
      <c r="L400" s="662">
        <v>5000</v>
      </c>
      <c r="M400" s="662">
        <v>5000</v>
      </c>
      <c r="N400" s="661">
        <v>1</v>
      </c>
      <c r="O400" s="744">
        <v>1</v>
      </c>
      <c r="P400" s="662"/>
      <c r="Q400" s="677">
        <v>0</v>
      </c>
      <c r="R400" s="661"/>
      <c r="S400" s="677">
        <v>0</v>
      </c>
      <c r="T400" s="744"/>
      <c r="U400" s="700">
        <v>0</v>
      </c>
    </row>
    <row r="401" spans="1:21" ht="14.4" customHeight="1" x14ac:dyDescent="0.3">
      <c r="A401" s="660">
        <v>11</v>
      </c>
      <c r="B401" s="661" t="s">
        <v>577</v>
      </c>
      <c r="C401" s="661" t="s">
        <v>2261</v>
      </c>
      <c r="D401" s="742" t="s">
        <v>3663</v>
      </c>
      <c r="E401" s="743" t="s">
        <v>2268</v>
      </c>
      <c r="F401" s="661" t="s">
        <v>2258</v>
      </c>
      <c r="G401" s="661" t="s">
        <v>2330</v>
      </c>
      <c r="H401" s="661" t="s">
        <v>578</v>
      </c>
      <c r="I401" s="661" t="s">
        <v>2436</v>
      </c>
      <c r="J401" s="661" t="s">
        <v>2437</v>
      </c>
      <c r="K401" s="661" t="s">
        <v>2438</v>
      </c>
      <c r="L401" s="662">
        <v>200</v>
      </c>
      <c r="M401" s="662">
        <v>6600</v>
      </c>
      <c r="N401" s="661">
        <v>33</v>
      </c>
      <c r="O401" s="744">
        <v>17</v>
      </c>
      <c r="P401" s="662">
        <v>6400</v>
      </c>
      <c r="Q401" s="677">
        <v>0.96969696969696972</v>
      </c>
      <c r="R401" s="661">
        <v>32</v>
      </c>
      <c r="S401" s="677">
        <v>0.96969696969696972</v>
      </c>
      <c r="T401" s="744">
        <v>16</v>
      </c>
      <c r="U401" s="700">
        <v>0.94117647058823528</v>
      </c>
    </row>
    <row r="402" spans="1:21" ht="14.4" customHeight="1" x14ac:dyDescent="0.3">
      <c r="A402" s="660">
        <v>11</v>
      </c>
      <c r="B402" s="661" t="s">
        <v>577</v>
      </c>
      <c r="C402" s="661" t="s">
        <v>2261</v>
      </c>
      <c r="D402" s="742" t="s">
        <v>3663</v>
      </c>
      <c r="E402" s="743" t="s">
        <v>2268</v>
      </c>
      <c r="F402" s="661" t="s">
        <v>2258</v>
      </c>
      <c r="G402" s="661" t="s">
        <v>2330</v>
      </c>
      <c r="H402" s="661" t="s">
        <v>578</v>
      </c>
      <c r="I402" s="661" t="s">
        <v>2331</v>
      </c>
      <c r="J402" s="661" t="s">
        <v>2332</v>
      </c>
      <c r="K402" s="661" t="s">
        <v>2333</v>
      </c>
      <c r="L402" s="662">
        <v>278.75</v>
      </c>
      <c r="M402" s="662">
        <v>8920</v>
      </c>
      <c r="N402" s="661">
        <v>32</v>
      </c>
      <c r="O402" s="744">
        <v>16</v>
      </c>
      <c r="P402" s="662">
        <v>8362.5</v>
      </c>
      <c r="Q402" s="677">
        <v>0.9375</v>
      </c>
      <c r="R402" s="661">
        <v>30</v>
      </c>
      <c r="S402" s="677">
        <v>0.9375</v>
      </c>
      <c r="T402" s="744">
        <v>15</v>
      </c>
      <c r="U402" s="700">
        <v>0.9375</v>
      </c>
    </row>
    <row r="403" spans="1:21" ht="14.4" customHeight="1" x14ac:dyDescent="0.3">
      <c r="A403" s="660">
        <v>11</v>
      </c>
      <c r="B403" s="661" t="s">
        <v>577</v>
      </c>
      <c r="C403" s="661" t="s">
        <v>2261</v>
      </c>
      <c r="D403" s="742" t="s">
        <v>3663</v>
      </c>
      <c r="E403" s="743" t="s">
        <v>2268</v>
      </c>
      <c r="F403" s="661" t="s">
        <v>2258</v>
      </c>
      <c r="G403" s="661" t="s">
        <v>2330</v>
      </c>
      <c r="H403" s="661" t="s">
        <v>578</v>
      </c>
      <c r="I403" s="661" t="s">
        <v>2654</v>
      </c>
      <c r="J403" s="661" t="s">
        <v>2655</v>
      </c>
      <c r="K403" s="661" t="s">
        <v>2656</v>
      </c>
      <c r="L403" s="662">
        <v>1470</v>
      </c>
      <c r="M403" s="662">
        <v>1470</v>
      </c>
      <c r="N403" s="661">
        <v>1</v>
      </c>
      <c r="O403" s="744">
        <v>1</v>
      </c>
      <c r="P403" s="662">
        <v>1470</v>
      </c>
      <c r="Q403" s="677">
        <v>1</v>
      </c>
      <c r="R403" s="661">
        <v>1</v>
      </c>
      <c r="S403" s="677">
        <v>1</v>
      </c>
      <c r="T403" s="744">
        <v>1</v>
      </c>
      <c r="U403" s="700">
        <v>1</v>
      </c>
    </row>
    <row r="404" spans="1:21" ht="14.4" customHeight="1" x14ac:dyDescent="0.3">
      <c r="A404" s="660">
        <v>11</v>
      </c>
      <c r="B404" s="661" t="s">
        <v>577</v>
      </c>
      <c r="C404" s="661" t="s">
        <v>2261</v>
      </c>
      <c r="D404" s="742" t="s">
        <v>3663</v>
      </c>
      <c r="E404" s="743" t="s">
        <v>2268</v>
      </c>
      <c r="F404" s="661" t="s">
        <v>2258</v>
      </c>
      <c r="G404" s="661" t="s">
        <v>2330</v>
      </c>
      <c r="H404" s="661" t="s">
        <v>578</v>
      </c>
      <c r="I404" s="661" t="s">
        <v>2657</v>
      </c>
      <c r="J404" s="661" t="s">
        <v>2658</v>
      </c>
      <c r="K404" s="661" t="s">
        <v>2659</v>
      </c>
      <c r="L404" s="662">
        <v>1300</v>
      </c>
      <c r="M404" s="662">
        <v>1300</v>
      </c>
      <c r="N404" s="661">
        <v>1</v>
      </c>
      <c r="O404" s="744">
        <v>1</v>
      </c>
      <c r="P404" s="662"/>
      <c r="Q404" s="677">
        <v>0</v>
      </c>
      <c r="R404" s="661"/>
      <c r="S404" s="677">
        <v>0</v>
      </c>
      <c r="T404" s="744"/>
      <c r="U404" s="700">
        <v>0</v>
      </c>
    </row>
    <row r="405" spans="1:21" ht="14.4" customHeight="1" x14ac:dyDescent="0.3">
      <c r="A405" s="660">
        <v>11</v>
      </c>
      <c r="B405" s="661" t="s">
        <v>577</v>
      </c>
      <c r="C405" s="661" t="s">
        <v>2261</v>
      </c>
      <c r="D405" s="742" t="s">
        <v>3663</v>
      </c>
      <c r="E405" s="743" t="s">
        <v>2268</v>
      </c>
      <c r="F405" s="661" t="s">
        <v>2258</v>
      </c>
      <c r="G405" s="661" t="s">
        <v>2330</v>
      </c>
      <c r="H405" s="661" t="s">
        <v>578</v>
      </c>
      <c r="I405" s="661" t="s">
        <v>2660</v>
      </c>
      <c r="J405" s="661" t="s">
        <v>2661</v>
      </c>
      <c r="K405" s="661" t="s">
        <v>2662</v>
      </c>
      <c r="L405" s="662">
        <v>130</v>
      </c>
      <c r="M405" s="662">
        <v>130</v>
      </c>
      <c r="N405" s="661">
        <v>1</v>
      </c>
      <c r="O405" s="744">
        <v>1</v>
      </c>
      <c r="P405" s="662">
        <v>130</v>
      </c>
      <c r="Q405" s="677">
        <v>1</v>
      </c>
      <c r="R405" s="661">
        <v>1</v>
      </c>
      <c r="S405" s="677">
        <v>1</v>
      </c>
      <c r="T405" s="744">
        <v>1</v>
      </c>
      <c r="U405" s="700">
        <v>1</v>
      </c>
    </row>
    <row r="406" spans="1:21" ht="14.4" customHeight="1" x14ac:dyDescent="0.3">
      <c r="A406" s="660">
        <v>11</v>
      </c>
      <c r="B406" s="661" t="s">
        <v>577</v>
      </c>
      <c r="C406" s="661" t="s">
        <v>2261</v>
      </c>
      <c r="D406" s="742" t="s">
        <v>3663</v>
      </c>
      <c r="E406" s="743" t="s">
        <v>2268</v>
      </c>
      <c r="F406" s="661" t="s">
        <v>2258</v>
      </c>
      <c r="G406" s="661" t="s">
        <v>2330</v>
      </c>
      <c r="H406" s="661" t="s">
        <v>578</v>
      </c>
      <c r="I406" s="661" t="s">
        <v>2663</v>
      </c>
      <c r="J406" s="661" t="s">
        <v>2664</v>
      </c>
      <c r="K406" s="661" t="s">
        <v>2665</v>
      </c>
      <c r="L406" s="662">
        <v>2110</v>
      </c>
      <c r="M406" s="662">
        <v>2110</v>
      </c>
      <c r="N406" s="661">
        <v>1</v>
      </c>
      <c r="O406" s="744">
        <v>1</v>
      </c>
      <c r="P406" s="662"/>
      <c r="Q406" s="677">
        <v>0</v>
      </c>
      <c r="R406" s="661"/>
      <c r="S406" s="677">
        <v>0</v>
      </c>
      <c r="T406" s="744"/>
      <c r="U406" s="700">
        <v>0</v>
      </c>
    </row>
    <row r="407" spans="1:21" ht="14.4" customHeight="1" x14ac:dyDescent="0.3">
      <c r="A407" s="660">
        <v>11</v>
      </c>
      <c r="B407" s="661" t="s">
        <v>577</v>
      </c>
      <c r="C407" s="661" t="s">
        <v>2261</v>
      </c>
      <c r="D407" s="742" t="s">
        <v>3663</v>
      </c>
      <c r="E407" s="743" t="s">
        <v>2268</v>
      </c>
      <c r="F407" s="661" t="s">
        <v>2258</v>
      </c>
      <c r="G407" s="661" t="s">
        <v>2330</v>
      </c>
      <c r="H407" s="661" t="s">
        <v>578</v>
      </c>
      <c r="I407" s="661" t="s">
        <v>2666</v>
      </c>
      <c r="J407" s="661" t="s">
        <v>2667</v>
      </c>
      <c r="K407" s="661" t="s">
        <v>2668</v>
      </c>
      <c r="L407" s="662">
        <v>1200</v>
      </c>
      <c r="M407" s="662">
        <v>1200</v>
      </c>
      <c r="N407" s="661">
        <v>1</v>
      </c>
      <c r="O407" s="744">
        <v>1</v>
      </c>
      <c r="P407" s="662"/>
      <c r="Q407" s="677">
        <v>0</v>
      </c>
      <c r="R407" s="661"/>
      <c r="S407" s="677">
        <v>0</v>
      </c>
      <c r="T407" s="744"/>
      <c r="U407" s="700">
        <v>0</v>
      </c>
    </row>
    <row r="408" spans="1:21" ht="14.4" customHeight="1" x14ac:dyDescent="0.3">
      <c r="A408" s="660">
        <v>11</v>
      </c>
      <c r="B408" s="661" t="s">
        <v>577</v>
      </c>
      <c r="C408" s="661" t="s">
        <v>2261</v>
      </c>
      <c r="D408" s="742" t="s">
        <v>3663</v>
      </c>
      <c r="E408" s="743" t="s">
        <v>2268</v>
      </c>
      <c r="F408" s="661" t="s">
        <v>2258</v>
      </c>
      <c r="G408" s="661" t="s">
        <v>2669</v>
      </c>
      <c r="H408" s="661" t="s">
        <v>578</v>
      </c>
      <c r="I408" s="661" t="s">
        <v>2670</v>
      </c>
      <c r="J408" s="661" t="s">
        <v>2671</v>
      </c>
      <c r="K408" s="661" t="s">
        <v>2672</v>
      </c>
      <c r="L408" s="662">
        <v>1659.44</v>
      </c>
      <c r="M408" s="662">
        <v>66377.60000000002</v>
      </c>
      <c r="N408" s="661">
        <v>40</v>
      </c>
      <c r="O408" s="744">
        <v>40</v>
      </c>
      <c r="P408" s="662">
        <v>54761.520000000019</v>
      </c>
      <c r="Q408" s="677">
        <v>0.82500000000000007</v>
      </c>
      <c r="R408" s="661">
        <v>33</v>
      </c>
      <c r="S408" s="677">
        <v>0.82499999999999996</v>
      </c>
      <c r="T408" s="744">
        <v>33</v>
      </c>
      <c r="U408" s="700">
        <v>0.82499999999999996</v>
      </c>
    </row>
    <row r="409" spans="1:21" ht="14.4" customHeight="1" x14ac:dyDescent="0.3">
      <c r="A409" s="660">
        <v>11</v>
      </c>
      <c r="B409" s="661" t="s">
        <v>577</v>
      </c>
      <c r="C409" s="661" t="s">
        <v>2261</v>
      </c>
      <c r="D409" s="742" t="s">
        <v>3663</v>
      </c>
      <c r="E409" s="743" t="s">
        <v>2268</v>
      </c>
      <c r="F409" s="661" t="s">
        <v>2258</v>
      </c>
      <c r="G409" s="661" t="s">
        <v>2669</v>
      </c>
      <c r="H409" s="661" t="s">
        <v>578</v>
      </c>
      <c r="I409" s="661" t="s">
        <v>2673</v>
      </c>
      <c r="J409" s="661" t="s">
        <v>2674</v>
      </c>
      <c r="K409" s="661" t="s">
        <v>2675</v>
      </c>
      <c r="L409" s="662">
        <v>995.67</v>
      </c>
      <c r="M409" s="662">
        <v>995.67</v>
      </c>
      <c r="N409" s="661">
        <v>1</v>
      </c>
      <c r="O409" s="744">
        <v>1</v>
      </c>
      <c r="P409" s="662">
        <v>995.67</v>
      </c>
      <c r="Q409" s="677">
        <v>1</v>
      </c>
      <c r="R409" s="661">
        <v>1</v>
      </c>
      <c r="S409" s="677">
        <v>1</v>
      </c>
      <c r="T409" s="744">
        <v>1</v>
      </c>
      <c r="U409" s="700">
        <v>1</v>
      </c>
    </row>
    <row r="410" spans="1:21" ht="14.4" customHeight="1" x14ac:dyDescent="0.3">
      <c r="A410" s="660">
        <v>11</v>
      </c>
      <c r="B410" s="661" t="s">
        <v>577</v>
      </c>
      <c r="C410" s="661" t="s">
        <v>2261</v>
      </c>
      <c r="D410" s="742" t="s">
        <v>3663</v>
      </c>
      <c r="E410" s="743" t="s">
        <v>2268</v>
      </c>
      <c r="F410" s="661" t="s">
        <v>2258</v>
      </c>
      <c r="G410" s="661" t="s">
        <v>2676</v>
      </c>
      <c r="H410" s="661" t="s">
        <v>578</v>
      </c>
      <c r="I410" s="661" t="s">
        <v>2677</v>
      </c>
      <c r="J410" s="661" t="s">
        <v>2678</v>
      </c>
      <c r="K410" s="661" t="s">
        <v>2679</v>
      </c>
      <c r="L410" s="662">
        <v>19000</v>
      </c>
      <c r="M410" s="662">
        <v>19000</v>
      </c>
      <c r="N410" s="661">
        <v>1</v>
      </c>
      <c r="O410" s="744">
        <v>1</v>
      </c>
      <c r="P410" s="662"/>
      <c r="Q410" s="677">
        <v>0</v>
      </c>
      <c r="R410" s="661"/>
      <c r="S410" s="677">
        <v>0</v>
      </c>
      <c r="T410" s="744"/>
      <c r="U410" s="700">
        <v>0</v>
      </c>
    </row>
    <row r="411" spans="1:21" ht="14.4" customHeight="1" x14ac:dyDescent="0.3">
      <c r="A411" s="660">
        <v>11</v>
      </c>
      <c r="B411" s="661" t="s">
        <v>577</v>
      </c>
      <c r="C411" s="661" t="s">
        <v>2261</v>
      </c>
      <c r="D411" s="742" t="s">
        <v>3663</v>
      </c>
      <c r="E411" s="743" t="s">
        <v>2269</v>
      </c>
      <c r="F411" s="661" t="s">
        <v>2256</v>
      </c>
      <c r="G411" s="661" t="s">
        <v>2481</v>
      </c>
      <c r="H411" s="661" t="s">
        <v>578</v>
      </c>
      <c r="I411" s="661" t="s">
        <v>2680</v>
      </c>
      <c r="J411" s="661" t="s">
        <v>2483</v>
      </c>
      <c r="K411" s="661" t="s">
        <v>2486</v>
      </c>
      <c r="L411" s="662">
        <v>96.84</v>
      </c>
      <c r="M411" s="662">
        <v>290.52</v>
      </c>
      <c r="N411" s="661">
        <v>3</v>
      </c>
      <c r="O411" s="744">
        <v>3</v>
      </c>
      <c r="P411" s="662"/>
      <c r="Q411" s="677">
        <v>0</v>
      </c>
      <c r="R411" s="661"/>
      <c r="S411" s="677">
        <v>0</v>
      </c>
      <c r="T411" s="744"/>
      <c r="U411" s="700">
        <v>0</v>
      </c>
    </row>
    <row r="412" spans="1:21" ht="14.4" customHeight="1" x14ac:dyDescent="0.3">
      <c r="A412" s="660">
        <v>11</v>
      </c>
      <c r="B412" s="661" t="s">
        <v>577</v>
      </c>
      <c r="C412" s="661" t="s">
        <v>2261</v>
      </c>
      <c r="D412" s="742" t="s">
        <v>3663</v>
      </c>
      <c r="E412" s="743" t="s">
        <v>2269</v>
      </c>
      <c r="F412" s="661" t="s">
        <v>2256</v>
      </c>
      <c r="G412" s="661" t="s">
        <v>2681</v>
      </c>
      <c r="H412" s="661" t="s">
        <v>578</v>
      </c>
      <c r="I412" s="661" t="s">
        <v>2682</v>
      </c>
      <c r="J412" s="661" t="s">
        <v>2683</v>
      </c>
      <c r="K412" s="661" t="s">
        <v>2684</v>
      </c>
      <c r="L412" s="662">
        <v>462.73</v>
      </c>
      <c r="M412" s="662">
        <v>462.73</v>
      </c>
      <c r="N412" s="661">
        <v>1</v>
      </c>
      <c r="O412" s="744">
        <v>1</v>
      </c>
      <c r="P412" s="662"/>
      <c r="Q412" s="677">
        <v>0</v>
      </c>
      <c r="R412" s="661"/>
      <c r="S412" s="677">
        <v>0</v>
      </c>
      <c r="T412" s="744"/>
      <c r="U412" s="700">
        <v>0</v>
      </c>
    </row>
    <row r="413" spans="1:21" ht="14.4" customHeight="1" x14ac:dyDescent="0.3">
      <c r="A413" s="660">
        <v>11</v>
      </c>
      <c r="B413" s="661" t="s">
        <v>577</v>
      </c>
      <c r="C413" s="661" t="s">
        <v>2261</v>
      </c>
      <c r="D413" s="742" t="s">
        <v>3663</v>
      </c>
      <c r="E413" s="743" t="s">
        <v>2269</v>
      </c>
      <c r="F413" s="661" t="s">
        <v>2256</v>
      </c>
      <c r="G413" s="661" t="s">
        <v>2685</v>
      </c>
      <c r="H413" s="661" t="s">
        <v>960</v>
      </c>
      <c r="I413" s="661" t="s">
        <v>1577</v>
      </c>
      <c r="J413" s="661" t="s">
        <v>2222</v>
      </c>
      <c r="K413" s="661" t="s">
        <v>2223</v>
      </c>
      <c r="L413" s="662">
        <v>10.26</v>
      </c>
      <c r="M413" s="662">
        <v>20.52</v>
      </c>
      <c r="N413" s="661">
        <v>2</v>
      </c>
      <c r="O413" s="744">
        <v>0.5</v>
      </c>
      <c r="P413" s="662"/>
      <c r="Q413" s="677">
        <v>0</v>
      </c>
      <c r="R413" s="661"/>
      <c r="S413" s="677">
        <v>0</v>
      </c>
      <c r="T413" s="744"/>
      <c r="U413" s="700">
        <v>0</v>
      </c>
    </row>
    <row r="414" spans="1:21" ht="14.4" customHeight="1" x14ac:dyDescent="0.3">
      <c r="A414" s="660">
        <v>11</v>
      </c>
      <c r="B414" s="661" t="s">
        <v>577</v>
      </c>
      <c r="C414" s="661" t="s">
        <v>2261</v>
      </c>
      <c r="D414" s="742" t="s">
        <v>3663</v>
      </c>
      <c r="E414" s="743" t="s">
        <v>2269</v>
      </c>
      <c r="F414" s="661" t="s">
        <v>2256</v>
      </c>
      <c r="G414" s="661" t="s">
        <v>2291</v>
      </c>
      <c r="H414" s="661" t="s">
        <v>578</v>
      </c>
      <c r="I414" s="661" t="s">
        <v>2487</v>
      </c>
      <c r="J414" s="661" t="s">
        <v>2488</v>
      </c>
      <c r="K414" s="661" t="s">
        <v>2489</v>
      </c>
      <c r="L414" s="662">
        <v>154.36000000000001</v>
      </c>
      <c r="M414" s="662">
        <v>926.16000000000008</v>
      </c>
      <c r="N414" s="661">
        <v>6</v>
      </c>
      <c r="O414" s="744">
        <v>6</v>
      </c>
      <c r="P414" s="662"/>
      <c r="Q414" s="677">
        <v>0</v>
      </c>
      <c r="R414" s="661"/>
      <c r="S414" s="677">
        <v>0</v>
      </c>
      <c r="T414" s="744"/>
      <c r="U414" s="700">
        <v>0</v>
      </c>
    </row>
    <row r="415" spans="1:21" ht="14.4" customHeight="1" x14ac:dyDescent="0.3">
      <c r="A415" s="660">
        <v>11</v>
      </c>
      <c r="B415" s="661" t="s">
        <v>577</v>
      </c>
      <c r="C415" s="661" t="s">
        <v>2261</v>
      </c>
      <c r="D415" s="742" t="s">
        <v>3663</v>
      </c>
      <c r="E415" s="743" t="s">
        <v>2269</v>
      </c>
      <c r="F415" s="661" t="s">
        <v>2256</v>
      </c>
      <c r="G415" s="661" t="s">
        <v>2291</v>
      </c>
      <c r="H415" s="661" t="s">
        <v>578</v>
      </c>
      <c r="I415" s="661" t="s">
        <v>2686</v>
      </c>
      <c r="J415" s="661" t="s">
        <v>2488</v>
      </c>
      <c r="K415" s="661" t="s">
        <v>2139</v>
      </c>
      <c r="L415" s="662">
        <v>154.36000000000001</v>
      </c>
      <c r="M415" s="662">
        <v>308.72000000000003</v>
      </c>
      <c r="N415" s="661">
        <v>2</v>
      </c>
      <c r="O415" s="744">
        <v>1.5</v>
      </c>
      <c r="P415" s="662">
        <v>154.36000000000001</v>
      </c>
      <c r="Q415" s="677">
        <v>0.5</v>
      </c>
      <c r="R415" s="661">
        <v>1</v>
      </c>
      <c r="S415" s="677">
        <v>0.5</v>
      </c>
      <c r="T415" s="744">
        <v>1</v>
      </c>
      <c r="U415" s="700">
        <v>0.66666666666666663</v>
      </c>
    </row>
    <row r="416" spans="1:21" ht="14.4" customHeight="1" x14ac:dyDescent="0.3">
      <c r="A416" s="660">
        <v>11</v>
      </c>
      <c r="B416" s="661" t="s">
        <v>577</v>
      </c>
      <c r="C416" s="661" t="s">
        <v>2261</v>
      </c>
      <c r="D416" s="742" t="s">
        <v>3663</v>
      </c>
      <c r="E416" s="743" t="s">
        <v>2269</v>
      </c>
      <c r="F416" s="661" t="s">
        <v>2256</v>
      </c>
      <c r="G416" s="661" t="s">
        <v>2291</v>
      </c>
      <c r="H416" s="661" t="s">
        <v>960</v>
      </c>
      <c r="I416" s="661" t="s">
        <v>1126</v>
      </c>
      <c r="J416" s="661" t="s">
        <v>2138</v>
      </c>
      <c r="K416" s="661" t="s">
        <v>2139</v>
      </c>
      <c r="L416" s="662">
        <v>154.36000000000001</v>
      </c>
      <c r="M416" s="662">
        <v>308.72000000000003</v>
      </c>
      <c r="N416" s="661">
        <v>2</v>
      </c>
      <c r="O416" s="744">
        <v>2</v>
      </c>
      <c r="P416" s="662">
        <v>154.36000000000001</v>
      </c>
      <c r="Q416" s="677">
        <v>0.5</v>
      </c>
      <c r="R416" s="661">
        <v>1</v>
      </c>
      <c r="S416" s="677">
        <v>0.5</v>
      </c>
      <c r="T416" s="744">
        <v>1</v>
      </c>
      <c r="U416" s="700">
        <v>0.5</v>
      </c>
    </row>
    <row r="417" spans="1:21" ht="14.4" customHeight="1" x14ac:dyDescent="0.3">
      <c r="A417" s="660">
        <v>11</v>
      </c>
      <c r="B417" s="661" t="s">
        <v>577</v>
      </c>
      <c r="C417" s="661" t="s">
        <v>2261</v>
      </c>
      <c r="D417" s="742" t="s">
        <v>3663</v>
      </c>
      <c r="E417" s="743" t="s">
        <v>2269</v>
      </c>
      <c r="F417" s="661" t="s">
        <v>2256</v>
      </c>
      <c r="G417" s="661" t="s">
        <v>2291</v>
      </c>
      <c r="H417" s="661" t="s">
        <v>578</v>
      </c>
      <c r="I417" s="661" t="s">
        <v>2687</v>
      </c>
      <c r="J417" s="661" t="s">
        <v>2488</v>
      </c>
      <c r="K417" s="661" t="s">
        <v>2688</v>
      </c>
      <c r="L417" s="662">
        <v>150.04</v>
      </c>
      <c r="M417" s="662">
        <v>150.04</v>
      </c>
      <c r="N417" s="661">
        <v>1</v>
      </c>
      <c r="O417" s="744">
        <v>1</v>
      </c>
      <c r="P417" s="662"/>
      <c r="Q417" s="677">
        <v>0</v>
      </c>
      <c r="R417" s="661"/>
      <c r="S417" s="677">
        <v>0</v>
      </c>
      <c r="T417" s="744"/>
      <c r="U417" s="700">
        <v>0</v>
      </c>
    </row>
    <row r="418" spans="1:21" ht="14.4" customHeight="1" x14ac:dyDescent="0.3">
      <c r="A418" s="660">
        <v>11</v>
      </c>
      <c r="B418" s="661" t="s">
        <v>577</v>
      </c>
      <c r="C418" s="661" t="s">
        <v>2261</v>
      </c>
      <c r="D418" s="742" t="s">
        <v>3663</v>
      </c>
      <c r="E418" s="743" t="s">
        <v>2269</v>
      </c>
      <c r="F418" s="661" t="s">
        <v>2256</v>
      </c>
      <c r="G418" s="661" t="s">
        <v>2291</v>
      </c>
      <c r="H418" s="661" t="s">
        <v>578</v>
      </c>
      <c r="I418" s="661" t="s">
        <v>2687</v>
      </c>
      <c r="J418" s="661" t="s">
        <v>2488</v>
      </c>
      <c r="K418" s="661" t="s">
        <v>2688</v>
      </c>
      <c r="L418" s="662">
        <v>154.36000000000001</v>
      </c>
      <c r="M418" s="662">
        <v>308.72000000000003</v>
      </c>
      <c r="N418" s="661">
        <v>2</v>
      </c>
      <c r="O418" s="744">
        <v>2</v>
      </c>
      <c r="P418" s="662"/>
      <c r="Q418" s="677">
        <v>0</v>
      </c>
      <c r="R418" s="661"/>
      <c r="S418" s="677">
        <v>0</v>
      </c>
      <c r="T418" s="744"/>
      <c r="U418" s="700">
        <v>0</v>
      </c>
    </row>
    <row r="419" spans="1:21" ht="14.4" customHeight="1" x14ac:dyDescent="0.3">
      <c r="A419" s="660">
        <v>11</v>
      </c>
      <c r="B419" s="661" t="s">
        <v>577</v>
      </c>
      <c r="C419" s="661" t="s">
        <v>2261</v>
      </c>
      <c r="D419" s="742" t="s">
        <v>3663</v>
      </c>
      <c r="E419" s="743" t="s">
        <v>2269</v>
      </c>
      <c r="F419" s="661" t="s">
        <v>2256</v>
      </c>
      <c r="G419" s="661" t="s">
        <v>2291</v>
      </c>
      <c r="H419" s="661" t="s">
        <v>578</v>
      </c>
      <c r="I419" s="661" t="s">
        <v>2689</v>
      </c>
      <c r="J419" s="661" t="s">
        <v>2488</v>
      </c>
      <c r="K419" s="661" t="s">
        <v>2139</v>
      </c>
      <c r="L419" s="662">
        <v>154.36000000000001</v>
      </c>
      <c r="M419" s="662">
        <v>308.72000000000003</v>
      </c>
      <c r="N419" s="661">
        <v>2</v>
      </c>
      <c r="O419" s="744">
        <v>1</v>
      </c>
      <c r="P419" s="662"/>
      <c r="Q419" s="677">
        <v>0</v>
      </c>
      <c r="R419" s="661"/>
      <c r="S419" s="677">
        <v>0</v>
      </c>
      <c r="T419" s="744"/>
      <c r="U419" s="700">
        <v>0</v>
      </c>
    </row>
    <row r="420" spans="1:21" ht="14.4" customHeight="1" x14ac:dyDescent="0.3">
      <c r="A420" s="660">
        <v>11</v>
      </c>
      <c r="B420" s="661" t="s">
        <v>577</v>
      </c>
      <c r="C420" s="661" t="s">
        <v>2261</v>
      </c>
      <c r="D420" s="742" t="s">
        <v>3663</v>
      </c>
      <c r="E420" s="743" t="s">
        <v>2269</v>
      </c>
      <c r="F420" s="661" t="s">
        <v>2256</v>
      </c>
      <c r="G420" s="661" t="s">
        <v>2459</v>
      </c>
      <c r="H420" s="661" t="s">
        <v>578</v>
      </c>
      <c r="I420" s="661" t="s">
        <v>2460</v>
      </c>
      <c r="J420" s="661" t="s">
        <v>2461</v>
      </c>
      <c r="K420" s="661" t="s">
        <v>2462</v>
      </c>
      <c r="L420" s="662">
        <v>159.71</v>
      </c>
      <c r="M420" s="662">
        <v>638.84</v>
      </c>
      <c r="N420" s="661">
        <v>4</v>
      </c>
      <c r="O420" s="744">
        <v>2</v>
      </c>
      <c r="P420" s="662">
        <v>638.84</v>
      </c>
      <c r="Q420" s="677">
        <v>1</v>
      </c>
      <c r="R420" s="661">
        <v>4</v>
      </c>
      <c r="S420" s="677">
        <v>1</v>
      </c>
      <c r="T420" s="744">
        <v>2</v>
      </c>
      <c r="U420" s="700">
        <v>1</v>
      </c>
    </row>
    <row r="421" spans="1:21" ht="14.4" customHeight="1" x14ac:dyDescent="0.3">
      <c r="A421" s="660">
        <v>11</v>
      </c>
      <c r="B421" s="661" t="s">
        <v>577</v>
      </c>
      <c r="C421" s="661" t="s">
        <v>2261</v>
      </c>
      <c r="D421" s="742" t="s">
        <v>3663</v>
      </c>
      <c r="E421" s="743" t="s">
        <v>2269</v>
      </c>
      <c r="F421" s="661" t="s">
        <v>2256</v>
      </c>
      <c r="G421" s="661" t="s">
        <v>2362</v>
      </c>
      <c r="H421" s="661" t="s">
        <v>578</v>
      </c>
      <c r="I421" s="661" t="s">
        <v>2490</v>
      </c>
      <c r="J421" s="661" t="s">
        <v>2491</v>
      </c>
      <c r="K421" s="661" t="s">
        <v>2492</v>
      </c>
      <c r="L421" s="662">
        <v>212.59</v>
      </c>
      <c r="M421" s="662">
        <v>212.59</v>
      </c>
      <c r="N421" s="661">
        <v>1</v>
      </c>
      <c r="O421" s="744">
        <v>1</v>
      </c>
      <c r="P421" s="662">
        <v>212.59</v>
      </c>
      <c r="Q421" s="677">
        <v>1</v>
      </c>
      <c r="R421" s="661">
        <v>1</v>
      </c>
      <c r="S421" s="677">
        <v>1</v>
      </c>
      <c r="T421" s="744">
        <v>1</v>
      </c>
      <c r="U421" s="700">
        <v>1</v>
      </c>
    </row>
    <row r="422" spans="1:21" ht="14.4" customHeight="1" x14ac:dyDescent="0.3">
      <c r="A422" s="660">
        <v>11</v>
      </c>
      <c r="B422" s="661" t="s">
        <v>577</v>
      </c>
      <c r="C422" s="661" t="s">
        <v>2261</v>
      </c>
      <c r="D422" s="742" t="s">
        <v>3663</v>
      </c>
      <c r="E422" s="743" t="s">
        <v>2269</v>
      </c>
      <c r="F422" s="661" t="s">
        <v>2256</v>
      </c>
      <c r="G422" s="661" t="s">
        <v>2690</v>
      </c>
      <c r="H422" s="661" t="s">
        <v>960</v>
      </c>
      <c r="I422" s="661" t="s">
        <v>2691</v>
      </c>
      <c r="J422" s="661" t="s">
        <v>1343</v>
      </c>
      <c r="K422" s="661" t="s">
        <v>2692</v>
      </c>
      <c r="L422" s="662">
        <v>229.38</v>
      </c>
      <c r="M422" s="662">
        <v>458.76</v>
      </c>
      <c r="N422" s="661">
        <v>2</v>
      </c>
      <c r="O422" s="744">
        <v>1.5</v>
      </c>
      <c r="P422" s="662"/>
      <c r="Q422" s="677">
        <v>0</v>
      </c>
      <c r="R422" s="661"/>
      <c r="S422" s="677">
        <v>0</v>
      </c>
      <c r="T422" s="744"/>
      <c r="U422" s="700">
        <v>0</v>
      </c>
    </row>
    <row r="423" spans="1:21" ht="14.4" customHeight="1" x14ac:dyDescent="0.3">
      <c r="A423" s="660">
        <v>11</v>
      </c>
      <c r="B423" s="661" t="s">
        <v>577</v>
      </c>
      <c r="C423" s="661" t="s">
        <v>2261</v>
      </c>
      <c r="D423" s="742" t="s">
        <v>3663</v>
      </c>
      <c r="E423" s="743" t="s">
        <v>2269</v>
      </c>
      <c r="F423" s="661" t="s">
        <v>2256</v>
      </c>
      <c r="G423" s="661" t="s">
        <v>2693</v>
      </c>
      <c r="H423" s="661" t="s">
        <v>960</v>
      </c>
      <c r="I423" s="661" t="s">
        <v>2694</v>
      </c>
      <c r="J423" s="661" t="s">
        <v>2695</v>
      </c>
      <c r="K423" s="661" t="s">
        <v>2696</v>
      </c>
      <c r="L423" s="662">
        <v>65.989999999999995</v>
      </c>
      <c r="M423" s="662">
        <v>65.989999999999995</v>
      </c>
      <c r="N423" s="661">
        <v>1</v>
      </c>
      <c r="O423" s="744">
        <v>1</v>
      </c>
      <c r="P423" s="662">
        <v>65.989999999999995</v>
      </c>
      <c r="Q423" s="677">
        <v>1</v>
      </c>
      <c r="R423" s="661">
        <v>1</v>
      </c>
      <c r="S423" s="677">
        <v>1</v>
      </c>
      <c r="T423" s="744">
        <v>1</v>
      </c>
      <c r="U423" s="700">
        <v>1</v>
      </c>
    </row>
    <row r="424" spans="1:21" ht="14.4" customHeight="1" x14ac:dyDescent="0.3">
      <c r="A424" s="660">
        <v>11</v>
      </c>
      <c r="B424" s="661" t="s">
        <v>577</v>
      </c>
      <c r="C424" s="661" t="s">
        <v>2261</v>
      </c>
      <c r="D424" s="742" t="s">
        <v>3663</v>
      </c>
      <c r="E424" s="743" t="s">
        <v>2269</v>
      </c>
      <c r="F424" s="661" t="s">
        <v>2256</v>
      </c>
      <c r="G424" s="661" t="s">
        <v>2693</v>
      </c>
      <c r="H424" s="661" t="s">
        <v>960</v>
      </c>
      <c r="I424" s="661" t="s">
        <v>2697</v>
      </c>
      <c r="J424" s="661" t="s">
        <v>1915</v>
      </c>
      <c r="K424" s="661" t="s">
        <v>2698</v>
      </c>
      <c r="L424" s="662">
        <v>264</v>
      </c>
      <c r="M424" s="662">
        <v>528</v>
      </c>
      <c r="N424" s="661">
        <v>2</v>
      </c>
      <c r="O424" s="744">
        <v>0.5</v>
      </c>
      <c r="P424" s="662">
        <v>528</v>
      </c>
      <c r="Q424" s="677">
        <v>1</v>
      </c>
      <c r="R424" s="661">
        <v>2</v>
      </c>
      <c r="S424" s="677">
        <v>1</v>
      </c>
      <c r="T424" s="744">
        <v>0.5</v>
      </c>
      <c r="U424" s="700">
        <v>1</v>
      </c>
    </row>
    <row r="425" spans="1:21" ht="14.4" customHeight="1" x14ac:dyDescent="0.3">
      <c r="A425" s="660">
        <v>11</v>
      </c>
      <c r="B425" s="661" t="s">
        <v>577</v>
      </c>
      <c r="C425" s="661" t="s">
        <v>2261</v>
      </c>
      <c r="D425" s="742" t="s">
        <v>3663</v>
      </c>
      <c r="E425" s="743" t="s">
        <v>2269</v>
      </c>
      <c r="F425" s="661" t="s">
        <v>2256</v>
      </c>
      <c r="G425" s="661" t="s">
        <v>2693</v>
      </c>
      <c r="H425" s="661" t="s">
        <v>578</v>
      </c>
      <c r="I425" s="661" t="s">
        <v>2699</v>
      </c>
      <c r="J425" s="661" t="s">
        <v>1915</v>
      </c>
      <c r="K425" s="661" t="s">
        <v>2700</v>
      </c>
      <c r="L425" s="662">
        <v>0</v>
      </c>
      <c r="M425" s="662">
        <v>0</v>
      </c>
      <c r="N425" s="661">
        <v>1</v>
      </c>
      <c r="O425" s="744">
        <v>0.5</v>
      </c>
      <c r="P425" s="662"/>
      <c r="Q425" s="677"/>
      <c r="R425" s="661"/>
      <c r="S425" s="677">
        <v>0</v>
      </c>
      <c r="T425" s="744"/>
      <c r="U425" s="700">
        <v>0</v>
      </c>
    </row>
    <row r="426" spans="1:21" ht="14.4" customHeight="1" x14ac:dyDescent="0.3">
      <c r="A426" s="660">
        <v>11</v>
      </c>
      <c r="B426" s="661" t="s">
        <v>577</v>
      </c>
      <c r="C426" s="661" t="s">
        <v>2261</v>
      </c>
      <c r="D426" s="742" t="s">
        <v>3663</v>
      </c>
      <c r="E426" s="743" t="s">
        <v>2269</v>
      </c>
      <c r="F426" s="661" t="s">
        <v>2256</v>
      </c>
      <c r="G426" s="661" t="s">
        <v>2693</v>
      </c>
      <c r="H426" s="661" t="s">
        <v>960</v>
      </c>
      <c r="I426" s="661" t="s">
        <v>2701</v>
      </c>
      <c r="J426" s="661" t="s">
        <v>1915</v>
      </c>
      <c r="K426" s="661" t="s">
        <v>2702</v>
      </c>
      <c r="L426" s="662">
        <v>264</v>
      </c>
      <c r="M426" s="662">
        <v>264</v>
      </c>
      <c r="N426" s="661">
        <v>1</v>
      </c>
      <c r="O426" s="744">
        <v>1</v>
      </c>
      <c r="P426" s="662">
        <v>264</v>
      </c>
      <c r="Q426" s="677">
        <v>1</v>
      </c>
      <c r="R426" s="661">
        <v>1</v>
      </c>
      <c r="S426" s="677">
        <v>1</v>
      </c>
      <c r="T426" s="744">
        <v>1</v>
      </c>
      <c r="U426" s="700">
        <v>1</v>
      </c>
    </row>
    <row r="427" spans="1:21" ht="14.4" customHeight="1" x14ac:dyDescent="0.3">
      <c r="A427" s="660">
        <v>11</v>
      </c>
      <c r="B427" s="661" t="s">
        <v>577</v>
      </c>
      <c r="C427" s="661" t="s">
        <v>2261</v>
      </c>
      <c r="D427" s="742" t="s">
        <v>3663</v>
      </c>
      <c r="E427" s="743" t="s">
        <v>2269</v>
      </c>
      <c r="F427" s="661" t="s">
        <v>2256</v>
      </c>
      <c r="G427" s="661" t="s">
        <v>2703</v>
      </c>
      <c r="H427" s="661" t="s">
        <v>578</v>
      </c>
      <c r="I427" s="661" t="s">
        <v>2704</v>
      </c>
      <c r="J427" s="661" t="s">
        <v>2705</v>
      </c>
      <c r="K427" s="661" t="s">
        <v>2706</v>
      </c>
      <c r="L427" s="662">
        <v>43.76</v>
      </c>
      <c r="M427" s="662">
        <v>43.76</v>
      </c>
      <c r="N427" s="661">
        <v>1</v>
      </c>
      <c r="O427" s="744">
        <v>1</v>
      </c>
      <c r="P427" s="662">
        <v>43.76</v>
      </c>
      <c r="Q427" s="677">
        <v>1</v>
      </c>
      <c r="R427" s="661">
        <v>1</v>
      </c>
      <c r="S427" s="677">
        <v>1</v>
      </c>
      <c r="T427" s="744">
        <v>1</v>
      </c>
      <c r="U427" s="700">
        <v>1</v>
      </c>
    </row>
    <row r="428" spans="1:21" ht="14.4" customHeight="1" x14ac:dyDescent="0.3">
      <c r="A428" s="660">
        <v>11</v>
      </c>
      <c r="B428" s="661" t="s">
        <v>577</v>
      </c>
      <c r="C428" s="661" t="s">
        <v>2261</v>
      </c>
      <c r="D428" s="742" t="s">
        <v>3663</v>
      </c>
      <c r="E428" s="743" t="s">
        <v>2269</v>
      </c>
      <c r="F428" s="661" t="s">
        <v>2256</v>
      </c>
      <c r="G428" s="661" t="s">
        <v>2703</v>
      </c>
      <c r="H428" s="661" t="s">
        <v>578</v>
      </c>
      <c r="I428" s="661" t="s">
        <v>2707</v>
      </c>
      <c r="J428" s="661" t="s">
        <v>2705</v>
      </c>
      <c r="K428" s="661" t="s">
        <v>2708</v>
      </c>
      <c r="L428" s="662">
        <v>43.76</v>
      </c>
      <c r="M428" s="662">
        <v>43.76</v>
      </c>
      <c r="N428" s="661">
        <v>1</v>
      </c>
      <c r="O428" s="744">
        <v>1</v>
      </c>
      <c r="P428" s="662">
        <v>43.76</v>
      </c>
      <c r="Q428" s="677">
        <v>1</v>
      </c>
      <c r="R428" s="661">
        <v>1</v>
      </c>
      <c r="S428" s="677">
        <v>1</v>
      </c>
      <c r="T428" s="744">
        <v>1</v>
      </c>
      <c r="U428" s="700">
        <v>1</v>
      </c>
    </row>
    <row r="429" spans="1:21" ht="14.4" customHeight="1" x14ac:dyDescent="0.3">
      <c r="A429" s="660">
        <v>11</v>
      </c>
      <c r="B429" s="661" t="s">
        <v>577</v>
      </c>
      <c r="C429" s="661" t="s">
        <v>2261</v>
      </c>
      <c r="D429" s="742" t="s">
        <v>3663</v>
      </c>
      <c r="E429" s="743" t="s">
        <v>2269</v>
      </c>
      <c r="F429" s="661" t="s">
        <v>2256</v>
      </c>
      <c r="G429" s="661" t="s">
        <v>2295</v>
      </c>
      <c r="H429" s="661" t="s">
        <v>578</v>
      </c>
      <c r="I429" s="661" t="s">
        <v>852</v>
      </c>
      <c r="J429" s="661" t="s">
        <v>853</v>
      </c>
      <c r="K429" s="661" t="s">
        <v>854</v>
      </c>
      <c r="L429" s="662">
        <v>72.64</v>
      </c>
      <c r="M429" s="662">
        <v>363.20000000000005</v>
      </c>
      <c r="N429" s="661">
        <v>5</v>
      </c>
      <c r="O429" s="744">
        <v>2.5</v>
      </c>
      <c r="P429" s="662">
        <v>145.28</v>
      </c>
      <c r="Q429" s="677">
        <v>0.39999999999999997</v>
      </c>
      <c r="R429" s="661">
        <v>2</v>
      </c>
      <c r="S429" s="677">
        <v>0.4</v>
      </c>
      <c r="T429" s="744">
        <v>1</v>
      </c>
      <c r="U429" s="700">
        <v>0.4</v>
      </c>
    </row>
    <row r="430" spans="1:21" ht="14.4" customHeight="1" x14ac:dyDescent="0.3">
      <c r="A430" s="660">
        <v>11</v>
      </c>
      <c r="B430" s="661" t="s">
        <v>577</v>
      </c>
      <c r="C430" s="661" t="s">
        <v>2261</v>
      </c>
      <c r="D430" s="742" t="s">
        <v>3663</v>
      </c>
      <c r="E430" s="743" t="s">
        <v>2269</v>
      </c>
      <c r="F430" s="661" t="s">
        <v>2256</v>
      </c>
      <c r="G430" s="661" t="s">
        <v>2295</v>
      </c>
      <c r="H430" s="661" t="s">
        <v>578</v>
      </c>
      <c r="I430" s="661" t="s">
        <v>2370</v>
      </c>
      <c r="J430" s="661" t="s">
        <v>2371</v>
      </c>
      <c r="K430" s="661" t="s">
        <v>2372</v>
      </c>
      <c r="L430" s="662">
        <v>96.84</v>
      </c>
      <c r="M430" s="662">
        <v>96.84</v>
      </c>
      <c r="N430" s="661">
        <v>1</v>
      </c>
      <c r="O430" s="744">
        <v>1</v>
      </c>
      <c r="P430" s="662">
        <v>96.84</v>
      </c>
      <c r="Q430" s="677">
        <v>1</v>
      </c>
      <c r="R430" s="661">
        <v>1</v>
      </c>
      <c r="S430" s="677">
        <v>1</v>
      </c>
      <c r="T430" s="744">
        <v>1</v>
      </c>
      <c r="U430" s="700">
        <v>1</v>
      </c>
    </row>
    <row r="431" spans="1:21" ht="14.4" customHeight="1" x14ac:dyDescent="0.3">
      <c r="A431" s="660">
        <v>11</v>
      </c>
      <c r="B431" s="661" t="s">
        <v>577</v>
      </c>
      <c r="C431" s="661" t="s">
        <v>2261</v>
      </c>
      <c r="D431" s="742" t="s">
        <v>3663</v>
      </c>
      <c r="E431" s="743" t="s">
        <v>2269</v>
      </c>
      <c r="F431" s="661" t="s">
        <v>2256</v>
      </c>
      <c r="G431" s="661" t="s">
        <v>2295</v>
      </c>
      <c r="H431" s="661" t="s">
        <v>578</v>
      </c>
      <c r="I431" s="661" t="s">
        <v>2496</v>
      </c>
      <c r="J431" s="661" t="s">
        <v>2371</v>
      </c>
      <c r="K431" s="661" t="s">
        <v>2497</v>
      </c>
      <c r="L431" s="662">
        <v>322.8</v>
      </c>
      <c r="M431" s="662">
        <v>645.6</v>
      </c>
      <c r="N431" s="661">
        <v>2</v>
      </c>
      <c r="O431" s="744">
        <v>2</v>
      </c>
      <c r="P431" s="662">
        <v>645.6</v>
      </c>
      <c r="Q431" s="677">
        <v>1</v>
      </c>
      <c r="R431" s="661">
        <v>2</v>
      </c>
      <c r="S431" s="677">
        <v>1</v>
      </c>
      <c r="T431" s="744">
        <v>2</v>
      </c>
      <c r="U431" s="700">
        <v>1</v>
      </c>
    </row>
    <row r="432" spans="1:21" ht="14.4" customHeight="1" x14ac:dyDescent="0.3">
      <c r="A432" s="660">
        <v>11</v>
      </c>
      <c r="B432" s="661" t="s">
        <v>577</v>
      </c>
      <c r="C432" s="661" t="s">
        <v>2261</v>
      </c>
      <c r="D432" s="742" t="s">
        <v>3663</v>
      </c>
      <c r="E432" s="743" t="s">
        <v>2269</v>
      </c>
      <c r="F432" s="661" t="s">
        <v>2256</v>
      </c>
      <c r="G432" s="661" t="s">
        <v>2295</v>
      </c>
      <c r="H432" s="661" t="s">
        <v>578</v>
      </c>
      <c r="I432" s="661" t="s">
        <v>2501</v>
      </c>
      <c r="J432" s="661" t="s">
        <v>2499</v>
      </c>
      <c r="K432" s="661" t="s">
        <v>2502</v>
      </c>
      <c r="L432" s="662">
        <v>0</v>
      </c>
      <c r="M432" s="662">
        <v>0</v>
      </c>
      <c r="N432" s="661">
        <v>1</v>
      </c>
      <c r="O432" s="744">
        <v>1</v>
      </c>
      <c r="P432" s="662"/>
      <c r="Q432" s="677"/>
      <c r="R432" s="661"/>
      <c r="S432" s="677">
        <v>0</v>
      </c>
      <c r="T432" s="744"/>
      <c r="U432" s="700">
        <v>0</v>
      </c>
    </row>
    <row r="433" spans="1:21" ht="14.4" customHeight="1" x14ac:dyDescent="0.3">
      <c r="A433" s="660">
        <v>11</v>
      </c>
      <c r="B433" s="661" t="s">
        <v>577</v>
      </c>
      <c r="C433" s="661" t="s">
        <v>2261</v>
      </c>
      <c r="D433" s="742" t="s">
        <v>3663</v>
      </c>
      <c r="E433" s="743" t="s">
        <v>2269</v>
      </c>
      <c r="F433" s="661" t="s">
        <v>2256</v>
      </c>
      <c r="G433" s="661" t="s">
        <v>2295</v>
      </c>
      <c r="H433" s="661" t="s">
        <v>578</v>
      </c>
      <c r="I433" s="661" t="s">
        <v>879</v>
      </c>
      <c r="J433" s="661" t="s">
        <v>880</v>
      </c>
      <c r="K433" s="661" t="s">
        <v>2709</v>
      </c>
      <c r="L433" s="662">
        <v>78.03</v>
      </c>
      <c r="M433" s="662">
        <v>78.03</v>
      </c>
      <c r="N433" s="661">
        <v>1</v>
      </c>
      <c r="O433" s="744">
        <v>1</v>
      </c>
      <c r="P433" s="662"/>
      <c r="Q433" s="677">
        <v>0</v>
      </c>
      <c r="R433" s="661"/>
      <c r="S433" s="677">
        <v>0</v>
      </c>
      <c r="T433" s="744"/>
      <c r="U433" s="700">
        <v>0</v>
      </c>
    </row>
    <row r="434" spans="1:21" ht="14.4" customHeight="1" x14ac:dyDescent="0.3">
      <c r="A434" s="660">
        <v>11</v>
      </c>
      <c r="B434" s="661" t="s">
        <v>577</v>
      </c>
      <c r="C434" s="661" t="s">
        <v>2261</v>
      </c>
      <c r="D434" s="742" t="s">
        <v>3663</v>
      </c>
      <c r="E434" s="743" t="s">
        <v>2269</v>
      </c>
      <c r="F434" s="661" t="s">
        <v>2256</v>
      </c>
      <c r="G434" s="661" t="s">
        <v>2295</v>
      </c>
      <c r="H434" s="661" t="s">
        <v>578</v>
      </c>
      <c r="I434" s="661" t="s">
        <v>2710</v>
      </c>
      <c r="J434" s="661" t="s">
        <v>2499</v>
      </c>
      <c r="K434" s="661" t="s">
        <v>2711</v>
      </c>
      <c r="L434" s="662">
        <v>0</v>
      </c>
      <c r="M434" s="662">
        <v>0</v>
      </c>
      <c r="N434" s="661">
        <v>1</v>
      </c>
      <c r="O434" s="744">
        <v>1</v>
      </c>
      <c r="P434" s="662"/>
      <c r="Q434" s="677"/>
      <c r="R434" s="661"/>
      <c r="S434" s="677">
        <v>0</v>
      </c>
      <c r="T434" s="744"/>
      <c r="U434" s="700">
        <v>0</v>
      </c>
    </row>
    <row r="435" spans="1:21" ht="14.4" customHeight="1" x14ac:dyDescent="0.3">
      <c r="A435" s="660">
        <v>11</v>
      </c>
      <c r="B435" s="661" t="s">
        <v>577</v>
      </c>
      <c r="C435" s="661" t="s">
        <v>2261</v>
      </c>
      <c r="D435" s="742" t="s">
        <v>3663</v>
      </c>
      <c r="E435" s="743" t="s">
        <v>2269</v>
      </c>
      <c r="F435" s="661" t="s">
        <v>2256</v>
      </c>
      <c r="G435" s="661" t="s">
        <v>2343</v>
      </c>
      <c r="H435" s="661" t="s">
        <v>578</v>
      </c>
      <c r="I435" s="661" t="s">
        <v>2712</v>
      </c>
      <c r="J435" s="661" t="s">
        <v>669</v>
      </c>
      <c r="K435" s="661" t="s">
        <v>940</v>
      </c>
      <c r="L435" s="662">
        <v>0</v>
      </c>
      <c r="M435" s="662">
        <v>0</v>
      </c>
      <c r="N435" s="661">
        <v>1</v>
      </c>
      <c r="O435" s="744">
        <v>1</v>
      </c>
      <c r="P435" s="662"/>
      <c r="Q435" s="677"/>
      <c r="R435" s="661"/>
      <c r="S435" s="677">
        <v>0</v>
      </c>
      <c r="T435" s="744"/>
      <c r="U435" s="700">
        <v>0</v>
      </c>
    </row>
    <row r="436" spans="1:21" ht="14.4" customHeight="1" x14ac:dyDescent="0.3">
      <c r="A436" s="660">
        <v>11</v>
      </c>
      <c r="B436" s="661" t="s">
        <v>577</v>
      </c>
      <c r="C436" s="661" t="s">
        <v>2261</v>
      </c>
      <c r="D436" s="742" t="s">
        <v>3663</v>
      </c>
      <c r="E436" s="743" t="s">
        <v>2269</v>
      </c>
      <c r="F436" s="661" t="s">
        <v>2256</v>
      </c>
      <c r="G436" s="661" t="s">
        <v>2343</v>
      </c>
      <c r="H436" s="661" t="s">
        <v>578</v>
      </c>
      <c r="I436" s="661" t="s">
        <v>2713</v>
      </c>
      <c r="J436" s="661" t="s">
        <v>669</v>
      </c>
      <c r="K436" s="661" t="s">
        <v>2345</v>
      </c>
      <c r="L436" s="662">
        <v>110.28</v>
      </c>
      <c r="M436" s="662">
        <v>110.28</v>
      </c>
      <c r="N436" s="661">
        <v>1</v>
      </c>
      <c r="O436" s="744">
        <v>1</v>
      </c>
      <c r="P436" s="662"/>
      <c r="Q436" s="677">
        <v>0</v>
      </c>
      <c r="R436" s="661"/>
      <c r="S436" s="677">
        <v>0</v>
      </c>
      <c r="T436" s="744"/>
      <c r="U436" s="700">
        <v>0</v>
      </c>
    </row>
    <row r="437" spans="1:21" ht="14.4" customHeight="1" x14ac:dyDescent="0.3">
      <c r="A437" s="660">
        <v>11</v>
      </c>
      <c r="B437" s="661" t="s">
        <v>577</v>
      </c>
      <c r="C437" s="661" t="s">
        <v>2261</v>
      </c>
      <c r="D437" s="742" t="s">
        <v>3663</v>
      </c>
      <c r="E437" s="743" t="s">
        <v>2269</v>
      </c>
      <c r="F437" s="661" t="s">
        <v>2256</v>
      </c>
      <c r="G437" s="661" t="s">
        <v>2513</v>
      </c>
      <c r="H437" s="661" t="s">
        <v>578</v>
      </c>
      <c r="I437" s="661" t="s">
        <v>2714</v>
      </c>
      <c r="J437" s="661" t="s">
        <v>2515</v>
      </c>
      <c r="K437" s="661" t="s">
        <v>2715</v>
      </c>
      <c r="L437" s="662">
        <v>0</v>
      </c>
      <c r="M437" s="662">
        <v>0</v>
      </c>
      <c r="N437" s="661">
        <v>1</v>
      </c>
      <c r="O437" s="744">
        <v>0.5</v>
      </c>
      <c r="P437" s="662"/>
      <c r="Q437" s="677"/>
      <c r="R437" s="661"/>
      <c r="S437" s="677">
        <v>0</v>
      </c>
      <c r="T437" s="744"/>
      <c r="U437" s="700">
        <v>0</v>
      </c>
    </row>
    <row r="438" spans="1:21" ht="14.4" customHeight="1" x14ac:dyDescent="0.3">
      <c r="A438" s="660">
        <v>11</v>
      </c>
      <c r="B438" s="661" t="s">
        <v>577</v>
      </c>
      <c r="C438" s="661" t="s">
        <v>2261</v>
      </c>
      <c r="D438" s="742" t="s">
        <v>3663</v>
      </c>
      <c r="E438" s="743" t="s">
        <v>2269</v>
      </c>
      <c r="F438" s="661" t="s">
        <v>2256</v>
      </c>
      <c r="G438" s="661" t="s">
        <v>2513</v>
      </c>
      <c r="H438" s="661" t="s">
        <v>578</v>
      </c>
      <c r="I438" s="661" t="s">
        <v>2716</v>
      </c>
      <c r="J438" s="661" t="s">
        <v>2515</v>
      </c>
      <c r="K438" s="661" t="s">
        <v>2717</v>
      </c>
      <c r="L438" s="662">
        <v>0</v>
      </c>
      <c r="M438" s="662">
        <v>0</v>
      </c>
      <c r="N438" s="661">
        <v>7</v>
      </c>
      <c r="O438" s="744">
        <v>6.5</v>
      </c>
      <c r="P438" s="662">
        <v>0</v>
      </c>
      <c r="Q438" s="677"/>
      <c r="R438" s="661">
        <v>2</v>
      </c>
      <c r="S438" s="677">
        <v>0.2857142857142857</v>
      </c>
      <c r="T438" s="744">
        <v>2</v>
      </c>
      <c r="U438" s="700">
        <v>0.30769230769230771</v>
      </c>
    </row>
    <row r="439" spans="1:21" ht="14.4" customHeight="1" x14ac:dyDescent="0.3">
      <c r="A439" s="660">
        <v>11</v>
      </c>
      <c r="B439" s="661" t="s">
        <v>577</v>
      </c>
      <c r="C439" s="661" t="s">
        <v>2261</v>
      </c>
      <c r="D439" s="742" t="s">
        <v>3663</v>
      </c>
      <c r="E439" s="743" t="s">
        <v>2269</v>
      </c>
      <c r="F439" s="661" t="s">
        <v>2256</v>
      </c>
      <c r="G439" s="661" t="s">
        <v>2513</v>
      </c>
      <c r="H439" s="661" t="s">
        <v>578</v>
      </c>
      <c r="I439" s="661" t="s">
        <v>2718</v>
      </c>
      <c r="J439" s="661" t="s">
        <v>2719</v>
      </c>
      <c r="K439" s="661" t="s">
        <v>2720</v>
      </c>
      <c r="L439" s="662">
        <v>0</v>
      </c>
      <c r="M439" s="662">
        <v>0</v>
      </c>
      <c r="N439" s="661">
        <v>2</v>
      </c>
      <c r="O439" s="744">
        <v>2</v>
      </c>
      <c r="P439" s="662">
        <v>0</v>
      </c>
      <c r="Q439" s="677"/>
      <c r="R439" s="661">
        <v>2</v>
      </c>
      <c r="S439" s="677">
        <v>1</v>
      </c>
      <c r="T439" s="744">
        <v>2</v>
      </c>
      <c r="U439" s="700">
        <v>1</v>
      </c>
    </row>
    <row r="440" spans="1:21" ht="14.4" customHeight="1" x14ac:dyDescent="0.3">
      <c r="A440" s="660">
        <v>11</v>
      </c>
      <c r="B440" s="661" t="s">
        <v>577</v>
      </c>
      <c r="C440" s="661" t="s">
        <v>2261</v>
      </c>
      <c r="D440" s="742" t="s">
        <v>3663</v>
      </c>
      <c r="E440" s="743" t="s">
        <v>2269</v>
      </c>
      <c r="F440" s="661" t="s">
        <v>2256</v>
      </c>
      <c r="G440" s="661" t="s">
        <v>2519</v>
      </c>
      <c r="H440" s="661" t="s">
        <v>578</v>
      </c>
      <c r="I440" s="661" t="s">
        <v>2721</v>
      </c>
      <c r="J440" s="661" t="s">
        <v>2722</v>
      </c>
      <c r="K440" s="661" t="s">
        <v>787</v>
      </c>
      <c r="L440" s="662">
        <v>0</v>
      </c>
      <c r="M440" s="662">
        <v>0</v>
      </c>
      <c r="N440" s="661">
        <v>1</v>
      </c>
      <c r="O440" s="744">
        <v>1</v>
      </c>
      <c r="P440" s="662"/>
      <c r="Q440" s="677"/>
      <c r="R440" s="661"/>
      <c r="S440" s="677">
        <v>0</v>
      </c>
      <c r="T440" s="744"/>
      <c r="U440" s="700">
        <v>0</v>
      </c>
    </row>
    <row r="441" spans="1:21" ht="14.4" customHeight="1" x14ac:dyDescent="0.3">
      <c r="A441" s="660">
        <v>11</v>
      </c>
      <c r="B441" s="661" t="s">
        <v>577</v>
      </c>
      <c r="C441" s="661" t="s">
        <v>2261</v>
      </c>
      <c r="D441" s="742" t="s">
        <v>3663</v>
      </c>
      <c r="E441" s="743" t="s">
        <v>2269</v>
      </c>
      <c r="F441" s="661" t="s">
        <v>2256</v>
      </c>
      <c r="G441" s="661" t="s">
        <v>2376</v>
      </c>
      <c r="H441" s="661" t="s">
        <v>578</v>
      </c>
      <c r="I441" s="661" t="s">
        <v>2723</v>
      </c>
      <c r="J441" s="661" t="s">
        <v>2724</v>
      </c>
      <c r="K441" s="661" t="s">
        <v>2725</v>
      </c>
      <c r="L441" s="662">
        <v>0</v>
      </c>
      <c r="M441" s="662">
        <v>0</v>
      </c>
      <c r="N441" s="661">
        <v>1</v>
      </c>
      <c r="O441" s="744">
        <v>0.5</v>
      </c>
      <c r="P441" s="662"/>
      <c r="Q441" s="677"/>
      <c r="R441" s="661"/>
      <c r="S441" s="677">
        <v>0</v>
      </c>
      <c r="T441" s="744"/>
      <c r="U441" s="700">
        <v>0</v>
      </c>
    </row>
    <row r="442" spans="1:21" ht="14.4" customHeight="1" x14ac:dyDescent="0.3">
      <c r="A442" s="660">
        <v>11</v>
      </c>
      <c r="B442" s="661" t="s">
        <v>577</v>
      </c>
      <c r="C442" s="661" t="s">
        <v>2261</v>
      </c>
      <c r="D442" s="742" t="s">
        <v>3663</v>
      </c>
      <c r="E442" s="743" t="s">
        <v>2269</v>
      </c>
      <c r="F442" s="661" t="s">
        <v>2256</v>
      </c>
      <c r="G442" s="661" t="s">
        <v>2442</v>
      </c>
      <c r="H442" s="661" t="s">
        <v>578</v>
      </c>
      <c r="I442" s="661" t="s">
        <v>2726</v>
      </c>
      <c r="J442" s="661" t="s">
        <v>2273</v>
      </c>
      <c r="K442" s="661"/>
      <c r="L442" s="662">
        <v>619.6</v>
      </c>
      <c r="M442" s="662">
        <v>2478.4</v>
      </c>
      <c r="N442" s="661">
        <v>4</v>
      </c>
      <c r="O442" s="744">
        <v>2</v>
      </c>
      <c r="P442" s="662">
        <v>1239.2</v>
      </c>
      <c r="Q442" s="677">
        <v>0.5</v>
      </c>
      <c r="R442" s="661">
        <v>2</v>
      </c>
      <c r="S442" s="677">
        <v>0.5</v>
      </c>
      <c r="T442" s="744">
        <v>1</v>
      </c>
      <c r="U442" s="700">
        <v>0.5</v>
      </c>
    </row>
    <row r="443" spans="1:21" ht="14.4" customHeight="1" x14ac:dyDescent="0.3">
      <c r="A443" s="660">
        <v>11</v>
      </c>
      <c r="B443" s="661" t="s">
        <v>577</v>
      </c>
      <c r="C443" s="661" t="s">
        <v>2261</v>
      </c>
      <c r="D443" s="742" t="s">
        <v>3663</v>
      </c>
      <c r="E443" s="743" t="s">
        <v>2269</v>
      </c>
      <c r="F443" s="661" t="s">
        <v>2256</v>
      </c>
      <c r="G443" s="661" t="s">
        <v>2346</v>
      </c>
      <c r="H443" s="661" t="s">
        <v>578</v>
      </c>
      <c r="I443" s="661" t="s">
        <v>773</v>
      </c>
      <c r="J443" s="661" t="s">
        <v>774</v>
      </c>
      <c r="K443" s="661" t="s">
        <v>2382</v>
      </c>
      <c r="L443" s="662">
        <v>0</v>
      </c>
      <c r="M443" s="662">
        <v>0</v>
      </c>
      <c r="N443" s="661">
        <v>1</v>
      </c>
      <c r="O443" s="744">
        <v>0.5</v>
      </c>
      <c r="P443" s="662"/>
      <c r="Q443" s="677"/>
      <c r="R443" s="661"/>
      <c r="S443" s="677">
        <v>0</v>
      </c>
      <c r="T443" s="744"/>
      <c r="U443" s="700">
        <v>0</v>
      </c>
    </row>
    <row r="444" spans="1:21" ht="14.4" customHeight="1" x14ac:dyDescent="0.3">
      <c r="A444" s="660">
        <v>11</v>
      </c>
      <c r="B444" s="661" t="s">
        <v>577</v>
      </c>
      <c r="C444" s="661" t="s">
        <v>2261</v>
      </c>
      <c r="D444" s="742" t="s">
        <v>3663</v>
      </c>
      <c r="E444" s="743" t="s">
        <v>2269</v>
      </c>
      <c r="F444" s="661" t="s">
        <v>2256</v>
      </c>
      <c r="G444" s="661" t="s">
        <v>2727</v>
      </c>
      <c r="H444" s="661" t="s">
        <v>578</v>
      </c>
      <c r="I444" s="661" t="s">
        <v>2728</v>
      </c>
      <c r="J444" s="661" t="s">
        <v>2729</v>
      </c>
      <c r="K444" s="661" t="s">
        <v>2730</v>
      </c>
      <c r="L444" s="662">
        <v>73.73</v>
      </c>
      <c r="M444" s="662">
        <v>73.73</v>
      </c>
      <c r="N444" s="661">
        <v>1</v>
      </c>
      <c r="O444" s="744">
        <v>1</v>
      </c>
      <c r="P444" s="662"/>
      <c r="Q444" s="677">
        <v>0</v>
      </c>
      <c r="R444" s="661"/>
      <c r="S444" s="677">
        <v>0</v>
      </c>
      <c r="T444" s="744"/>
      <c r="U444" s="700">
        <v>0</v>
      </c>
    </row>
    <row r="445" spans="1:21" ht="14.4" customHeight="1" x14ac:dyDescent="0.3">
      <c r="A445" s="660">
        <v>11</v>
      </c>
      <c r="B445" s="661" t="s">
        <v>577</v>
      </c>
      <c r="C445" s="661" t="s">
        <v>2261</v>
      </c>
      <c r="D445" s="742" t="s">
        <v>3663</v>
      </c>
      <c r="E445" s="743" t="s">
        <v>2269</v>
      </c>
      <c r="F445" s="661" t="s">
        <v>2256</v>
      </c>
      <c r="G445" s="661" t="s">
        <v>2538</v>
      </c>
      <c r="H445" s="661" t="s">
        <v>578</v>
      </c>
      <c r="I445" s="661" t="s">
        <v>2731</v>
      </c>
      <c r="J445" s="661" t="s">
        <v>2732</v>
      </c>
      <c r="K445" s="661" t="s">
        <v>2541</v>
      </c>
      <c r="L445" s="662">
        <v>1776.67</v>
      </c>
      <c r="M445" s="662">
        <v>1776.67</v>
      </c>
      <c r="N445" s="661">
        <v>1</v>
      </c>
      <c r="O445" s="744">
        <v>0.5</v>
      </c>
      <c r="P445" s="662">
        <v>1776.67</v>
      </c>
      <c r="Q445" s="677">
        <v>1</v>
      </c>
      <c r="R445" s="661">
        <v>1</v>
      </c>
      <c r="S445" s="677">
        <v>1</v>
      </c>
      <c r="T445" s="744">
        <v>0.5</v>
      </c>
      <c r="U445" s="700">
        <v>1</v>
      </c>
    </row>
    <row r="446" spans="1:21" ht="14.4" customHeight="1" x14ac:dyDescent="0.3">
      <c r="A446" s="660">
        <v>11</v>
      </c>
      <c r="B446" s="661" t="s">
        <v>577</v>
      </c>
      <c r="C446" s="661" t="s">
        <v>2261</v>
      </c>
      <c r="D446" s="742" t="s">
        <v>3663</v>
      </c>
      <c r="E446" s="743" t="s">
        <v>2269</v>
      </c>
      <c r="F446" s="661" t="s">
        <v>2256</v>
      </c>
      <c r="G446" s="661" t="s">
        <v>2538</v>
      </c>
      <c r="H446" s="661" t="s">
        <v>578</v>
      </c>
      <c r="I446" s="661" t="s">
        <v>2539</v>
      </c>
      <c r="J446" s="661" t="s">
        <v>2540</v>
      </c>
      <c r="K446" s="661" t="s">
        <v>2541</v>
      </c>
      <c r="L446" s="662">
        <v>1776.68</v>
      </c>
      <c r="M446" s="662">
        <v>1776.68</v>
      </c>
      <c r="N446" s="661">
        <v>1</v>
      </c>
      <c r="O446" s="744">
        <v>0.5</v>
      </c>
      <c r="P446" s="662"/>
      <c r="Q446" s="677">
        <v>0</v>
      </c>
      <c r="R446" s="661"/>
      <c r="S446" s="677">
        <v>0</v>
      </c>
      <c r="T446" s="744"/>
      <c r="U446" s="700">
        <v>0</v>
      </c>
    </row>
    <row r="447" spans="1:21" ht="14.4" customHeight="1" x14ac:dyDescent="0.3">
      <c r="A447" s="660">
        <v>11</v>
      </c>
      <c r="B447" s="661" t="s">
        <v>577</v>
      </c>
      <c r="C447" s="661" t="s">
        <v>2261</v>
      </c>
      <c r="D447" s="742" t="s">
        <v>3663</v>
      </c>
      <c r="E447" s="743" t="s">
        <v>2269</v>
      </c>
      <c r="F447" s="661" t="s">
        <v>2256</v>
      </c>
      <c r="G447" s="661" t="s">
        <v>2733</v>
      </c>
      <c r="H447" s="661" t="s">
        <v>578</v>
      </c>
      <c r="I447" s="661" t="s">
        <v>2734</v>
      </c>
      <c r="J447" s="661" t="s">
        <v>2735</v>
      </c>
      <c r="K447" s="661" t="s">
        <v>2736</v>
      </c>
      <c r="L447" s="662">
        <v>663.86</v>
      </c>
      <c r="M447" s="662">
        <v>1991.58</v>
      </c>
      <c r="N447" s="661">
        <v>3</v>
      </c>
      <c r="O447" s="744">
        <v>1.5</v>
      </c>
      <c r="P447" s="662">
        <v>1327.72</v>
      </c>
      <c r="Q447" s="677">
        <v>0.66666666666666674</v>
      </c>
      <c r="R447" s="661">
        <v>2</v>
      </c>
      <c r="S447" s="677">
        <v>0.66666666666666663</v>
      </c>
      <c r="T447" s="744">
        <v>1</v>
      </c>
      <c r="U447" s="700">
        <v>0.66666666666666663</v>
      </c>
    </row>
    <row r="448" spans="1:21" ht="14.4" customHeight="1" x14ac:dyDescent="0.3">
      <c r="A448" s="660">
        <v>11</v>
      </c>
      <c r="B448" s="661" t="s">
        <v>577</v>
      </c>
      <c r="C448" s="661" t="s">
        <v>2261</v>
      </c>
      <c r="D448" s="742" t="s">
        <v>3663</v>
      </c>
      <c r="E448" s="743" t="s">
        <v>2269</v>
      </c>
      <c r="F448" s="661" t="s">
        <v>2256</v>
      </c>
      <c r="G448" s="661" t="s">
        <v>2737</v>
      </c>
      <c r="H448" s="661" t="s">
        <v>578</v>
      </c>
      <c r="I448" s="661" t="s">
        <v>2726</v>
      </c>
      <c r="J448" s="661" t="s">
        <v>2738</v>
      </c>
      <c r="K448" s="661" t="s">
        <v>2739</v>
      </c>
      <c r="L448" s="662">
        <v>619.6</v>
      </c>
      <c r="M448" s="662">
        <v>2478.4</v>
      </c>
      <c r="N448" s="661">
        <v>4</v>
      </c>
      <c r="O448" s="744">
        <v>2</v>
      </c>
      <c r="P448" s="662">
        <v>2478.4</v>
      </c>
      <c r="Q448" s="677">
        <v>1</v>
      </c>
      <c r="R448" s="661">
        <v>4</v>
      </c>
      <c r="S448" s="677">
        <v>1</v>
      </c>
      <c r="T448" s="744">
        <v>2</v>
      </c>
      <c r="U448" s="700">
        <v>1</v>
      </c>
    </row>
    <row r="449" spans="1:21" ht="14.4" customHeight="1" x14ac:dyDescent="0.3">
      <c r="A449" s="660">
        <v>11</v>
      </c>
      <c r="B449" s="661" t="s">
        <v>577</v>
      </c>
      <c r="C449" s="661" t="s">
        <v>2261</v>
      </c>
      <c r="D449" s="742" t="s">
        <v>3663</v>
      </c>
      <c r="E449" s="743" t="s">
        <v>2269</v>
      </c>
      <c r="F449" s="661" t="s">
        <v>2256</v>
      </c>
      <c r="G449" s="661" t="s">
        <v>2737</v>
      </c>
      <c r="H449" s="661" t="s">
        <v>578</v>
      </c>
      <c r="I449" s="661" t="s">
        <v>2740</v>
      </c>
      <c r="J449" s="661" t="s">
        <v>2738</v>
      </c>
      <c r="K449" s="661" t="s">
        <v>2741</v>
      </c>
      <c r="L449" s="662">
        <v>0</v>
      </c>
      <c r="M449" s="662">
        <v>0</v>
      </c>
      <c r="N449" s="661">
        <v>3</v>
      </c>
      <c r="O449" s="744">
        <v>1.5</v>
      </c>
      <c r="P449" s="662">
        <v>0</v>
      </c>
      <c r="Q449" s="677"/>
      <c r="R449" s="661">
        <v>2</v>
      </c>
      <c r="S449" s="677">
        <v>0.66666666666666663</v>
      </c>
      <c r="T449" s="744">
        <v>1</v>
      </c>
      <c r="U449" s="700">
        <v>0.66666666666666663</v>
      </c>
    </row>
    <row r="450" spans="1:21" ht="14.4" customHeight="1" x14ac:dyDescent="0.3">
      <c r="A450" s="660">
        <v>11</v>
      </c>
      <c r="B450" s="661" t="s">
        <v>577</v>
      </c>
      <c r="C450" s="661" t="s">
        <v>2261</v>
      </c>
      <c r="D450" s="742" t="s">
        <v>3663</v>
      </c>
      <c r="E450" s="743" t="s">
        <v>2269</v>
      </c>
      <c r="F450" s="661" t="s">
        <v>2256</v>
      </c>
      <c r="G450" s="661" t="s">
        <v>2742</v>
      </c>
      <c r="H450" s="661" t="s">
        <v>960</v>
      </c>
      <c r="I450" s="661" t="s">
        <v>2743</v>
      </c>
      <c r="J450" s="661" t="s">
        <v>1028</v>
      </c>
      <c r="K450" s="661" t="s">
        <v>1358</v>
      </c>
      <c r="L450" s="662">
        <v>340.97</v>
      </c>
      <c r="M450" s="662">
        <v>340.97</v>
      </c>
      <c r="N450" s="661">
        <v>1</v>
      </c>
      <c r="O450" s="744">
        <v>0.5</v>
      </c>
      <c r="P450" s="662">
        <v>340.97</v>
      </c>
      <c r="Q450" s="677">
        <v>1</v>
      </c>
      <c r="R450" s="661">
        <v>1</v>
      </c>
      <c r="S450" s="677">
        <v>1</v>
      </c>
      <c r="T450" s="744">
        <v>0.5</v>
      </c>
      <c r="U450" s="700">
        <v>1</v>
      </c>
    </row>
    <row r="451" spans="1:21" ht="14.4" customHeight="1" x14ac:dyDescent="0.3">
      <c r="A451" s="660">
        <v>11</v>
      </c>
      <c r="B451" s="661" t="s">
        <v>577</v>
      </c>
      <c r="C451" s="661" t="s">
        <v>2261</v>
      </c>
      <c r="D451" s="742" t="s">
        <v>3663</v>
      </c>
      <c r="E451" s="743" t="s">
        <v>2269</v>
      </c>
      <c r="F451" s="661" t="s">
        <v>2256</v>
      </c>
      <c r="G451" s="661" t="s">
        <v>2744</v>
      </c>
      <c r="H451" s="661" t="s">
        <v>578</v>
      </c>
      <c r="I451" s="661" t="s">
        <v>2745</v>
      </c>
      <c r="J451" s="661" t="s">
        <v>2746</v>
      </c>
      <c r="K451" s="661" t="s">
        <v>2747</v>
      </c>
      <c r="L451" s="662">
        <v>0</v>
      </c>
      <c r="M451" s="662">
        <v>0</v>
      </c>
      <c r="N451" s="661">
        <v>1</v>
      </c>
      <c r="O451" s="744">
        <v>0.5</v>
      </c>
      <c r="P451" s="662">
        <v>0</v>
      </c>
      <c r="Q451" s="677"/>
      <c r="R451" s="661">
        <v>1</v>
      </c>
      <c r="S451" s="677">
        <v>1</v>
      </c>
      <c r="T451" s="744">
        <v>0.5</v>
      </c>
      <c r="U451" s="700">
        <v>1</v>
      </c>
    </row>
    <row r="452" spans="1:21" ht="14.4" customHeight="1" x14ac:dyDescent="0.3">
      <c r="A452" s="660">
        <v>11</v>
      </c>
      <c r="B452" s="661" t="s">
        <v>577</v>
      </c>
      <c r="C452" s="661" t="s">
        <v>2261</v>
      </c>
      <c r="D452" s="742" t="s">
        <v>3663</v>
      </c>
      <c r="E452" s="743" t="s">
        <v>2269</v>
      </c>
      <c r="F452" s="661" t="s">
        <v>2256</v>
      </c>
      <c r="G452" s="661" t="s">
        <v>2748</v>
      </c>
      <c r="H452" s="661" t="s">
        <v>578</v>
      </c>
      <c r="I452" s="661" t="s">
        <v>2749</v>
      </c>
      <c r="J452" s="661" t="s">
        <v>2750</v>
      </c>
      <c r="K452" s="661" t="s">
        <v>670</v>
      </c>
      <c r="L452" s="662">
        <v>0</v>
      </c>
      <c r="M452" s="662">
        <v>0</v>
      </c>
      <c r="N452" s="661">
        <v>2</v>
      </c>
      <c r="O452" s="744">
        <v>1</v>
      </c>
      <c r="P452" s="662">
        <v>0</v>
      </c>
      <c r="Q452" s="677"/>
      <c r="R452" s="661">
        <v>1</v>
      </c>
      <c r="S452" s="677">
        <v>0.5</v>
      </c>
      <c r="T452" s="744">
        <v>0.5</v>
      </c>
      <c r="U452" s="700">
        <v>0.5</v>
      </c>
    </row>
    <row r="453" spans="1:21" ht="14.4" customHeight="1" x14ac:dyDescent="0.3">
      <c r="A453" s="660">
        <v>11</v>
      </c>
      <c r="B453" s="661" t="s">
        <v>577</v>
      </c>
      <c r="C453" s="661" t="s">
        <v>2261</v>
      </c>
      <c r="D453" s="742" t="s">
        <v>3663</v>
      </c>
      <c r="E453" s="743" t="s">
        <v>2269</v>
      </c>
      <c r="F453" s="661" t="s">
        <v>2256</v>
      </c>
      <c r="G453" s="661" t="s">
        <v>2550</v>
      </c>
      <c r="H453" s="661" t="s">
        <v>578</v>
      </c>
      <c r="I453" s="661" t="s">
        <v>2751</v>
      </c>
      <c r="J453" s="661" t="s">
        <v>2752</v>
      </c>
      <c r="K453" s="661" t="s">
        <v>2117</v>
      </c>
      <c r="L453" s="662">
        <v>38.56</v>
      </c>
      <c r="M453" s="662">
        <v>115.68</v>
      </c>
      <c r="N453" s="661">
        <v>3</v>
      </c>
      <c r="O453" s="744">
        <v>0.5</v>
      </c>
      <c r="P453" s="662"/>
      <c r="Q453" s="677">
        <v>0</v>
      </c>
      <c r="R453" s="661"/>
      <c r="S453" s="677">
        <v>0</v>
      </c>
      <c r="T453" s="744"/>
      <c r="U453" s="700">
        <v>0</v>
      </c>
    </row>
    <row r="454" spans="1:21" ht="14.4" customHeight="1" x14ac:dyDescent="0.3">
      <c r="A454" s="660">
        <v>11</v>
      </c>
      <c r="B454" s="661" t="s">
        <v>577</v>
      </c>
      <c r="C454" s="661" t="s">
        <v>2261</v>
      </c>
      <c r="D454" s="742" t="s">
        <v>3663</v>
      </c>
      <c r="E454" s="743" t="s">
        <v>2269</v>
      </c>
      <c r="F454" s="661" t="s">
        <v>2256</v>
      </c>
      <c r="G454" s="661" t="s">
        <v>2451</v>
      </c>
      <c r="H454" s="661" t="s">
        <v>960</v>
      </c>
      <c r="I454" s="661" t="s">
        <v>2553</v>
      </c>
      <c r="J454" s="661" t="s">
        <v>2453</v>
      </c>
      <c r="K454" s="661" t="s">
        <v>2554</v>
      </c>
      <c r="L454" s="662">
        <v>96.84</v>
      </c>
      <c r="M454" s="662">
        <v>193.68</v>
      </c>
      <c r="N454" s="661">
        <v>2</v>
      </c>
      <c r="O454" s="744">
        <v>1</v>
      </c>
      <c r="P454" s="662"/>
      <c r="Q454" s="677">
        <v>0</v>
      </c>
      <c r="R454" s="661"/>
      <c r="S454" s="677">
        <v>0</v>
      </c>
      <c r="T454" s="744"/>
      <c r="U454" s="700">
        <v>0</v>
      </c>
    </row>
    <row r="455" spans="1:21" ht="14.4" customHeight="1" x14ac:dyDescent="0.3">
      <c r="A455" s="660">
        <v>11</v>
      </c>
      <c r="B455" s="661" t="s">
        <v>577</v>
      </c>
      <c r="C455" s="661" t="s">
        <v>2261</v>
      </c>
      <c r="D455" s="742" t="s">
        <v>3663</v>
      </c>
      <c r="E455" s="743" t="s">
        <v>2269</v>
      </c>
      <c r="F455" s="661" t="s">
        <v>2256</v>
      </c>
      <c r="G455" s="661" t="s">
        <v>2451</v>
      </c>
      <c r="H455" s="661" t="s">
        <v>960</v>
      </c>
      <c r="I455" s="661" t="s">
        <v>2753</v>
      </c>
      <c r="J455" s="661" t="s">
        <v>2453</v>
      </c>
      <c r="K455" s="661" t="s">
        <v>2754</v>
      </c>
      <c r="L455" s="662">
        <v>193.68</v>
      </c>
      <c r="M455" s="662">
        <v>387.36</v>
      </c>
      <c r="N455" s="661">
        <v>2</v>
      </c>
      <c r="O455" s="744">
        <v>2</v>
      </c>
      <c r="P455" s="662">
        <v>193.68</v>
      </c>
      <c r="Q455" s="677">
        <v>0.5</v>
      </c>
      <c r="R455" s="661">
        <v>1</v>
      </c>
      <c r="S455" s="677">
        <v>0.5</v>
      </c>
      <c r="T455" s="744">
        <v>1</v>
      </c>
      <c r="U455" s="700">
        <v>0.5</v>
      </c>
    </row>
    <row r="456" spans="1:21" ht="14.4" customHeight="1" x14ac:dyDescent="0.3">
      <c r="A456" s="660">
        <v>11</v>
      </c>
      <c r="B456" s="661" t="s">
        <v>577</v>
      </c>
      <c r="C456" s="661" t="s">
        <v>2261</v>
      </c>
      <c r="D456" s="742" t="s">
        <v>3663</v>
      </c>
      <c r="E456" s="743" t="s">
        <v>2269</v>
      </c>
      <c r="F456" s="661" t="s">
        <v>2256</v>
      </c>
      <c r="G456" s="661" t="s">
        <v>2305</v>
      </c>
      <c r="H456" s="661" t="s">
        <v>960</v>
      </c>
      <c r="I456" s="661" t="s">
        <v>1061</v>
      </c>
      <c r="J456" s="661" t="s">
        <v>610</v>
      </c>
      <c r="K456" s="661" t="s">
        <v>1062</v>
      </c>
      <c r="L456" s="662">
        <v>543.39</v>
      </c>
      <c r="M456" s="662">
        <v>1086.78</v>
      </c>
      <c r="N456" s="661">
        <v>2</v>
      </c>
      <c r="O456" s="744">
        <v>1</v>
      </c>
      <c r="P456" s="662">
        <v>1086.78</v>
      </c>
      <c r="Q456" s="677">
        <v>1</v>
      </c>
      <c r="R456" s="661">
        <v>2</v>
      </c>
      <c r="S456" s="677">
        <v>1</v>
      </c>
      <c r="T456" s="744">
        <v>1</v>
      </c>
      <c r="U456" s="700">
        <v>1</v>
      </c>
    </row>
    <row r="457" spans="1:21" ht="14.4" customHeight="1" x14ac:dyDescent="0.3">
      <c r="A457" s="660">
        <v>11</v>
      </c>
      <c r="B457" s="661" t="s">
        <v>577</v>
      </c>
      <c r="C457" s="661" t="s">
        <v>2261</v>
      </c>
      <c r="D457" s="742" t="s">
        <v>3663</v>
      </c>
      <c r="E457" s="743" t="s">
        <v>2269</v>
      </c>
      <c r="F457" s="661" t="s">
        <v>2256</v>
      </c>
      <c r="G457" s="661" t="s">
        <v>2305</v>
      </c>
      <c r="H457" s="661" t="s">
        <v>960</v>
      </c>
      <c r="I457" s="661" t="s">
        <v>982</v>
      </c>
      <c r="J457" s="661" t="s">
        <v>610</v>
      </c>
      <c r="K457" s="661" t="s">
        <v>613</v>
      </c>
      <c r="L457" s="662">
        <v>815.1</v>
      </c>
      <c r="M457" s="662">
        <v>4075.5</v>
      </c>
      <c r="N457" s="661">
        <v>5</v>
      </c>
      <c r="O457" s="744">
        <v>2</v>
      </c>
      <c r="P457" s="662">
        <v>4075.5</v>
      </c>
      <c r="Q457" s="677">
        <v>1</v>
      </c>
      <c r="R457" s="661">
        <v>5</v>
      </c>
      <c r="S457" s="677">
        <v>1</v>
      </c>
      <c r="T457" s="744">
        <v>2</v>
      </c>
      <c r="U457" s="700">
        <v>1</v>
      </c>
    </row>
    <row r="458" spans="1:21" ht="14.4" customHeight="1" x14ac:dyDescent="0.3">
      <c r="A458" s="660">
        <v>11</v>
      </c>
      <c r="B458" s="661" t="s">
        <v>577</v>
      </c>
      <c r="C458" s="661" t="s">
        <v>2261</v>
      </c>
      <c r="D458" s="742" t="s">
        <v>3663</v>
      </c>
      <c r="E458" s="743" t="s">
        <v>2269</v>
      </c>
      <c r="F458" s="661" t="s">
        <v>2256</v>
      </c>
      <c r="G458" s="661" t="s">
        <v>2306</v>
      </c>
      <c r="H458" s="661" t="s">
        <v>960</v>
      </c>
      <c r="I458" s="661" t="s">
        <v>966</v>
      </c>
      <c r="J458" s="661" t="s">
        <v>967</v>
      </c>
      <c r="K458" s="661" t="s">
        <v>2159</v>
      </c>
      <c r="L458" s="662">
        <v>48.42</v>
      </c>
      <c r="M458" s="662">
        <v>435.78000000000003</v>
      </c>
      <c r="N458" s="661">
        <v>9</v>
      </c>
      <c r="O458" s="744">
        <v>8</v>
      </c>
      <c r="P458" s="662">
        <v>145.26</v>
      </c>
      <c r="Q458" s="677">
        <v>0.33333333333333331</v>
      </c>
      <c r="R458" s="661">
        <v>3</v>
      </c>
      <c r="S458" s="677">
        <v>0.33333333333333331</v>
      </c>
      <c r="T458" s="744">
        <v>3</v>
      </c>
      <c r="U458" s="700">
        <v>0.375</v>
      </c>
    </row>
    <row r="459" spans="1:21" ht="14.4" customHeight="1" x14ac:dyDescent="0.3">
      <c r="A459" s="660">
        <v>11</v>
      </c>
      <c r="B459" s="661" t="s">
        <v>577</v>
      </c>
      <c r="C459" s="661" t="s">
        <v>2261</v>
      </c>
      <c r="D459" s="742" t="s">
        <v>3663</v>
      </c>
      <c r="E459" s="743" t="s">
        <v>2269</v>
      </c>
      <c r="F459" s="661" t="s">
        <v>2256</v>
      </c>
      <c r="G459" s="661" t="s">
        <v>2306</v>
      </c>
      <c r="H459" s="661" t="s">
        <v>960</v>
      </c>
      <c r="I459" s="661" t="s">
        <v>2349</v>
      </c>
      <c r="J459" s="661" t="s">
        <v>967</v>
      </c>
      <c r="K459" s="661" t="s">
        <v>2350</v>
      </c>
      <c r="L459" s="662">
        <v>0</v>
      </c>
      <c r="M459" s="662">
        <v>0</v>
      </c>
      <c r="N459" s="661">
        <v>6</v>
      </c>
      <c r="O459" s="744">
        <v>5</v>
      </c>
      <c r="P459" s="662">
        <v>0</v>
      </c>
      <c r="Q459" s="677"/>
      <c r="R459" s="661">
        <v>2</v>
      </c>
      <c r="S459" s="677">
        <v>0.33333333333333331</v>
      </c>
      <c r="T459" s="744">
        <v>1</v>
      </c>
      <c r="U459" s="700">
        <v>0.2</v>
      </c>
    </row>
    <row r="460" spans="1:21" ht="14.4" customHeight="1" x14ac:dyDescent="0.3">
      <c r="A460" s="660">
        <v>11</v>
      </c>
      <c r="B460" s="661" t="s">
        <v>577</v>
      </c>
      <c r="C460" s="661" t="s">
        <v>2261</v>
      </c>
      <c r="D460" s="742" t="s">
        <v>3663</v>
      </c>
      <c r="E460" s="743" t="s">
        <v>2269</v>
      </c>
      <c r="F460" s="661" t="s">
        <v>2256</v>
      </c>
      <c r="G460" s="661" t="s">
        <v>2306</v>
      </c>
      <c r="H460" s="661" t="s">
        <v>578</v>
      </c>
      <c r="I460" s="661" t="s">
        <v>1857</v>
      </c>
      <c r="J460" s="661" t="s">
        <v>967</v>
      </c>
      <c r="K460" s="661" t="s">
        <v>2401</v>
      </c>
      <c r="L460" s="662">
        <v>48.42</v>
      </c>
      <c r="M460" s="662">
        <v>96.84</v>
      </c>
      <c r="N460" s="661">
        <v>2</v>
      </c>
      <c r="O460" s="744">
        <v>1</v>
      </c>
      <c r="P460" s="662"/>
      <c r="Q460" s="677">
        <v>0</v>
      </c>
      <c r="R460" s="661"/>
      <c r="S460" s="677">
        <v>0</v>
      </c>
      <c r="T460" s="744"/>
      <c r="U460" s="700">
        <v>0</v>
      </c>
    </row>
    <row r="461" spans="1:21" ht="14.4" customHeight="1" x14ac:dyDescent="0.3">
      <c r="A461" s="660">
        <v>11</v>
      </c>
      <c r="B461" s="661" t="s">
        <v>577</v>
      </c>
      <c r="C461" s="661" t="s">
        <v>2261</v>
      </c>
      <c r="D461" s="742" t="s">
        <v>3663</v>
      </c>
      <c r="E461" s="743" t="s">
        <v>2269</v>
      </c>
      <c r="F461" s="661" t="s">
        <v>2256</v>
      </c>
      <c r="G461" s="661" t="s">
        <v>2306</v>
      </c>
      <c r="H461" s="661" t="s">
        <v>578</v>
      </c>
      <c r="I461" s="661" t="s">
        <v>2755</v>
      </c>
      <c r="J461" s="661" t="s">
        <v>967</v>
      </c>
      <c r="K461" s="661" t="s">
        <v>2159</v>
      </c>
      <c r="L461" s="662">
        <v>48.42</v>
      </c>
      <c r="M461" s="662">
        <v>96.84</v>
      </c>
      <c r="N461" s="661">
        <v>2</v>
      </c>
      <c r="O461" s="744">
        <v>1</v>
      </c>
      <c r="P461" s="662"/>
      <c r="Q461" s="677">
        <v>0</v>
      </c>
      <c r="R461" s="661"/>
      <c r="S461" s="677">
        <v>0</v>
      </c>
      <c r="T461" s="744"/>
      <c r="U461" s="700">
        <v>0</v>
      </c>
    </row>
    <row r="462" spans="1:21" ht="14.4" customHeight="1" x14ac:dyDescent="0.3">
      <c r="A462" s="660">
        <v>11</v>
      </c>
      <c r="B462" s="661" t="s">
        <v>577</v>
      </c>
      <c r="C462" s="661" t="s">
        <v>2261</v>
      </c>
      <c r="D462" s="742" t="s">
        <v>3663</v>
      </c>
      <c r="E462" s="743" t="s">
        <v>2269</v>
      </c>
      <c r="F462" s="661" t="s">
        <v>2256</v>
      </c>
      <c r="G462" s="661" t="s">
        <v>2307</v>
      </c>
      <c r="H462" s="661" t="s">
        <v>578</v>
      </c>
      <c r="I462" s="661" t="s">
        <v>714</v>
      </c>
      <c r="J462" s="661" t="s">
        <v>2308</v>
      </c>
      <c r="K462" s="661" t="s">
        <v>2309</v>
      </c>
      <c r="L462" s="662">
        <v>0</v>
      </c>
      <c r="M462" s="662">
        <v>0</v>
      </c>
      <c r="N462" s="661">
        <v>4</v>
      </c>
      <c r="O462" s="744">
        <v>2</v>
      </c>
      <c r="P462" s="662">
        <v>0</v>
      </c>
      <c r="Q462" s="677"/>
      <c r="R462" s="661">
        <v>3</v>
      </c>
      <c r="S462" s="677">
        <v>0.75</v>
      </c>
      <c r="T462" s="744">
        <v>1</v>
      </c>
      <c r="U462" s="700">
        <v>0.5</v>
      </c>
    </row>
    <row r="463" spans="1:21" ht="14.4" customHeight="1" x14ac:dyDescent="0.3">
      <c r="A463" s="660">
        <v>11</v>
      </c>
      <c r="B463" s="661" t="s">
        <v>577</v>
      </c>
      <c r="C463" s="661" t="s">
        <v>2261</v>
      </c>
      <c r="D463" s="742" t="s">
        <v>3663</v>
      </c>
      <c r="E463" s="743" t="s">
        <v>2269</v>
      </c>
      <c r="F463" s="661" t="s">
        <v>2256</v>
      </c>
      <c r="G463" s="661" t="s">
        <v>2756</v>
      </c>
      <c r="H463" s="661" t="s">
        <v>578</v>
      </c>
      <c r="I463" s="661" t="s">
        <v>2757</v>
      </c>
      <c r="J463" s="661" t="s">
        <v>2758</v>
      </c>
      <c r="K463" s="661" t="s">
        <v>2759</v>
      </c>
      <c r="L463" s="662">
        <v>0</v>
      </c>
      <c r="M463" s="662">
        <v>0</v>
      </c>
      <c r="N463" s="661">
        <v>2</v>
      </c>
      <c r="O463" s="744">
        <v>2</v>
      </c>
      <c r="P463" s="662">
        <v>0</v>
      </c>
      <c r="Q463" s="677"/>
      <c r="R463" s="661">
        <v>1</v>
      </c>
      <c r="S463" s="677">
        <v>0.5</v>
      </c>
      <c r="T463" s="744">
        <v>1</v>
      </c>
      <c r="U463" s="700">
        <v>0.5</v>
      </c>
    </row>
    <row r="464" spans="1:21" ht="14.4" customHeight="1" x14ac:dyDescent="0.3">
      <c r="A464" s="660">
        <v>11</v>
      </c>
      <c r="B464" s="661" t="s">
        <v>577</v>
      </c>
      <c r="C464" s="661" t="s">
        <v>2261</v>
      </c>
      <c r="D464" s="742" t="s">
        <v>3663</v>
      </c>
      <c r="E464" s="743" t="s">
        <v>2269</v>
      </c>
      <c r="F464" s="661" t="s">
        <v>2256</v>
      </c>
      <c r="G464" s="661" t="s">
        <v>2760</v>
      </c>
      <c r="H464" s="661" t="s">
        <v>578</v>
      </c>
      <c r="I464" s="661" t="s">
        <v>2761</v>
      </c>
      <c r="J464" s="661" t="s">
        <v>2762</v>
      </c>
      <c r="K464" s="661" t="s">
        <v>1558</v>
      </c>
      <c r="L464" s="662">
        <v>38.56</v>
      </c>
      <c r="M464" s="662">
        <v>38.56</v>
      </c>
      <c r="N464" s="661">
        <v>1</v>
      </c>
      <c r="O464" s="744">
        <v>0.5</v>
      </c>
      <c r="P464" s="662"/>
      <c r="Q464" s="677">
        <v>0</v>
      </c>
      <c r="R464" s="661"/>
      <c r="S464" s="677">
        <v>0</v>
      </c>
      <c r="T464" s="744"/>
      <c r="U464" s="700">
        <v>0</v>
      </c>
    </row>
    <row r="465" spans="1:21" ht="14.4" customHeight="1" x14ac:dyDescent="0.3">
      <c r="A465" s="660">
        <v>11</v>
      </c>
      <c r="B465" s="661" t="s">
        <v>577</v>
      </c>
      <c r="C465" s="661" t="s">
        <v>2261</v>
      </c>
      <c r="D465" s="742" t="s">
        <v>3663</v>
      </c>
      <c r="E465" s="743" t="s">
        <v>2269</v>
      </c>
      <c r="F465" s="661" t="s">
        <v>2256</v>
      </c>
      <c r="G465" s="661" t="s">
        <v>2313</v>
      </c>
      <c r="H465" s="661" t="s">
        <v>960</v>
      </c>
      <c r="I465" s="661" t="s">
        <v>2448</v>
      </c>
      <c r="J465" s="661" t="s">
        <v>2449</v>
      </c>
      <c r="K465" s="661" t="s">
        <v>2450</v>
      </c>
      <c r="L465" s="662">
        <v>31.32</v>
      </c>
      <c r="M465" s="662">
        <v>31.32</v>
      </c>
      <c r="N465" s="661">
        <v>1</v>
      </c>
      <c r="O465" s="744">
        <v>1</v>
      </c>
      <c r="P465" s="662">
        <v>31.32</v>
      </c>
      <c r="Q465" s="677">
        <v>1</v>
      </c>
      <c r="R465" s="661">
        <v>1</v>
      </c>
      <c r="S465" s="677">
        <v>1</v>
      </c>
      <c r="T465" s="744">
        <v>1</v>
      </c>
      <c r="U465" s="700">
        <v>1</v>
      </c>
    </row>
    <row r="466" spans="1:21" ht="14.4" customHeight="1" x14ac:dyDescent="0.3">
      <c r="A466" s="660">
        <v>11</v>
      </c>
      <c r="B466" s="661" t="s">
        <v>577</v>
      </c>
      <c r="C466" s="661" t="s">
        <v>2261</v>
      </c>
      <c r="D466" s="742" t="s">
        <v>3663</v>
      </c>
      <c r="E466" s="743" t="s">
        <v>2269</v>
      </c>
      <c r="F466" s="661" t="s">
        <v>2256</v>
      </c>
      <c r="G466" s="661" t="s">
        <v>2313</v>
      </c>
      <c r="H466" s="661" t="s">
        <v>960</v>
      </c>
      <c r="I466" s="661" t="s">
        <v>2763</v>
      </c>
      <c r="J466" s="661" t="s">
        <v>2577</v>
      </c>
      <c r="K466" s="661" t="s">
        <v>2764</v>
      </c>
      <c r="L466" s="662">
        <v>0</v>
      </c>
      <c r="M466" s="662">
        <v>0</v>
      </c>
      <c r="N466" s="661">
        <v>2</v>
      </c>
      <c r="O466" s="744">
        <v>1</v>
      </c>
      <c r="P466" s="662"/>
      <c r="Q466" s="677"/>
      <c r="R466" s="661"/>
      <c r="S466" s="677">
        <v>0</v>
      </c>
      <c r="T466" s="744"/>
      <c r="U466" s="700">
        <v>0</v>
      </c>
    </row>
    <row r="467" spans="1:21" ht="14.4" customHeight="1" x14ac:dyDescent="0.3">
      <c r="A467" s="660">
        <v>11</v>
      </c>
      <c r="B467" s="661" t="s">
        <v>577</v>
      </c>
      <c r="C467" s="661" t="s">
        <v>2261</v>
      </c>
      <c r="D467" s="742" t="s">
        <v>3663</v>
      </c>
      <c r="E467" s="743" t="s">
        <v>2269</v>
      </c>
      <c r="F467" s="661" t="s">
        <v>2256</v>
      </c>
      <c r="G467" s="661" t="s">
        <v>2579</v>
      </c>
      <c r="H467" s="661" t="s">
        <v>578</v>
      </c>
      <c r="I467" s="661" t="s">
        <v>2580</v>
      </c>
      <c r="J467" s="661" t="s">
        <v>861</v>
      </c>
      <c r="K467" s="661" t="s">
        <v>2581</v>
      </c>
      <c r="L467" s="662">
        <v>75.22</v>
      </c>
      <c r="M467" s="662">
        <v>225.66</v>
      </c>
      <c r="N467" s="661">
        <v>3</v>
      </c>
      <c r="O467" s="744">
        <v>1</v>
      </c>
      <c r="P467" s="662">
        <v>225.66</v>
      </c>
      <c r="Q467" s="677">
        <v>1</v>
      </c>
      <c r="R467" s="661">
        <v>3</v>
      </c>
      <c r="S467" s="677">
        <v>1</v>
      </c>
      <c r="T467" s="744">
        <v>1</v>
      </c>
      <c r="U467" s="700">
        <v>1</v>
      </c>
    </row>
    <row r="468" spans="1:21" ht="14.4" customHeight="1" x14ac:dyDescent="0.3">
      <c r="A468" s="660">
        <v>11</v>
      </c>
      <c r="B468" s="661" t="s">
        <v>577</v>
      </c>
      <c r="C468" s="661" t="s">
        <v>2261</v>
      </c>
      <c r="D468" s="742" t="s">
        <v>3663</v>
      </c>
      <c r="E468" s="743" t="s">
        <v>2269</v>
      </c>
      <c r="F468" s="661" t="s">
        <v>2256</v>
      </c>
      <c r="G468" s="661" t="s">
        <v>2579</v>
      </c>
      <c r="H468" s="661" t="s">
        <v>578</v>
      </c>
      <c r="I468" s="661" t="s">
        <v>2765</v>
      </c>
      <c r="J468" s="661" t="s">
        <v>861</v>
      </c>
      <c r="K468" s="661" t="s">
        <v>2766</v>
      </c>
      <c r="L468" s="662">
        <v>206.04</v>
      </c>
      <c r="M468" s="662">
        <v>206.04</v>
      </c>
      <c r="N468" s="661">
        <v>1</v>
      </c>
      <c r="O468" s="744">
        <v>1</v>
      </c>
      <c r="P468" s="662"/>
      <c r="Q468" s="677">
        <v>0</v>
      </c>
      <c r="R468" s="661"/>
      <c r="S468" s="677">
        <v>0</v>
      </c>
      <c r="T468" s="744"/>
      <c r="U468" s="700">
        <v>0</v>
      </c>
    </row>
    <row r="469" spans="1:21" ht="14.4" customHeight="1" x14ac:dyDescent="0.3">
      <c r="A469" s="660">
        <v>11</v>
      </c>
      <c r="B469" s="661" t="s">
        <v>577</v>
      </c>
      <c r="C469" s="661" t="s">
        <v>2261</v>
      </c>
      <c r="D469" s="742" t="s">
        <v>3663</v>
      </c>
      <c r="E469" s="743" t="s">
        <v>2269</v>
      </c>
      <c r="F469" s="661" t="s">
        <v>2256</v>
      </c>
      <c r="G469" s="661" t="s">
        <v>2588</v>
      </c>
      <c r="H469" s="661" t="s">
        <v>578</v>
      </c>
      <c r="I469" s="661" t="s">
        <v>2592</v>
      </c>
      <c r="J469" s="661" t="s">
        <v>2590</v>
      </c>
      <c r="K469" s="661" t="s">
        <v>2593</v>
      </c>
      <c r="L469" s="662">
        <v>151.62</v>
      </c>
      <c r="M469" s="662">
        <v>3790.5</v>
      </c>
      <c r="N469" s="661">
        <v>25</v>
      </c>
      <c r="O469" s="744">
        <v>7.5</v>
      </c>
      <c r="P469" s="662">
        <v>2577.54</v>
      </c>
      <c r="Q469" s="677">
        <v>0.67999999999999994</v>
      </c>
      <c r="R469" s="661">
        <v>17</v>
      </c>
      <c r="S469" s="677">
        <v>0.68</v>
      </c>
      <c r="T469" s="744">
        <v>5</v>
      </c>
      <c r="U469" s="700">
        <v>0.66666666666666663</v>
      </c>
    </row>
    <row r="470" spans="1:21" ht="14.4" customHeight="1" x14ac:dyDescent="0.3">
      <c r="A470" s="660">
        <v>11</v>
      </c>
      <c r="B470" s="661" t="s">
        <v>577</v>
      </c>
      <c r="C470" s="661" t="s">
        <v>2261</v>
      </c>
      <c r="D470" s="742" t="s">
        <v>3663</v>
      </c>
      <c r="E470" s="743" t="s">
        <v>2269</v>
      </c>
      <c r="F470" s="661" t="s">
        <v>2256</v>
      </c>
      <c r="G470" s="661" t="s">
        <v>2588</v>
      </c>
      <c r="H470" s="661" t="s">
        <v>578</v>
      </c>
      <c r="I470" s="661" t="s">
        <v>2594</v>
      </c>
      <c r="J470" s="661" t="s">
        <v>2595</v>
      </c>
      <c r="K470" s="661" t="s">
        <v>2593</v>
      </c>
      <c r="L470" s="662">
        <v>0</v>
      </c>
      <c r="M470" s="662">
        <v>0</v>
      </c>
      <c r="N470" s="661">
        <v>4</v>
      </c>
      <c r="O470" s="744">
        <v>1</v>
      </c>
      <c r="P470" s="662">
        <v>0</v>
      </c>
      <c r="Q470" s="677"/>
      <c r="R470" s="661">
        <v>4</v>
      </c>
      <c r="S470" s="677">
        <v>1</v>
      </c>
      <c r="T470" s="744">
        <v>1</v>
      </c>
      <c r="U470" s="700">
        <v>1</v>
      </c>
    </row>
    <row r="471" spans="1:21" ht="14.4" customHeight="1" x14ac:dyDescent="0.3">
      <c r="A471" s="660">
        <v>11</v>
      </c>
      <c r="B471" s="661" t="s">
        <v>577</v>
      </c>
      <c r="C471" s="661" t="s">
        <v>2261</v>
      </c>
      <c r="D471" s="742" t="s">
        <v>3663</v>
      </c>
      <c r="E471" s="743" t="s">
        <v>2269</v>
      </c>
      <c r="F471" s="661" t="s">
        <v>2256</v>
      </c>
      <c r="G471" s="661" t="s">
        <v>2588</v>
      </c>
      <c r="H471" s="661" t="s">
        <v>578</v>
      </c>
      <c r="I471" s="661" t="s">
        <v>2767</v>
      </c>
      <c r="J471" s="661" t="s">
        <v>2590</v>
      </c>
      <c r="K471" s="661" t="s">
        <v>2768</v>
      </c>
      <c r="L471" s="662">
        <v>0</v>
      </c>
      <c r="M471" s="662">
        <v>0</v>
      </c>
      <c r="N471" s="661">
        <v>3</v>
      </c>
      <c r="O471" s="744">
        <v>2</v>
      </c>
      <c r="P471" s="662">
        <v>0</v>
      </c>
      <c r="Q471" s="677"/>
      <c r="R471" s="661">
        <v>1</v>
      </c>
      <c r="S471" s="677">
        <v>0.33333333333333331</v>
      </c>
      <c r="T471" s="744">
        <v>0.5</v>
      </c>
      <c r="U471" s="700">
        <v>0.25</v>
      </c>
    </row>
    <row r="472" spans="1:21" ht="14.4" customHeight="1" x14ac:dyDescent="0.3">
      <c r="A472" s="660">
        <v>11</v>
      </c>
      <c r="B472" s="661" t="s">
        <v>577</v>
      </c>
      <c r="C472" s="661" t="s">
        <v>2261</v>
      </c>
      <c r="D472" s="742" t="s">
        <v>3663</v>
      </c>
      <c r="E472" s="743" t="s">
        <v>2269</v>
      </c>
      <c r="F472" s="661" t="s">
        <v>2256</v>
      </c>
      <c r="G472" s="661" t="s">
        <v>2769</v>
      </c>
      <c r="H472" s="661" t="s">
        <v>578</v>
      </c>
      <c r="I472" s="661" t="s">
        <v>944</v>
      </c>
      <c r="J472" s="661" t="s">
        <v>942</v>
      </c>
      <c r="K472" s="661" t="s">
        <v>900</v>
      </c>
      <c r="L472" s="662">
        <v>0</v>
      </c>
      <c r="M472" s="662">
        <v>0</v>
      </c>
      <c r="N472" s="661">
        <v>1</v>
      </c>
      <c r="O472" s="744">
        <v>0.5</v>
      </c>
      <c r="P472" s="662"/>
      <c r="Q472" s="677"/>
      <c r="R472" s="661"/>
      <c r="S472" s="677">
        <v>0</v>
      </c>
      <c r="T472" s="744"/>
      <c r="U472" s="700">
        <v>0</v>
      </c>
    </row>
    <row r="473" spans="1:21" ht="14.4" customHeight="1" x14ac:dyDescent="0.3">
      <c r="A473" s="660">
        <v>11</v>
      </c>
      <c r="B473" s="661" t="s">
        <v>577</v>
      </c>
      <c r="C473" s="661" t="s">
        <v>2261</v>
      </c>
      <c r="D473" s="742" t="s">
        <v>3663</v>
      </c>
      <c r="E473" s="743" t="s">
        <v>2269</v>
      </c>
      <c r="F473" s="661" t="s">
        <v>2258</v>
      </c>
      <c r="G473" s="661" t="s">
        <v>2351</v>
      </c>
      <c r="H473" s="661" t="s">
        <v>578</v>
      </c>
      <c r="I473" s="661" t="s">
        <v>2352</v>
      </c>
      <c r="J473" s="661" t="s">
        <v>2353</v>
      </c>
      <c r="K473" s="661" t="s">
        <v>2354</v>
      </c>
      <c r="L473" s="662">
        <v>0</v>
      </c>
      <c r="M473" s="662">
        <v>0</v>
      </c>
      <c r="N473" s="661">
        <v>16</v>
      </c>
      <c r="O473" s="744">
        <v>16</v>
      </c>
      <c r="P473" s="662"/>
      <c r="Q473" s="677"/>
      <c r="R473" s="661"/>
      <c r="S473" s="677">
        <v>0</v>
      </c>
      <c r="T473" s="744"/>
      <c r="U473" s="700">
        <v>0</v>
      </c>
    </row>
    <row r="474" spans="1:21" ht="14.4" customHeight="1" x14ac:dyDescent="0.3">
      <c r="A474" s="660">
        <v>11</v>
      </c>
      <c r="B474" s="661" t="s">
        <v>577</v>
      </c>
      <c r="C474" s="661" t="s">
        <v>2261</v>
      </c>
      <c r="D474" s="742" t="s">
        <v>3663</v>
      </c>
      <c r="E474" s="743" t="s">
        <v>2269</v>
      </c>
      <c r="F474" s="661" t="s">
        <v>2258</v>
      </c>
      <c r="G474" s="661" t="s">
        <v>2314</v>
      </c>
      <c r="H474" s="661" t="s">
        <v>578</v>
      </c>
      <c r="I474" s="661" t="s">
        <v>2608</v>
      </c>
      <c r="J474" s="661" t="s">
        <v>2609</v>
      </c>
      <c r="K474" s="661" t="s">
        <v>2610</v>
      </c>
      <c r="L474" s="662">
        <v>186.96</v>
      </c>
      <c r="M474" s="662">
        <v>186.96</v>
      </c>
      <c r="N474" s="661">
        <v>1</v>
      </c>
      <c r="O474" s="744">
        <v>1</v>
      </c>
      <c r="P474" s="662">
        <v>186.96</v>
      </c>
      <c r="Q474" s="677">
        <v>1</v>
      </c>
      <c r="R474" s="661">
        <v>1</v>
      </c>
      <c r="S474" s="677">
        <v>1</v>
      </c>
      <c r="T474" s="744">
        <v>1</v>
      </c>
      <c r="U474" s="700">
        <v>1</v>
      </c>
    </row>
    <row r="475" spans="1:21" ht="14.4" customHeight="1" x14ac:dyDescent="0.3">
      <c r="A475" s="660">
        <v>11</v>
      </c>
      <c r="B475" s="661" t="s">
        <v>577</v>
      </c>
      <c r="C475" s="661" t="s">
        <v>2261</v>
      </c>
      <c r="D475" s="742" t="s">
        <v>3663</v>
      </c>
      <c r="E475" s="743" t="s">
        <v>2269</v>
      </c>
      <c r="F475" s="661" t="s">
        <v>2258</v>
      </c>
      <c r="G475" s="661" t="s">
        <v>2318</v>
      </c>
      <c r="H475" s="661" t="s">
        <v>578</v>
      </c>
      <c r="I475" s="661" t="s">
        <v>2770</v>
      </c>
      <c r="J475" s="661" t="s">
        <v>2771</v>
      </c>
      <c r="K475" s="661" t="s">
        <v>2772</v>
      </c>
      <c r="L475" s="662">
        <v>245.43</v>
      </c>
      <c r="M475" s="662">
        <v>1963.4400000000003</v>
      </c>
      <c r="N475" s="661">
        <v>8</v>
      </c>
      <c r="O475" s="744">
        <v>8</v>
      </c>
      <c r="P475" s="662">
        <v>1963.4400000000003</v>
      </c>
      <c r="Q475" s="677">
        <v>1</v>
      </c>
      <c r="R475" s="661">
        <v>8</v>
      </c>
      <c r="S475" s="677">
        <v>1</v>
      </c>
      <c r="T475" s="744">
        <v>8</v>
      </c>
      <c r="U475" s="700">
        <v>1</v>
      </c>
    </row>
    <row r="476" spans="1:21" ht="14.4" customHeight="1" x14ac:dyDescent="0.3">
      <c r="A476" s="660">
        <v>11</v>
      </c>
      <c r="B476" s="661" t="s">
        <v>577</v>
      </c>
      <c r="C476" s="661" t="s">
        <v>2261</v>
      </c>
      <c r="D476" s="742" t="s">
        <v>3663</v>
      </c>
      <c r="E476" s="743" t="s">
        <v>2269</v>
      </c>
      <c r="F476" s="661" t="s">
        <v>2258</v>
      </c>
      <c r="G476" s="661" t="s">
        <v>2318</v>
      </c>
      <c r="H476" s="661" t="s">
        <v>578</v>
      </c>
      <c r="I476" s="661" t="s">
        <v>1706</v>
      </c>
      <c r="J476" s="661" t="s">
        <v>2355</v>
      </c>
      <c r="K476" s="661" t="s">
        <v>2356</v>
      </c>
      <c r="L476" s="662">
        <v>748.12</v>
      </c>
      <c r="M476" s="662">
        <v>748.12</v>
      </c>
      <c r="N476" s="661">
        <v>1</v>
      </c>
      <c r="O476" s="744">
        <v>1</v>
      </c>
      <c r="P476" s="662">
        <v>748.12</v>
      </c>
      <c r="Q476" s="677">
        <v>1</v>
      </c>
      <c r="R476" s="661">
        <v>1</v>
      </c>
      <c r="S476" s="677">
        <v>1</v>
      </c>
      <c r="T476" s="744">
        <v>1</v>
      </c>
      <c r="U476" s="700">
        <v>1</v>
      </c>
    </row>
    <row r="477" spans="1:21" ht="14.4" customHeight="1" x14ac:dyDescent="0.3">
      <c r="A477" s="660">
        <v>11</v>
      </c>
      <c r="B477" s="661" t="s">
        <v>577</v>
      </c>
      <c r="C477" s="661" t="s">
        <v>2261</v>
      </c>
      <c r="D477" s="742" t="s">
        <v>3663</v>
      </c>
      <c r="E477" s="743" t="s">
        <v>2269</v>
      </c>
      <c r="F477" s="661" t="s">
        <v>2258</v>
      </c>
      <c r="G477" s="661" t="s">
        <v>2318</v>
      </c>
      <c r="H477" s="661" t="s">
        <v>578</v>
      </c>
      <c r="I477" s="661" t="s">
        <v>2773</v>
      </c>
      <c r="J477" s="661" t="s">
        <v>2774</v>
      </c>
      <c r="K477" s="661" t="s">
        <v>2775</v>
      </c>
      <c r="L477" s="662">
        <v>350</v>
      </c>
      <c r="M477" s="662">
        <v>350</v>
      </c>
      <c r="N477" s="661">
        <v>1</v>
      </c>
      <c r="O477" s="744">
        <v>1</v>
      </c>
      <c r="P477" s="662">
        <v>350</v>
      </c>
      <c r="Q477" s="677">
        <v>1</v>
      </c>
      <c r="R477" s="661">
        <v>1</v>
      </c>
      <c r="S477" s="677">
        <v>1</v>
      </c>
      <c r="T477" s="744">
        <v>1</v>
      </c>
      <c r="U477" s="700">
        <v>1</v>
      </c>
    </row>
    <row r="478" spans="1:21" ht="14.4" customHeight="1" x14ac:dyDescent="0.3">
      <c r="A478" s="660">
        <v>11</v>
      </c>
      <c r="B478" s="661" t="s">
        <v>577</v>
      </c>
      <c r="C478" s="661" t="s">
        <v>2261</v>
      </c>
      <c r="D478" s="742" t="s">
        <v>3663</v>
      </c>
      <c r="E478" s="743" t="s">
        <v>2269</v>
      </c>
      <c r="F478" s="661" t="s">
        <v>2258</v>
      </c>
      <c r="G478" s="661" t="s">
        <v>2318</v>
      </c>
      <c r="H478" s="661" t="s">
        <v>578</v>
      </c>
      <c r="I478" s="661" t="s">
        <v>2412</v>
      </c>
      <c r="J478" s="661" t="s">
        <v>2413</v>
      </c>
      <c r="K478" s="661" t="s">
        <v>2414</v>
      </c>
      <c r="L478" s="662">
        <v>350</v>
      </c>
      <c r="M478" s="662">
        <v>1050</v>
      </c>
      <c r="N478" s="661">
        <v>3</v>
      </c>
      <c r="O478" s="744">
        <v>3</v>
      </c>
      <c r="P478" s="662">
        <v>1050</v>
      </c>
      <c r="Q478" s="677">
        <v>1</v>
      </c>
      <c r="R478" s="661">
        <v>3</v>
      </c>
      <c r="S478" s="677">
        <v>1</v>
      </c>
      <c r="T478" s="744">
        <v>3</v>
      </c>
      <c r="U478" s="700">
        <v>1</v>
      </c>
    </row>
    <row r="479" spans="1:21" ht="14.4" customHeight="1" x14ac:dyDescent="0.3">
      <c r="A479" s="660">
        <v>11</v>
      </c>
      <c r="B479" s="661" t="s">
        <v>577</v>
      </c>
      <c r="C479" s="661" t="s">
        <v>2261</v>
      </c>
      <c r="D479" s="742" t="s">
        <v>3663</v>
      </c>
      <c r="E479" s="743" t="s">
        <v>2269</v>
      </c>
      <c r="F479" s="661" t="s">
        <v>2258</v>
      </c>
      <c r="G479" s="661" t="s">
        <v>2318</v>
      </c>
      <c r="H479" s="661" t="s">
        <v>578</v>
      </c>
      <c r="I479" s="661" t="s">
        <v>2322</v>
      </c>
      <c r="J479" s="661" t="s">
        <v>2323</v>
      </c>
      <c r="K479" s="661" t="s">
        <v>2324</v>
      </c>
      <c r="L479" s="662">
        <v>500</v>
      </c>
      <c r="M479" s="662">
        <v>500</v>
      </c>
      <c r="N479" s="661">
        <v>1</v>
      </c>
      <c r="O479" s="744">
        <v>1</v>
      </c>
      <c r="P479" s="662">
        <v>500</v>
      </c>
      <c r="Q479" s="677">
        <v>1</v>
      </c>
      <c r="R479" s="661">
        <v>1</v>
      </c>
      <c r="S479" s="677">
        <v>1</v>
      </c>
      <c r="T479" s="744">
        <v>1</v>
      </c>
      <c r="U479" s="700">
        <v>1</v>
      </c>
    </row>
    <row r="480" spans="1:21" ht="14.4" customHeight="1" x14ac:dyDescent="0.3">
      <c r="A480" s="660">
        <v>11</v>
      </c>
      <c r="B480" s="661" t="s">
        <v>577</v>
      </c>
      <c r="C480" s="661" t="s">
        <v>2261</v>
      </c>
      <c r="D480" s="742" t="s">
        <v>3663</v>
      </c>
      <c r="E480" s="743" t="s">
        <v>2269</v>
      </c>
      <c r="F480" s="661" t="s">
        <v>2258</v>
      </c>
      <c r="G480" s="661" t="s">
        <v>2318</v>
      </c>
      <c r="H480" s="661" t="s">
        <v>578</v>
      </c>
      <c r="I480" s="661" t="s">
        <v>2776</v>
      </c>
      <c r="J480" s="661" t="s">
        <v>2777</v>
      </c>
      <c r="K480" s="661" t="s">
        <v>2778</v>
      </c>
      <c r="L480" s="662">
        <v>350</v>
      </c>
      <c r="M480" s="662">
        <v>1050</v>
      </c>
      <c r="N480" s="661">
        <v>3</v>
      </c>
      <c r="O480" s="744">
        <v>3</v>
      </c>
      <c r="P480" s="662">
        <v>1050</v>
      </c>
      <c r="Q480" s="677">
        <v>1</v>
      </c>
      <c r="R480" s="661">
        <v>3</v>
      </c>
      <c r="S480" s="677">
        <v>1</v>
      </c>
      <c r="T480" s="744">
        <v>3</v>
      </c>
      <c r="U480" s="700">
        <v>1</v>
      </c>
    </row>
    <row r="481" spans="1:21" ht="14.4" customHeight="1" x14ac:dyDescent="0.3">
      <c r="A481" s="660">
        <v>11</v>
      </c>
      <c r="B481" s="661" t="s">
        <v>577</v>
      </c>
      <c r="C481" s="661" t="s">
        <v>2261</v>
      </c>
      <c r="D481" s="742" t="s">
        <v>3663</v>
      </c>
      <c r="E481" s="743" t="s">
        <v>2269</v>
      </c>
      <c r="F481" s="661" t="s">
        <v>2258</v>
      </c>
      <c r="G481" s="661" t="s">
        <v>2318</v>
      </c>
      <c r="H481" s="661" t="s">
        <v>578</v>
      </c>
      <c r="I481" s="661" t="s">
        <v>2779</v>
      </c>
      <c r="J481" s="661" t="s">
        <v>2780</v>
      </c>
      <c r="K481" s="661" t="s">
        <v>2781</v>
      </c>
      <c r="L481" s="662">
        <v>2200</v>
      </c>
      <c r="M481" s="662">
        <v>2200</v>
      </c>
      <c r="N481" s="661">
        <v>1</v>
      </c>
      <c r="O481" s="744">
        <v>1</v>
      </c>
      <c r="P481" s="662"/>
      <c r="Q481" s="677">
        <v>0</v>
      </c>
      <c r="R481" s="661"/>
      <c r="S481" s="677">
        <v>0</v>
      </c>
      <c r="T481" s="744"/>
      <c r="U481" s="700">
        <v>0</v>
      </c>
    </row>
    <row r="482" spans="1:21" ht="14.4" customHeight="1" x14ac:dyDescent="0.3">
      <c r="A482" s="660">
        <v>11</v>
      </c>
      <c r="B482" s="661" t="s">
        <v>577</v>
      </c>
      <c r="C482" s="661" t="s">
        <v>2261</v>
      </c>
      <c r="D482" s="742" t="s">
        <v>3663</v>
      </c>
      <c r="E482" s="743" t="s">
        <v>2269</v>
      </c>
      <c r="F482" s="661" t="s">
        <v>2258</v>
      </c>
      <c r="G482" s="661" t="s">
        <v>2318</v>
      </c>
      <c r="H482" s="661" t="s">
        <v>578</v>
      </c>
      <c r="I482" s="661" t="s">
        <v>2433</v>
      </c>
      <c r="J482" s="661" t="s">
        <v>2434</v>
      </c>
      <c r="K482" s="661" t="s">
        <v>2435</v>
      </c>
      <c r="L482" s="662">
        <v>999.46</v>
      </c>
      <c r="M482" s="662">
        <v>999.46</v>
      </c>
      <c r="N482" s="661">
        <v>1</v>
      </c>
      <c r="O482" s="744">
        <v>1</v>
      </c>
      <c r="P482" s="662">
        <v>999.46</v>
      </c>
      <c r="Q482" s="677">
        <v>1</v>
      </c>
      <c r="R482" s="661">
        <v>1</v>
      </c>
      <c r="S482" s="677">
        <v>1</v>
      </c>
      <c r="T482" s="744">
        <v>1</v>
      </c>
      <c r="U482" s="700">
        <v>1</v>
      </c>
    </row>
    <row r="483" spans="1:21" ht="14.4" customHeight="1" x14ac:dyDescent="0.3">
      <c r="A483" s="660">
        <v>11</v>
      </c>
      <c r="B483" s="661" t="s">
        <v>577</v>
      </c>
      <c r="C483" s="661" t="s">
        <v>2261</v>
      </c>
      <c r="D483" s="742" t="s">
        <v>3663</v>
      </c>
      <c r="E483" s="743" t="s">
        <v>2269</v>
      </c>
      <c r="F483" s="661" t="s">
        <v>2258</v>
      </c>
      <c r="G483" s="661" t="s">
        <v>2318</v>
      </c>
      <c r="H483" s="661" t="s">
        <v>578</v>
      </c>
      <c r="I483" s="661" t="s">
        <v>2782</v>
      </c>
      <c r="J483" s="661" t="s">
        <v>2783</v>
      </c>
      <c r="K483" s="661" t="s">
        <v>2784</v>
      </c>
      <c r="L483" s="662">
        <v>58.5</v>
      </c>
      <c r="M483" s="662">
        <v>58.5</v>
      </c>
      <c r="N483" s="661">
        <v>1</v>
      </c>
      <c r="O483" s="744">
        <v>1</v>
      </c>
      <c r="P483" s="662">
        <v>58.5</v>
      </c>
      <c r="Q483" s="677">
        <v>1</v>
      </c>
      <c r="R483" s="661">
        <v>1</v>
      </c>
      <c r="S483" s="677">
        <v>1</v>
      </c>
      <c r="T483" s="744">
        <v>1</v>
      </c>
      <c r="U483" s="700">
        <v>1</v>
      </c>
    </row>
    <row r="484" spans="1:21" ht="14.4" customHeight="1" x14ac:dyDescent="0.3">
      <c r="A484" s="660">
        <v>11</v>
      </c>
      <c r="B484" s="661" t="s">
        <v>577</v>
      </c>
      <c r="C484" s="661" t="s">
        <v>2261</v>
      </c>
      <c r="D484" s="742" t="s">
        <v>3663</v>
      </c>
      <c r="E484" s="743" t="s">
        <v>2269</v>
      </c>
      <c r="F484" s="661" t="s">
        <v>2258</v>
      </c>
      <c r="G484" s="661" t="s">
        <v>2318</v>
      </c>
      <c r="H484" s="661" t="s">
        <v>578</v>
      </c>
      <c r="I484" s="661" t="s">
        <v>2628</v>
      </c>
      <c r="J484" s="661" t="s">
        <v>2629</v>
      </c>
      <c r="K484" s="661" t="s">
        <v>2630</v>
      </c>
      <c r="L484" s="662">
        <v>180</v>
      </c>
      <c r="M484" s="662">
        <v>1260</v>
      </c>
      <c r="N484" s="661">
        <v>7</v>
      </c>
      <c r="O484" s="744">
        <v>6</v>
      </c>
      <c r="P484" s="662">
        <v>1260</v>
      </c>
      <c r="Q484" s="677">
        <v>1</v>
      </c>
      <c r="R484" s="661">
        <v>7</v>
      </c>
      <c r="S484" s="677">
        <v>1</v>
      </c>
      <c r="T484" s="744">
        <v>6</v>
      </c>
      <c r="U484" s="700">
        <v>1</v>
      </c>
    </row>
    <row r="485" spans="1:21" ht="14.4" customHeight="1" x14ac:dyDescent="0.3">
      <c r="A485" s="660">
        <v>11</v>
      </c>
      <c r="B485" s="661" t="s">
        <v>577</v>
      </c>
      <c r="C485" s="661" t="s">
        <v>2261</v>
      </c>
      <c r="D485" s="742" t="s">
        <v>3663</v>
      </c>
      <c r="E485" s="743" t="s">
        <v>2269</v>
      </c>
      <c r="F485" s="661" t="s">
        <v>2258</v>
      </c>
      <c r="G485" s="661" t="s">
        <v>2318</v>
      </c>
      <c r="H485" s="661" t="s">
        <v>578</v>
      </c>
      <c r="I485" s="661" t="s">
        <v>2785</v>
      </c>
      <c r="J485" s="661" t="s">
        <v>2786</v>
      </c>
      <c r="K485" s="661" t="s">
        <v>2787</v>
      </c>
      <c r="L485" s="662">
        <v>250</v>
      </c>
      <c r="M485" s="662">
        <v>1500</v>
      </c>
      <c r="N485" s="661">
        <v>6</v>
      </c>
      <c r="O485" s="744">
        <v>6</v>
      </c>
      <c r="P485" s="662">
        <v>1250</v>
      </c>
      <c r="Q485" s="677">
        <v>0.83333333333333337</v>
      </c>
      <c r="R485" s="661">
        <v>5</v>
      </c>
      <c r="S485" s="677">
        <v>0.83333333333333337</v>
      </c>
      <c r="T485" s="744">
        <v>5</v>
      </c>
      <c r="U485" s="700">
        <v>0.83333333333333337</v>
      </c>
    </row>
    <row r="486" spans="1:21" ht="14.4" customHeight="1" x14ac:dyDescent="0.3">
      <c r="A486" s="660">
        <v>11</v>
      </c>
      <c r="B486" s="661" t="s">
        <v>577</v>
      </c>
      <c r="C486" s="661" t="s">
        <v>2261</v>
      </c>
      <c r="D486" s="742" t="s">
        <v>3663</v>
      </c>
      <c r="E486" s="743" t="s">
        <v>2269</v>
      </c>
      <c r="F486" s="661" t="s">
        <v>2258</v>
      </c>
      <c r="G486" s="661" t="s">
        <v>2318</v>
      </c>
      <c r="H486" s="661" t="s">
        <v>578</v>
      </c>
      <c r="I486" s="661" t="s">
        <v>2631</v>
      </c>
      <c r="J486" s="661" t="s">
        <v>2632</v>
      </c>
      <c r="K486" s="661"/>
      <c r="L486" s="662">
        <v>600</v>
      </c>
      <c r="M486" s="662">
        <v>2400</v>
      </c>
      <c r="N486" s="661">
        <v>4</v>
      </c>
      <c r="O486" s="744">
        <v>4</v>
      </c>
      <c r="P486" s="662">
        <v>2400</v>
      </c>
      <c r="Q486" s="677">
        <v>1</v>
      </c>
      <c r="R486" s="661">
        <v>4</v>
      </c>
      <c r="S486" s="677">
        <v>1</v>
      </c>
      <c r="T486" s="744">
        <v>4</v>
      </c>
      <c r="U486" s="700">
        <v>1</v>
      </c>
    </row>
    <row r="487" spans="1:21" ht="14.4" customHeight="1" x14ac:dyDescent="0.3">
      <c r="A487" s="660">
        <v>11</v>
      </c>
      <c r="B487" s="661" t="s">
        <v>577</v>
      </c>
      <c r="C487" s="661" t="s">
        <v>2261</v>
      </c>
      <c r="D487" s="742" t="s">
        <v>3663</v>
      </c>
      <c r="E487" s="743" t="s">
        <v>2269</v>
      </c>
      <c r="F487" s="661" t="s">
        <v>2258</v>
      </c>
      <c r="G487" s="661" t="s">
        <v>2318</v>
      </c>
      <c r="H487" s="661" t="s">
        <v>578</v>
      </c>
      <c r="I487" s="661" t="s">
        <v>2788</v>
      </c>
      <c r="J487" s="661" t="s">
        <v>2789</v>
      </c>
      <c r="K487" s="661" t="s">
        <v>2790</v>
      </c>
      <c r="L487" s="662">
        <v>338.94</v>
      </c>
      <c r="M487" s="662">
        <v>338.94</v>
      </c>
      <c r="N487" s="661">
        <v>1</v>
      </c>
      <c r="O487" s="744">
        <v>1</v>
      </c>
      <c r="P487" s="662">
        <v>338.94</v>
      </c>
      <c r="Q487" s="677">
        <v>1</v>
      </c>
      <c r="R487" s="661">
        <v>1</v>
      </c>
      <c r="S487" s="677">
        <v>1</v>
      </c>
      <c r="T487" s="744">
        <v>1</v>
      </c>
      <c r="U487" s="700">
        <v>1</v>
      </c>
    </row>
    <row r="488" spans="1:21" ht="14.4" customHeight="1" x14ac:dyDescent="0.3">
      <c r="A488" s="660">
        <v>11</v>
      </c>
      <c r="B488" s="661" t="s">
        <v>577</v>
      </c>
      <c r="C488" s="661" t="s">
        <v>2261</v>
      </c>
      <c r="D488" s="742" t="s">
        <v>3663</v>
      </c>
      <c r="E488" s="743" t="s">
        <v>2269</v>
      </c>
      <c r="F488" s="661" t="s">
        <v>2258</v>
      </c>
      <c r="G488" s="661" t="s">
        <v>2318</v>
      </c>
      <c r="H488" s="661" t="s">
        <v>578</v>
      </c>
      <c r="I488" s="661" t="s">
        <v>2791</v>
      </c>
      <c r="J488" s="661" t="s">
        <v>2792</v>
      </c>
      <c r="K488" s="661" t="s">
        <v>2793</v>
      </c>
      <c r="L488" s="662">
        <v>249.37</v>
      </c>
      <c r="M488" s="662">
        <v>748.11</v>
      </c>
      <c r="N488" s="661">
        <v>3</v>
      </c>
      <c r="O488" s="744">
        <v>3</v>
      </c>
      <c r="P488" s="662">
        <v>748.11</v>
      </c>
      <c r="Q488" s="677">
        <v>1</v>
      </c>
      <c r="R488" s="661">
        <v>3</v>
      </c>
      <c r="S488" s="677">
        <v>1</v>
      </c>
      <c r="T488" s="744">
        <v>3</v>
      </c>
      <c r="U488" s="700">
        <v>1</v>
      </c>
    </row>
    <row r="489" spans="1:21" ht="14.4" customHeight="1" x14ac:dyDescent="0.3">
      <c r="A489" s="660">
        <v>11</v>
      </c>
      <c r="B489" s="661" t="s">
        <v>577</v>
      </c>
      <c r="C489" s="661" t="s">
        <v>2261</v>
      </c>
      <c r="D489" s="742" t="s">
        <v>3663</v>
      </c>
      <c r="E489" s="743" t="s">
        <v>2269</v>
      </c>
      <c r="F489" s="661" t="s">
        <v>2258</v>
      </c>
      <c r="G489" s="661" t="s">
        <v>2318</v>
      </c>
      <c r="H489" s="661" t="s">
        <v>578</v>
      </c>
      <c r="I489" s="661" t="s">
        <v>2794</v>
      </c>
      <c r="J489" s="661" t="s">
        <v>2783</v>
      </c>
      <c r="K489" s="661" t="s">
        <v>2795</v>
      </c>
      <c r="L489" s="662">
        <v>58.5</v>
      </c>
      <c r="M489" s="662">
        <v>117</v>
      </c>
      <c r="N489" s="661">
        <v>2</v>
      </c>
      <c r="O489" s="744">
        <v>2</v>
      </c>
      <c r="P489" s="662">
        <v>117</v>
      </c>
      <c r="Q489" s="677">
        <v>1</v>
      </c>
      <c r="R489" s="661">
        <v>2</v>
      </c>
      <c r="S489" s="677">
        <v>1</v>
      </c>
      <c r="T489" s="744">
        <v>2</v>
      </c>
      <c r="U489" s="700">
        <v>1</v>
      </c>
    </row>
    <row r="490" spans="1:21" ht="14.4" customHeight="1" x14ac:dyDescent="0.3">
      <c r="A490" s="660">
        <v>11</v>
      </c>
      <c r="B490" s="661" t="s">
        <v>577</v>
      </c>
      <c r="C490" s="661" t="s">
        <v>2261</v>
      </c>
      <c r="D490" s="742" t="s">
        <v>3663</v>
      </c>
      <c r="E490" s="743" t="s">
        <v>2269</v>
      </c>
      <c r="F490" s="661" t="s">
        <v>2258</v>
      </c>
      <c r="G490" s="661" t="s">
        <v>2318</v>
      </c>
      <c r="H490" s="661" t="s">
        <v>578</v>
      </c>
      <c r="I490" s="661" t="s">
        <v>2796</v>
      </c>
      <c r="J490" s="661" t="s">
        <v>2797</v>
      </c>
      <c r="K490" s="661" t="s">
        <v>2798</v>
      </c>
      <c r="L490" s="662">
        <v>121</v>
      </c>
      <c r="M490" s="662">
        <v>121</v>
      </c>
      <c r="N490" s="661">
        <v>1</v>
      </c>
      <c r="O490" s="744">
        <v>1</v>
      </c>
      <c r="P490" s="662">
        <v>121</v>
      </c>
      <c r="Q490" s="677">
        <v>1</v>
      </c>
      <c r="R490" s="661">
        <v>1</v>
      </c>
      <c r="S490" s="677">
        <v>1</v>
      </c>
      <c r="T490" s="744">
        <v>1</v>
      </c>
      <c r="U490" s="700">
        <v>1</v>
      </c>
    </row>
    <row r="491" spans="1:21" ht="14.4" customHeight="1" x14ac:dyDescent="0.3">
      <c r="A491" s="660">
        <v>11</v>
      </c>
      <c r="B491" s="661" t="s">
        <v>577</v>
      </c>
      <c r="C491" s="661" t="s">
        <v>2261</v>
      </c>
      <c r="D491" s="742" t="s">
        <v>3663</v>
      </c>
      <c r="E491" s="743" t="s">
        <v>2269</v>
      </c>
      <c r="F491" s="661" t="s">
        <v>2258</v>
      </c>
      <c r="G491" s="661" t="s">
        <v>2318</v>
      </c>
      <c r="H491" s="661" t="s">
        <v>578</v>
      </c>
      <c r="I491" s="661" t="s">
        <v>2799</v>
      </c>
      <c r="J491" s="661" t="s">
        <v>2800</v>
      </c>
      <c r="K491" s="661" t="s">
        <v>2801</v>
      </c>
      <c r="L491" s="662">
        <v>300</v>
      </c>
      <c r="M491" s="662">
        <v>300</v>
      </c>
      <c r="N491" s="661">
        <v>1</v>
      </c>
      <c r="O491" s="744">
        <v>1</v>
      </c>
      <c r="P491" s="662"/>
      <c r="Q491" s="677">
        <v>0</v>
      </c>
      <c r="R491" s="661"/>
      <c r="S491" s="677">
        <v>0</v>
      </c>
      <c r="T491" s="744"/>
      <c r="U491" s="700">
        <v>0</v>
      </c>
    </row>
    <row r="492" spans="1:21" ht="14.4" customHeight="1" x14ac:dyDescent="0.3">
      <c r="A492" s="660">
        <v>11</v>
      </c>
      <c r="B492" s="661" t="s">
        <v>577</v>
      </c>
      <c r="C492" s="661" t="s">
        <v>2261</v>
      </c>
      <c r="D492" s="742" t="s">
        <v>3663</v>
      </c>
      <c r="E492" s="743" t="s">
        <v>2269</v>
      </c>
      <c r="F492" s="661" t="s">
        <v>2258</v>
      </c>
      <c r="G492" s="661" t="s">
        <v>2318</v>
      </c>
      <c r="H492" s="661" t="s">
        <v>578</v>
      </c>
      <c r="I492" s="661" t="s">
        <v>2802</v>
      </c>
      <c r="J492" s="661" t="s">
        <v>2803</v>
      </c>
      <c r="K492" s="661" t="s">
        <v>2804</v>
      </c>
      <c r="L492" s="662">
        <v>345</v>
      </c>
      <c r="M492" s="662">
        <v>345</v>
      </c>
      <c r="N492" s="661">
        <v>1</v>
      </c>
      <c r="O492" s="744">
        <v>1</v>
      </c>
      <c r="P492" s="662"/>
      <c r="Q492" s="677">
        <v>0</v>
      </c>
      <c r="R492" s="661"/>
      <c r="S492" s="677">
        <v>0</v>
      </c>
      <c r="T492" s="744"/>
      <c r="U492" s="700">
        <v>0</v>
      </c>
    </row>
    <row r="493" spans="1:21" ht="14.4" customHeight="1" x14ac:dyDescent="0.3">
      <c r="A493" s="660">
        <v>11</v>
      </c>
      <c r="B493" s="661" t="s">
        <v>577</v>
      </c>
      <c r="C493" s="661" t="s">
        <v>2261</v>
      </c>
      <c r="D493" s="742" t="s">
        <v>3663</v>
      </c>
      <c r="E493" s="743" t="s">
        <v>2269</v>
      </c>
      <c r="F493" s="661" t="s">
        <v>2258</v>
      </c>
      <c r="G493" s="661" t="s">
        <v>2318</v>
      </c>
      <c r="H493" s="661" t="s">
        <v>578</v>
      </c>
      <c r="I493" s="661" t="s">
        <v>2805</v>
      </c>
      <c r="J493" s="661" t="s">
        <v>2806</v>
      </c>
      <c r="K493" s="661" t="s">
        <v>2807</v>
      </c>
      <c r="L493" s="662">
        <v>599.80999999999995</v>
      </c>
      <c r="M493" s="662">
        <v>599.80999999999995</v>
      </c>
      <c r="N493" s="661">
        <v>1</v>
      </c>
      <c r="O493" s="744">
        <v>1</v>
      </c>
      <c r="P493" s="662">
        <v>599.80999999999995</v>
      </c>
      <c r="Q493" s="677">
        <v>1</v>
      </c>
      <c r="R493" s="661">
        <v>1</v>
      </c>
      <c r="S493" s="677">
        <v>1</v>
      </c>
      <c r="T493" s="744">
        <v>1</v>
      </c>
      <c r="U493" s="700">
        <v>1</v>
      </c>
    </row>
    <row r="494" spans="1:21" ht="14.4" customHeight="1" x14ac:dyDescent="0.3">
      <c r="A494" s="660">
        <v>11</v>
      </c>
      <c r="B494" s="661" t="s">
        <v>577</v>
      </c>
      <c r="C494" s="661" t="s">
        <v>2261</v>
      </c>
      <c r="D494" s="742" t="s">
        <v>3663</v>
      </c>
      <c r="E494" s="743" t="s">
        <v>2269</v>
      </c>
      <c r="F494" s="661" t="s">
        <v>2258</v>
      </c>
      <c r="G494" s="661" t="s">
        <v>2318</v>
      </c>
      <c r="H494" s="661" t="s">
        <v>578</v>
      </c>
      <c r="I494" s="661" t="s">
        <v>2808</v>
      </c>
      <c r="J494" s="661" t="s">
        <v>2809</v>
      </c>
      <c r="K494" s="661" t="s">
        <v>2810</v>
      </c>
      <c r="L494" s="662">
        <v>331.32</v>
      </c>
      <c r="M494" s="662">
        <v>331.32</v>
      </c>
      <c r="N494" s="661">
        <v>1</v>
      </c>
      <c r="O494" s="744">
        <v>1</v>
      </c>
      <c r="P494" s="662">
        <v>331.32</v>
      </c>
      <c r="Q494" s="677">
        <v>1</v>
      </c>
      <c r="R494" s="661">
        <v>1</v>
      </c>
      <c r="S494" s="677">
        <v>1</v>
      </c>
      <c r="T494" s="744">
        <v>1</v>
      </c>
      <c r="U494" s="700">
        <v>1</v>
      </c>
    </row>
    <row r="495" spans="1:21" ht="14.4" customHeight="1" x14ac:dyDescent="0.3">
      <c r="A495" s="660">
        <v>11</v>
      </c>
      <c r="B495" s="661" t="s">
        <v>577</v>
      </c>
      <c r="C495" s="661" t="s">
        <v>2261</v>
      </c>
      <c r="D495" s="742" t="s">
        <v>3663</v>
      </c>
      <c r="E495" s="743" t="s">
        <v>2269</v>
      </c>
      <c r="F495" s="661" t="s">
        <v>2258</v>
      </c>
      <c r="G495" s="661" t="s">
        <v>2318</v>
      </c>
      <c r="H495" s="661" t="s">
        <v>578</v>
      </c>
      <c r="I495" s="661" t="s">
        <v>2811</v>
      </c>
      <c r="J495" s="661" t="s">
        <v>2812</v>
      </c>
      <c r="K495" s="661"/>
      <c r="L495" s="662">
        <v>250</v>
      </c>
      <c r="M495" s="662">
        <v>750</v>
      </c>
      <c r="N495" s="661">
        <v>3</v>
      </c>
      <c r="O495" s="744">
        <v>3</v>
      </c>
      <c r="P495" s="662">
        <v>750</v>
      </c>
      <c r="Q495" s="677">
        <v>1</v>
      </c>
      <c r="R495" s="661">
        <v>3</v>
      </c>
      <c r="S495" s="677">
        <v>1</v>
      </c>
      <c r="T495" s="744">
        <v>3</v>
      </c>
      <c r="U495" s="700">
        <v>1</v>
      </c>
    </row>
    <row r="496" spans="1:21" ht="14.4" customHeight="1" x14ac:dyDescent="0.3">
      <c r="A496" s="660">
        <v>11</v>
      </c>
      <c r="B496" s="661" t="s">
        <v>577</v>
      </c>
      <c r="C496" s="661" t="s">
        <v>2261</v>
      </c>
      <c r="D496" s="742" t="s">
        <v>3663</v>
      </c>
      <c r="E496" s="743" t="s">
        <v>2269</v>
      </c>
      <c r="F496" s="661" t="s">
        <v>2258</v>
      </c>
      <c r="G496" s="661" t="s">
        <v>2318</v>
      </c>
      <c r="H496" s="661" t="s">
        <v>578</v>
      </c>
      <c r="I496" s="661" t="s">
        <v>2813</v>
      </c>
      <c r="J496" s="661" t="s">
        <v>2814</v>
      </c>
      <c r="K496" s="661" t="s">
        <v>2815</v>
      </c>
      <c r="L496" s="662">
        <v>300</v>
      </c>
      <c r="M496" s="662">
        <v>300</v>
      </c>
      <c r="N496" s="661">
        <v>1</v>
      </c>
      <c r="O496" s="744">
        <v>1</v>
      </c>
      <c r="P496" s="662"/>
      <c r="Q496" s="677">
        <v>0</v>
      </c>
      <c r="R496" s="661"/>
      <c r="S496" s="677">
        <v>0</v>
      </c>
      <c r="T496" s="744"/>
      <c r="U496" s="700">
        <v>0</v>
      </c>
    </row>
    <row r="497" spans="1:21" ht="14.4" customHeight="1" x14ac:dyDescent="0.3">
      <c r="A497" s="660">
        <v>11</v>
      </c>
      <c r="B497" s="661" t="s">
        <v>577</v>
      </c>
      <c r="C497" s="661" t="s">
        <v>2261</v>
      </c>
      <c r="D497" s="742" t="s">
        <v>3663</v>
      </c>
      <c r="E497" s="743" t="s">
        <v>2269</v>
      </c>
      <c r="F497" s="661" t="s">
        <v>2258</v>
      </c>
      <c r="G497" s="661" t="s">
        <v>2330</v>
      </c>
      <c r="H497" s="661" t="s">
        <v>578</v>
      </c>
      <c r="I497" s="661" t="s">
        <v>2423</v>
      </c>
      <c r="J497" s="661" t="s">
        <v>2424</v>
      </c>
      <c r="K497" s="661" t="s">
        <v>2425</v>
      </c>
      <c r="L497" s="662">
        <v>950</v>
      </c>
      <c r="M497" s="662">
        <v>950</v>
      </c>
      <c r="N497" s="661">
        <v>1</v>
      </c>
      <c r="O497" s="744">
        <v>1</v>
      </c>
      <c r="P497" s="662">
        <v>950</v>
      </c>
      <c r="Q497" s="677">
        <v>1</v>
      </c>
      <c r="R497" s="661">
        <v>1</v>
      </c>
      <c r="S497" s="677">
        <v>1</v>
      </c>
      <c r="T497" s="744">
        <v>1</v>
      </c>
      <c r="U497" s="700">
        <v>1</v>
      </c>
    </row>
    <row r="498" spans="1:21" ht="14.4" customHeight="1" x14ac:dyDescent="0.3">
      <c r="A498" s="660">
        <v>11</v>
      </c>
      <c r="B498" s="661" t="s">
        <v>577</v>
      </c>
      <c r="C498" s="661" t="s">
        <v>2261</v>
      </c>
      <c r="D498" s="742" t="s">
        <v>3663</v>
      </c>
      <c r="E498" s="743" t="s">
        <v>2269</v>
      </c>
      <c r="F498" s="661" t="s">
        <v>2258</v>
      </c>
      <c r="G498" s="661" t="s">
        <v>2330</v>
      </c>
      <c r="H498" s="661" t="s">
        <v>578</v>
      </c>
      <c r="I498" s="661" t="s">
        <v>2816</v>
      </c>
      <c r="J498" s="661" t="s">
        <v>2817</v>
      </c>
      <c r="K498" s="661" t="s">
        <v>2818</v>
      </c>
      <c r="L498" s="662">
        <v>7000</v>
      </c>
      <c r="M498" s="662">
        <v>7000</v>
      </c>
      <c r="N498" s="661">
        <v>1</v>
      </c>
      <c r="O498" s="744">
        <v>1</v>
      </c>
      <c r="P498" s="662"/>
      <c r="Q498" s="677">
        <v>0</v>
      </c>
      <c r="R498" s="661"/>
      <c r="S498" s="677">
        <v>0</v>
      </c>
      <c r="T498" s="744"/>
      <c r="U498" s="700">
        <v>0</v>
      </c>
    </row>
    <row r="499" spans="1:21" ht="14.4" customHeight="1" x14ac:dyDescent="0.3">
      <c r="A499" s="660">
        <v>11</v>
      </c>
      <c r="B499" s="661" t="s">
        <v>577</v>
      </c>
      <c r="C499" s="661" t="s">
        <v>2261</v>
      </c>
      <c r="D499" s="742" t="s">
        <v>3663</v>
      </c>
      <c r="E499" s="743" t="s">
        <v>2269</v>
      </c>
      <c r="F499" s="661" t="s">
        <v>2258</v>
      </c>
      <c r="G499" s="661" t="s">
        <v>2330</v>
      </c>
      <c r="H499" s="661" t="s">
        <v>578</v>
      </c>
      <c r="I499" s="661" t="s">
        <v>2436</v>
      </c>
      <c r="J499" s="661" t="s">
        <v>2437</v>
      </c>
      <c r="K499" s="661" t="s">
        <v>2438</v>
      </c>
      <c r="L499" s="662">
        <v>200</v>
      </c>
      <c r="M499" s="662">
        <v>3000</v>
      </c>
      <c r="N499" s="661">
        <v>15</v>
      </c>
      <c r="O499" s="744">
        <v>8</v>
      </c>
      <c r="P499" s="662">
        <v>2600</v>
      </c>
      <c r="Q499" s="677">
        <v>0.8666666666666667</v>
      </c>
      <c r="R499" s="661">
        <v>13</v>
      </c>
      <c r="S499" s="677">
        <v>0.8666666666666667</v>
      </c>
      <c r="T499" s="744">
        <v>7</v>
      </c>
      <c r="U499" s="700">
        <v>0.875</v>
      </c>
    </row>
    <row r="500" spans="1:21" ht="14.4" customHeight="1" x14ac:dyDescent="0.3">
      <c r="A500" s="660">
        <v>11</v>
      </c>
      <c r="B500" s="661" t="s">
        <v>577</v>
      </c>
      <c r="C500" s="661" t="s">
        <v>2261</v>
      </c>
      <c r="D500" s="742" t="s">
        <v>3663</v>
      </c>
      <c r="E500" s="743" t="s">
        <v>2269</v>
      </c>
      <c r="F500" s="661" t="s">
        <v>2258</v>
      </c>
      <c r="G500" s="661" t="s">
        <v>2330</v>
      </c>
      <c r="H500" s="661" t="s">
        <v>578</v>
      </c>
      <c r="I500" s="661" t="s">
        <v>2331</v>
      </c>
      <c r="J500" s="661" t="s">
        <v>2332</v>
      </c>
      <c r="K500" s="661" t="s">
        <v>2333</v>
      </c>
      <c r="L500" s="662">
        <v>278.75</v>
      </c>
      <c r="M500" s="662">
        <v>5296.25</v>
      </c>
      <c r="N500" s="661">
        <v>19</v>
      </c>
      <c r="O500" s="744">
        <v>10</v>
      </c>
      <c r="P500" s="662">
        <v>5296.25</v>
      </c>
      <c r="Q500" s="677">
        <v>1</v>
      </c>
      <c r="R500" s="661">
        <v>19</v>
      </c>
      <c r="S500" s="677">
        <v>1</v>
      </c>
      <c r="T500" s="744">
        <v>10</v>
      </c>
      <c r="U500" s="700">
        <v>1</v>
      </c>
    </row>
    <row r="501" spans="1:21" ht="14.4" customHeight="1" x14ac:dyDescent="0.3">
      <c r="A501" s="660">
        <v>11</v>
      </c>
      <c r="B501" s="661" t="s">
        <v>577</v>
      </c>
      <c r="C501" s="661" t="s">
        <v>2261</v>
      </c>
      <c r="D501" s="742" t="s">
        <v>3663</v>
      </c>
      <c r="E501" s="743" t="s">
        <v>2269</v>
      </c>
      <c r="F501" s="661" t="s">
        <v>2258</v>
      </c>
      <c r="G501" s="661" t="s">
        <v>2330</v>
      </c>
      <c r="H501" s="661" t="s">
        <v>578</v>
      </c>
      <c r="I501" s="661" t="s">
        <v>2819</v>
      </c>
      <c r="J501" s="661" t="s">
        <v>2820</v>
      </c>
      <c r="K501" s="661" t="s">
        <v>2821</v>
      </c>
      <c r="L501" s="662">
        <v>2000</v>
      </c>
      <c r="M501" s="662">
        <v>2000</v>
      </c>
      <c r="N501" s="661">
        <v>1</v>
      </c>
      <c r="O501" s="744">
        <v>1</v>
      </c>
      <c r="P501" s="662">
        <v>2000</v>
      </c>
      <c r="Q501" s="677">
        <v>1</v>
      </c>
      <c r="R501" s="661">
        <v>1</v>
      </c>
      <c r="S501" s="677">
        <v>1</v>
      </c>
      <c r="T501" s="744">
        <v>1</v>
      </c>
      <c r="U501" s="700">
        <v>1</v>
      </c>
    </row>
    <row r="502" spans="1:21" ht="14.4" customHeight="1" x14ac:dyDescent="0.3">
      <c r="A502" s="660">
        <v>11</v>
      </c>
      <c r="B502" s="661" t="s">
        <v>577</v>
      </c>
      <c r="C502" s="661" t="s">
        <v>2261</v>
      </c>
      <c r="D502" s="742" t="s">
        <v>3663</v>
      </c>
      <c r="E502" s="743" t="s">
        <v>2269</v>
      </c>
      <c r="F502" s="661" t="s">
        <v>2258</v>
      </c>
      <c r="G502" s="661" t="s">
        <v>2330</v>
      </c>
      <c r="H502" s="661" t="s">
        <v>578</v>
      </c>
      <c r="I502" s="661" t="s">
        <v>2822</v>
      </c>
      <c r="J502" s="661" t="s">
        <v>2823</v>
      </c>
      <c r="K502" s="661" t="s">
        <v>2824</v>
      </c>
      <c r="L502" s="662">
        <v>300</v>
      </c>
      <c r="M502" s="662">
        <v>600</v>
      </c>
      <c r="N502" s="661">
        <v>2</v>
      </c>
      <c r="O502" s="744">
        <v>1</v>
      </c>
      <c r="P502" s="662">
        <v>600</v>
      </c>
      <c r="Q502" s="677">
        <v>1</v>
      </c>
      <c r="R502" s="661">
        <v>2</v>
      </c>
      <c r="S502" s="677">
        <v>1</v>
      </c>
      <c r="T502" s="744">
        <v>1</v>
      </c>
      <c r="U502" s="700">
        <v>1</v>
      </c>
    </row>
    <row r="503" spans="1:21" ht="14.4" customHeight="1" x14ac:dyDescent="0.3">
      <c r="A503" s="660">
        <v>11</v>
      </c>
      <c r="B503" s="661" t="s">
        <v>577</v>
      </c>
      <c r="C503" s="661" t="s">
        <v>2261</v>
      </c>
      <c r="D503" s="742" t="s">
        <v>3663</v>
      </c>
      <c r="E503" s="743" t="s">
        <v>2269</v>
      </c>
      <c r="F503" s="661" t="s">
        <v>2258</v>
      </c>
      <c r="G503" s="661" t="s">
        <v>2669</v>
      </c>
      <c r="H503" s="661" t="s">
        <v>578</v>
      </c>
      <c r="I503" s="661" t="s">
        <v>2825</v>
      </c>
      <c r="J503" s="661" t="s">
        <v>2826</v>
      </c>
      <c r="K503" s="661" t="s">
        <v>2827</v>
      </c>
      <c r="L503" s="662">
        <v>553.15</v>
      </c>
      <c r="M503" s="662">
        <v>71909.499999999985</v>
      </c>
      <c r="N503" s="661">
        <v>130</v>
      </c>
      <c r="O503" s="744">
        <v>29</v>
      </c>
      <c r="P503" s="662">
        <v>68590.599999999991</v>
      </c>
      <c r="Q503" s="677">
        <v>0.9538461538461539</v>
      </c>
      <c r="R503" s="661">
        <v>124</v>
      </c>
      <c r="S503" s="677">
        <v>0.9538461538461539</v>
      </c>
      <c r="T503" s="744">
        <v>28</v>
      </c>
      <c r="U503" s="700">
        <v>0.96551724137931039</v>
      </c>
    </row>
    <row r="504" spans="1:21" ht="14.4" customHeight="1" x14ac:dyDescent="0.3">
      <c r="A504" s="660">
        <v>11</v>
      </c>
      <c r="B504" s="661" t="s">
        <v>577</v>
      </c>
      <c r="C504" s="661" t="s">
        <v>2261</v>
      </c>
      <c r="D504" s="742" t="s">
        <v>3663</v>
      </c>
      <c r="E504" s="743" t="s">
        <v>2270</v>
      </c>
      <c r="F504" s="661" t="s">
        <v>2256</v>
      </c>
      <c r="G504" s="661" t="s">
        <v>2295</v>
      </c>
      <c r="H504" s="661" t="s">
        <v>578</v>
      </c>
      <c r="I504" s="661" t="s">
        <v>852</v>
      </c>
      <c r="J504" s="661" t="s">
        <v>853</v>
      </c>
      <c r="K504" s="661" t="s">
        <v>854</v>
      </c>
      <c r="L504" s="662">
        <v>72.64</v>
      </c>
      <c r="M504" s="662">
        <v>72.64</v>
      </c>
      <c r="N504" s="661">
        <v>1</v>
      </c>
      <c r="O504" s="744">
        <v>0.5</v>
      </c>
      <c r="P504" s="662"/>
      <c r="Q504" s="677">
        <v>0</v>
      </c>
      <c r="R504" s="661"/>
      <c r="S504" s="677">
        <v>0</v>
      </c>
      <c r="T504" s="744"/>
      <c r="U504" s="700">
        <v>0</v>
      </c>
    </row>
    <row r="505" spans="1:21" ht="14.4" customHeight="1" x14ac:dyDescent="0.3">
      <c r="A505" s="660">
        <v>11</v>
      </c>
      <c r="B505" s="661" t="s">
        <v>577</v>
      </c>
      <c r="C505" s="661" t="s">
        <v>2261</v>
      </c>
      <c r="D505" s="742" t="s">
        <v>3663</v>
      </c>
      <c r="E505" s="743" t="s">
        <v>2270</v>
      </c>
      <c r="F505" s="661" t="s">
        <v>2256</v>
      </c>
      <c r="G505" s="661" t="s">
        <v>2509</v>
      </c>
      <c r="H505" s="661" t="s">
        <v>578</v>
      </c>
      <c r="I505" s="661" t="s">
        <v>2828</v>
      </c>
      <c r="J505" s="661" t="s">
        <v>2511</v>
      </c>
      <c r="K505" s="661" t="s">
        <v>2829</v>
      </c>
      <c r="L505" s="662">
        <v>0</v>
      </c>
      <c r="M505" s="662">
        <v>0</v>
      </c>
      <c r="N505" s="661">
        <v>2</v>
      </c>
      <c r="O505" s="744">
        <v>2</v>
      </c>
      <c r="P505" s="662"/>
      <c r="Q505" s="677"/>
      <c r="R505" s="661"/>
      <c r="S505" s="677">
        <v>0</v>
      </c>
      <c r="T505" s="744"/>
      <c r="U505" s="700">
        <v>0</v>
      </c>
    </row>
    <row r="506" spans="1:21" ht="14.4" customHeight="1" x14ac:dyDescent="0.3">
      <c r="A506" s="660">
        <v>11</v>
      </c>
      <c r="B506" s="661" t="s">
        <v>577</v>
      </c>
      <c r="C506" s="661" t="s">
        <v>2261</v>
      </c>
      <c r="D506" s="742" t="s">
        <v>3663</v>
      </c>
      <c r="E506" s="743" t="s">
        <v>2270</v>
      </c>
      <c r="F506" s="661" t="s">
        <v>2256</v>
      </c>
      <c r="G506" s="661" t="s">
        <v>2830</v>
      </c>
      <c r="H506" s="661" t="s">
        <v>578</v>
      </c>
      <c r="I506" s="661" t="s">
        <v>2831</v>
      </c>
      <c r="J506" s="661" t="s">
        <v>2832</v>
      </c>
      <c r="K506" s="661" t="s">
        <v>2833</v>
      </c>
      <c r="L506" s="662">
        <v>106.47</v>
      </c>
      <c r="M506" s="662">
        <v>319.40999999999997</v>
      </c>
      <c r="N506" s="661">
        <v>3</v>
      </c>
      <c r="O506" s="744">
        <v>1</v>
      </c>
      <c r="P506" s="662"/>
      <c r="Q506" s="677">
        <v>0</v>
      </c>
      <c r="R506" s="661"/>
      <c r="S506" s="677">
        <v>0</v>
      </c>
      <c r="T506" s="744"/>
      <c r="U506" s="700">
        <v>0</v>
      </c>
    </row>
    <row r="507" spans="1:21" ht="14.4" customHeight="1" x14ac:dyDescent="0.3">
      <c r="A507" s="660">
        <v>11</v>
      </c>
      <c r="B507" s="661" t="s">
        <v>577</v>
      </c>
      <c r="C507" s="661" t="s">
        <v>2261</v>
      </c>
      <c r="D507" s="742" t="s">
        <v>3663</v>
      </c>
      <c r="E507" s="743" t="s">
        <v>2270</v>
      </c>
      <c r="F507" s="661" t="s">
        <v>2256</v>
      </c>
      <c r="G507" s="661" t="s">
        <v>2513</v>
      </c>
      <c r="H507" s="661" t="s">
        <v>578</v>
      </c>
      <c r="I507" s="661" t="s">
        <v>2514</v>
      </c>
      <c r="J507" s="661" t="s">
        <v>2515</v>
      </c>
      <c r="K507" s="661" t="s">
        <v>2516</v>
      </c>
      <c r="L507" s="662">
        <v>159.71</v>
      </c>
      <c r="M507" s="662">
        <v>479.13</v>
      </c>
      <c r="N507" s="661">
        <v>3</v>
      </c>
      <c r="O507" s="744">
        <v>2</v>
      </c>
      <c r="P507" s="662"/>
      <c r="Q507" s="677">
        <v>0</v>
      </c>
      <c r="R507" s="661"/>
      <c r="S507" s="677">
        <v>0</v>
      </c>
      <c r="T507" s="744"/>
      <c r="U507" s="700">
        <v>0</v>
      </c>
    </row>
    <row r="508" spans="1:21" ht="14.4" customHeight="1" x14ac:dyDescent="0.3">
      <c r="A508" s="660">
        <v>11</v>
      </c>
      <c r="B508" s="661" t="s">
        <v>577</v>
      </c>
      <c r="C508" s="661" t="s">
        <v>2261</v>
      </c>
      <c r="D508" s="742" t="s">
        <v>3663</v>
      </c>
      <c r="E508" s="743" t="s">
        <v>2270</v>
      </c>
      <c r="F508" s="661" t="s">
        <v>2256</v>
      </c>
      <c r="G508" s="661" t="s">
        <v>2513</v>
      </c>
      <c r="H508" s="661" t="s">
        <v>578</v>
      </c>
      <c r="I508" s="661" t="s">
        <v>2714</v>
      </c>
      <c r="J508" s="661" t="s">
        <v>2515</v>
      </c>
      <c r="K508" s="661" t="s">
        <v>2715</v>
      </c>
      <c r="L508" s="662">
        <v>0</v>
      </c>
      <c r="M508" s="662">
        <v>0</v>
      </c>
      <c r="N508" s="661">
        <v>15</v>
      </c>
      <c r="O508" s="744">
        <v>14</v>
      </c>
      <c r="P508" s="662">
        <v>0</v>
      </c>
      <c r="Q508" s="677"/>
      <c r="R508" s="661">
        <v>1</v>
      </c>
      <c r="S508" s="677">
        <v>6.6666666666666666E-2</v>
      </c>
      <c r="T508" s="744">
        <v>1</v>
      </c>
      <c r="U508" s="700">
        <v>7.1428571428571425E-2</v>
      </c>
    </row>
    <row r="509" spans="1:21" ht="14.4" customHeight="1" x14ac:dyDescent="0.3">
      <c r="A509" s="660">
        <v>11</v>
      </c>
      <c r="B509" s="661" t="s">
        <v>577</v>
      </c>
      <c r="C509" s="661" t="s">
        <v>2261</v>
      </c>
      <c r="D509" s="742" t="s">
        <v>3663</v>
      </c>
      <c r="E509" s="743" t="s">
        <v>2270</v>
      </c>
      <c r="F509" s="661" t="s">
        <v>2256</v>
      </c>
      <c r="G509" s="661" t="s">
        <v>2513</v>
      </c>
      <c r="H509" s="661" t="s">
        <v>578</v>
      </c>
      <c r="I509" s="661" t="s">
        <v>2718</v>
      </c>
      <c r="J509" s="661" t="s">
        <v>2719</v>
      </c>
      <c r="K509" s="661" t="s">
        <v>2720</v>
      </c>
      <c r="L509" s="662">
        <v>0</v>
      </c>
      <c r="M509" s="662">
        <v>0</v>
      </c>
      <c r="N509" s="661">
        <v>5</v>
      </c>
      <c r="O509" s="744">
        <v>5</v>
      </c>
      <c r="P509" s="662">
        <v>0</v>
      </c>
      <c r="Q509" s="677"/>
      <c r="R509" s="661">
        <v>1</v>
      </c>
      <c r="S509" s="677">
        <v>0.2</v>
      </c>
      <c r="T509" s="744">
        <v>1</v>
      </c>
      <c r="U509" s="700">
        <v>0.2</v>
      </c>
    </row>
    <row r="510" spans="1:21" ht="14.4" customHeight="1" x14ac:dyDescent="0.3">
      <c r="A510" s="660">
        <v>11</v>
      </c>
      <c r="B510" s="661" t="s">
        <v>577</v>
      </c>
      <c r="C510" s="661" t="s">
        <v>2261</v>
      </c>
      <c r="D510" s="742" t="s">
        <v>3663</v>
      </c>
      <c r="E510" s="743" t="s">
        <v>2270</v>
      </c>
      <c r="F510" s="661" t="s">
        <v>2256</v>
      </c>
      <c r="G510" s="661" t="s">
        <v>2534</v>
      </c>
      <c r="H510" s="661" t="s">
        <v>960</v>
      </c>
      <c r="I510" s="661" t="s">
        <v>2834</v>
      </c>
      <c r="J510" s="661" t="s">
        <v>2536</v>
      </c>
      <c r="K510" s="661" t="s">
        <v>2835</v>
      </c>
      <c r="L510" s="662">
        <v>206.53</v>
      </c>
      <c r="M510" s="662">
        <v>206.53</v>
      </c>
      <c r="N510" s="661">
        <v>1</v>
      </c>
      <c r="O510" s="744">
        <v>1</v>
      </c>
      <c r="P510" s="662"/>
      <c r="Q510" s="677">
        <v>0</v>
      </c>
      <c r="R510" s="661"/>
      <c r="S510" s="677">
        <v>0</v>
      </c>
      <c r="T510" s="744"/>
      <c r="U510" s="700">
        <v>0</v>
      </c>
    </row>
    <row r="511" spans="1:21" ht="14.4" customHeight="1" x14ac:dyDescent="0.3">
      <c r="A511" s="660">
        <v>11</v>
      </c>
      <c r="B511" s="661" t="s">
        <v>577</v>
      </c>
      <c r="C511" s="661" t="s">
        <v>2261</v>
      </c>
      <c r="D511" s="742" t="s">
        <v>3663</v>
      </c>
      <c r="E511" s="743" t="s">
        <v>2270</v>
      </c>
      <c r="F511" s="661" t="s">
        <v>2256</v>
      </c>
      <c r="G511" s="661" t="s">
        <v>2836</v>
      </c>
      <c r="H511" s="661" t="s">
        <v>578</v>
      </c>
      <c r="I511" s="661" t="s">
        <v>2837</v>
      </c>
      <c r="J511" s="661" t="s">
        <v>2838</v>
      </c>
      <c r="K511" s="661" t="s">
        <v>2839</v>
      </c>
      <c r="L511" s="662">
        <v>816.97</v>
      </c>
      <c r="M511" s="662">
        <v>3267.88</v>
      </c>
      <c r="N511" s="661">
        <v>4</v>
      </c>
      <c r="O511" s="744">
        <v>1</v>
      </c>
      <c r="P511" s="662">
        <v>3267.88</v>
      </c>
      <c r="Q511" s="677">
        <v>1</v>
      </c>
      <c r="R511" s="661">
        <v>4</v>
      </c>
      <c r="S511" s="677">
        <v>1</v>
      </c>
      <c r="T511" s="744">
        <v>1</v>
      </c>
      <c r="U511" s="700">
        <v>1</v>
      </c>
    </row>
    <row r="512" spans="1:21" ht="14.4" customHeight="1" x14ac:dyDescent="0.3">
      <c r="A512" s="660">
        <v>11</v>
      </c>
      <c r="B512" s="661" t="s">
        <v>577</v>
      </c>
      <c r="C512" s="661" t="s">
        <v>2261</v>
      </c>
      <c r="D512" s="742" t="s">
        <v>3663</v>
      </c>
      <c r="E512" s="743" t="s">
        <v>2270</v>
      </c>
      <c r="F512" s="661" t="s">
        <v>2256</v>
      </c>
      <c r="G512" s="661" t="s">
        <v>2733</v>
      </c>
      <c r="H512" s="661" t="s">
        <v>578</v>
      </c>
      <c r="I512" s="661" t="s">
        <v>2734</v>
      </c>
      <c r="J512" s="661" t="s">
        <v>2735</v>
      </c>
      <c r="K512" s="661" t="s">
        <v>2736</v>
      </c>
      <c r="L512" s="662">
        <v>663.86</v>
      </c>
      <c r="M512" s="662">
        <v>663.86</v>
      </c>
      <c r="N512" s="661">
        <v>1</v>
      </c>
      <c r="O512" s="744">
        <v>1</v>
      </c>
      <c r="P512" s="662"/>
      <c r="Q512" s="677">
        <v>0</v>
      </c>
      <c r="R512" s="661"/>
      <c r="S512" s="677">
        <v>0</v>
      </c>
      <c r="T512" s="744"/>
      <c r="U512" s="700">
        <v>0</v>
      </c>
    </row>
    <row r="513" spans="1:21" ht="14.4" customHeight="1" x14ac:dyDescent="0.3">
      <c r="A513" s="660">
        <v>11</v>
      </c>
      <c r="B513" s="661" t="s">
        <v>577</v>
      </c>
      <c r="C513" s="661" t="s">
        <v>2261</v>
      </c>
      <c r="D513" s="742" t="s">
        <v>3663</v>
      </c>
      <c r="E513" s="743" t="s">
        <v>2270</v>
      </c>
      <c r="F513" s="661" t="s">
        <v>2256</v>
      </c>
      <c r="G513" s="661" t="s">
        <v>2306</v>
      </c>
      <c r="H513" s="661" t="s">
        <v>960</v>
      </c>
      <c r="I513" s="661" t="s">
        <v>966</v>
      </c>
      <c r="J513" s="661" t="s">
        <v>967</v>
      </c>
      <c r="K513" s="661" t="s">
        <v>2159</v>
      </c>
      <c r="L513" s="662">
        <v>48.42</v>
      </c>
      <c r="M513" s="662">
        <v>96.84</v>
      </c>
      <c r="N513" s="661">
        <v>2</v>
      </c>
      <c r="O513" s="744">
        <v>1</v>
      </c>
      <c r="P513" s="662"/>
      <c r="Q513" s="677">
        <v>0</v>
      </c>
      <c r="R513" s="661"/>
      <c r="S513" s="677">
        <v>0</v>
      </c>
      <c r="T513" s="744"/>
      <c r="U513" s="700">
        <v>0</v>
      </c>
    </row>
    <row r="514" spans="1:21" ht="14.4" customHeight="1" x14ac:dyDescent="0.3">
      <c r="A514" s="660">
        <v>11</v>
      </c>
      <c r="B514" s="661" t="s">
        <v>577</v>
      </c>
      <c r="C514" s="661" t="s">
        <v>2261</v>
      </c>
      <c r="D514" s="742" t="s">
        <v>3663</v>
      </c>
      <c r="E514" s="743" t="s">
        <v>2270</v>
      </c>
      <c r="F514" s="661" t="s">
        <v>2256</v>
      </c>
      <c r="G514" s="661" t="s">
        <v>2306</v>
      </c>
      <c r="H514" s="661" t="s">
        <v>960</v>
      </c>
      <c r="I514" s="661" t="s">
        <v>2349</v>
      </c>
      <c r="J514" s="661" t="s">
        <v>967</v>
      </c>
      <c r="K514" s="661" t="s">
        <v>2350</v>
      </c>
      <c r="L514" s="662">
        <v>0</v>
      </c>
      <c r="M514" s="662">
        <v>0</v>
      </c>
      <c r="N514" s="661">
        <v>2</v>
      </c>
      <c r="O514" s="744">
        <v>0.5</v>
      </c>
      <c r="P514" s="662"/>
      <c r="Q514" s="677"/>
      <c r="R514" s="661"/>
      <c r="S514" s="677">
        <v>0</v>
      </c>
      <c r="T514" s="744"/>
      <c r="U514" s="700">
        <v>0</v>
      </c>
    </row>
    <row r="515" spans="1:21" ht="14.4" customHeight="1" x14ac:dyDescent="0.3">
      <c r="A515" s="660">
        <v>11</v>
      </c>
      <c r="B515" s="661" t="s">
        <v>577</v>
      </c>
      <c r="C515" s="661" t="s">
        <v>2261</v>
      </c>
      <c r="D515" s="742" t="s">
        <v>3663</v>
      </c>
      <c r="E515" s="743" t="s">
        <v>2270</v>
      </c>
      <c r="F515" s="661" t="s">
        <v>2256</v>
      </c>
      <c r="G515" s="661" t="s">
        <v>2579</v>
      </c>
      <c r="H515" s="661" t="s">
        <v>578</v>
      </c>
      <c r="I515" s="661" t="s">
        <v>2840</v>
      </c>
      <c r="J515" s="661" t="s">
        <v>861</v>
      </c>
      <c r="K515" s="661" t="s">
        <v>2841</v>
      </c>
      <c r="L515" s="662">
        <v>0</v>
      </c>
      <c r="M515" s="662">
        <v>0</v>
      </c>
      <c r="N515" s="661">
        <v>1</v>
      </c>
      <c r="O515" s="744">
        <v>1</v>
      </c>
      <c r="P515" s="662">
        <v>0</v>
      </c>
      <c r="Q515" s="677"/>
      <c r="R515" s="661">
        <v>1</v>
      </c>
      <c r="S515" s="677">
        <v>1</v>
      </c>
      <c r="T515" s="744">
        <v>1</v>
      </c>
      <c r="U515" s="700">
        <v>1</v>
      </c>
    </row>
    <row r="516" spans="1:21" ht="14.4" customHeight="1" x14ac:dyDescent="0.3">
      <c r="A516" s="660">
        <v>11</v>
      </c>
      <c r="B516" s="661" t="s">
        <v>577</v>
      </c>
      <c r="C516" s="661" t="s">
        <v>2261</v>
      </c>
      <c r="D516" s="742" t="s">
        <v>3663</v>
      </c>
      <c r="E516" s="743" t="s">
        <v>2270</v>
      </c>
      <c r="F516" s="661" t="s">
        <v>2258</v>
      </c>
      <c r="G516" s="661" t="s">
        <v>2351</v>
      </c>
      <c r="H516" s="661" t="s">
        <v>578</v>
      </c>
      <c r="I516" s="661" t="s">
        <v>2352</v>
      </c>
      <c r="J516" s="661" t="s">
        <v>2353</v>
      </c>
      <c r="K516" s="661" t="s">
        <v>2354</v>
      </c>
      <c r="L516" s="662">
        <v>0</v>
      </c>
      <c r="M516" s="662">
        <v>0</v>
      </c>
      <c r="N516" s="661">
        <v>7</v>
      </c>
      <c r="O516" s="744">
        <v>7</v>
      </c>
      <c r="P516" s="662"/>
      <c r="Q516" s="677"/>
      <c r="R516" s="661"/>
      <c r="S516" s="677">
        <v>0</v>
      </c>
      <c r="T516" s="744"/>
      <c r="U516" s="700">
        <v>0</v>
      </c>
    </row>
    <row r="517" spans="1:21" ht="14.4" customHeight="1" x14ac:dyDescent="0.3">
      <c r="A517" s="660">
        <v>11</v>
      </c>
      <c r="B517" s="661" t="s">
        <v>577</v>
      </c>
      <c r="C517" s="661" t="s">
        <v>2261</v>
      </c>
      <c r="D517" s="742" t="s">
        <v>3663</v>
      </c>
      <c r="E517" s="743" t="s">
        <v>2270</v>
      </c>
      <c r="F517" s="661" t="s">
        <v>2258</v>
      </c>
      <c r="G517" s="661" t="s">
        <v>2318</v>
      </c>
      <c r="H517" s="661" t="s">
        <v>578</v>
      </c>
      <c r="I517" s="661" t="s">
        <v>2842</v>
      </c>
      <c r="J517" s="661" t="s">
        <v>2780</v>
      </c>
      <c r="K517" s="661" t="s">
        <v>2843</v>
      </c>
      <c r="L517" s="662">
        <v>1600</v>
      </c>
      <c r="M517" s="662">
        <v>1600</v>
      </c>
      <c r="N517" s="661">
        <v>1</v>
      </c>
      <c r="O517" s="744">
        <v>1</v>
      </c>
      <c r="P517" s="662">
        <v>1600</v>
      </c>
      <c r="Q517" s="677">
        <v>1</v>
      </c>
      <c r="R517" s="661">
        <v>1</v>
      </c>
      <c r="S517" s="677">
        <v>1</v>
      </c>
      <c r="T517" s="744">
        <v>1</v>
      </c>
      <c r="U517" s="700">
        <v>1</v>
      </c>
    </row>
    <row r="518" spans="1:21" ht="14.4" customHeight="1" x14ac:dyDescent="0.3">
      <c r="A518" s="660">
        <v>11</v>
      </c>
      <c r="B518" s="661" t="s">
        <v>577</v>
      </c>
      <c r="C518" s="661" t="s">
        <v>2261</v>
      </c>
      <c r="D518" s="742" t="s">
        <v>3663</v>
      </c>
      <c r="E518" s="743" t="s">
        <v>2270</v>
      </c>
      <c r="F518" s="661" t="s">
        <v>2258</v>
      </c>
      <c r="G518" s="661" t="s">
        <v>2318</v>
      </c>
      <c r="H518" s="661" t="s">
        <v>578</v>
      </c>
      <c r="I518" s="661" t="s">
        <v>2628</v>
      </c>
      <c r="J518" s="661" t="s">
        <v>2629</v>
      </c>
      <c r="K518" s="661" t="s">
        <v>2630</v>
      </c>
      <c r="L518" s="662">
        <v>180</v>
      </c>
      <c r="M518" s="662">
        <v>180</v>
      </c>
      <c r="N518" s="661">
        <v>1</v>
      </c>
      <c r="O518" s="744">
        <v>1</v>
      </c>
      <c r="P518" s="662">
        <v>180</v>
      </c>
      <c r="Q518" s="677">
        <v>1</v>
      </c>
      <c r="R518" s="661">
        <v>1</v>
      </c>
      <c r="S518" s="677">
        <v>1</v>
      </c>
      <c r="T518" s="744">
        <v>1</v>
      </c>
      <c r="U518" s="700">
        <v>1</v>
      </c>
    </row>
    <row r="519" spans="1:21" ht="14.4" customHeight="1" x14ac:dyDescent="0.3">
      <c r="A519" s="660">
        <v>11</v>
      </c>
      <c r="B519" s="661" t="s">
        <v>577</v>
      </c>
      <c r="C519" s="661" t="s">
        <v>2261</v>
      </c>
      <c r="D519" s="742" t="s">
        <v>3663</v>
      </c>
      <c r="E519" s="743" t="s">
        <v>2270</v>
      </c>
      <c r="F519" s="661" t="s">
        <v>2258</v>
      </c>
      <c r="G519" s="661" t="s">
        <v>2318</v>
      </c>
      <c r="H519" s="661" t="s">
        <v>578</v>
      </c>
      <c r="I519" s="661" t="s">
        <v>2844</v>
      </c>
      <c r="J519" s="661" t="s">
        <v>2845</v>
      </c>
      <c r="K519" s="661" t="s">
        <v>2846</v>
      </c>
      <c r="L519" s="662">
        <v>600</v>
      </c>
      <c r="M519" s="662">
        <v>600</v>
      </c>
      <c r="N519" s="661">
        <v>1</v>
      </c>
      <c r="O519" s="744">
        <v>1</v>
      </c>
      <c r="P519" s="662">
        <v>600</v>
      </c>
      <c r="Q519" s="677">
        <v>1</v>
      </c>
      <c r="R519" s="661">
        <v>1</v>
      </c>
      <c r="S519" s="677">
        <v>1</v>
      </c>
      <c r="T519" s="744">
        <v>1</v>
      </c>
      <c r="U519" s="700">
        <v>1</v>
      </c>
    </row>
    <row r="520" spans="1:21" ht="14.4" customHeight="1" x14ac:dyDescent="0.3">
      <c r="A520" s="660">
        <v>11</v>
      </c>
      <c r="B520" s="661" t="s">
        <v>577</v>
      </c>
      <c r="C520" s="661" t="s">
        <v>2261</v>
      </c>
      <c r="D520" s="742" t="s">
        <v>3663</v>
      </c>
      <c r="E520" s="743" t="s">
        <v>2270</v>
      </c>
      <c r="F520" s="661" t="s">
        <v>2258</v>
      </c>
      <c r="G520" s="661" t="s">
        <v>2318</v>
      </c>
      <c r="H520" s="661" t="s">
        <v>578</v>
      </c>
      <c r="I520" s="661" t="s">
        <v>2847</v>
      </c>
      <c r="J520" s="661" t="s">
        <v>2848</v>
      </c>
      <c r="K520" s="661" t="s">
        <v>2849</v>
      </c>
      <c r="L520" s="662">
        <v>350</v>
      </c>
      <c r="M520" s="662">
        <v>350</v>
      </c>
      <c r="N520" s="661">
        <v>1</v>
      </c>
      <c r="O520" s="744">
        <v>1</v>
      </c>
      <c r="P520" s="662">
        <v>350</v>
      </c>
      <c r="Q520" s="677">
        <v>1</v>
      </c>
      <c r="R520" s="661">
        <v>1</v>
      </c>
      <c r="S520" s="677">
        <v>1</v>
      </c>
      <c r="T520" s="744">
        <v>1</v>
      </c>
      <c r="U520" s="700">
        <v>1</v>
      </c>
    </row>
    <row r="521" spans="1:21" ht="14.4" customHeight="1" x14ac:dyDescent="0.3">
      <c r="A521" s="660">
        <v>11</v>
      </c>
      <c r="B521" s="661" t="s">
        <v>577</v>
      </c>
      <c r="C521" s="661" t="s">
        <v>2261</v>
      </c>
      <c r="D521" s="742" t="s">
        <v>3663</v>
      </c>
      <c r="E521" s="743" t="s">
        <v>2270</v>
      </c>
      <c r="F521" s="661" t="s">
        <v>2258</v>
      </c>
      <c r="G521" s="661" t="s">
        <v>2330</v>
      </c>
      <c r="H521" s="661" t="s">
        <v>578</v>
      </c>
      <c r="I521" s="661" t="s">
        <v>2436</v>
      </c>
      <c r="J521" s="661" t="s">
        <v>2437</v>
      </c>
      <c r="K521" s="661" t="s">
        <v>2438</v>
      </c>
      <c r="L521" s="662">
        <v>200</v>
      </c>
      <c r="M521" s="662">
        <v>2400</v>
      </c>
      <c r="N521" s="661">
        <v>12</v>
      </c>
      <c r="O521" s="744">
        <v>6</v>
      </c>
      <c r="P521" s="662">
        <v>2000</v>
      </c>
      <c r="Q521" s="677">
        <v>0.83333333333333337</v>
      </c>
      <c r="R521" s="661">
        <v>10</v>
      </c>
      <c r="S521" s="677">
        <v>0.83333333333333337</v>
      </c>
      <c r="T521" s="744">
        <v>5</v>
      </c>
      <c r="U521" s="700">
        <v>0.83333333333333337</v>
      </c>
    </row>
    <row r="522" spans="1:21" ht="14.4" customHeight="1" x14ac:dyDescent="0.3">
      <c r="A522" s="660">
        <v>11</v>
      </c>
      <c r="B522" s="661" t="s">
        <v>577</v>
      </c>
      <c r="C522" s="661" t="s">
        <v>2261</v>
      </c>
      <c r="D522" s="742" t="s">
        <v>3663</v>
      </c>
      <c r="E522" s="743" t="s">
        <v>2270</v>
      </c>
      <c r="F522" s="661" t="s">
        <v>2258</v>
      </c>
      <c r="G522" s="661" t="s">
        <v>2330</v>
      </c>
      <c r="H522" s="661" t="s">
        <v>578</v>
      </c>
      <c r="I522" s="661" t="s">
        <v>2331</v>
      </c>
      <c r="J522" s="661" t="s">
        <v>2332</v>
      </c>
      <c r="K522" s="661" t="s">
        <v>2333</v>
      </c>
      <c r="L522" s="662">
        <v>278.75</v>
      </c>
      <c r="M522" s="662">
        <v>557.5</v>
      </c>
      <c r="N522" s="661">
        <v>2</v>
      </c>
      <c r="O522" s="744">
        <v>1</v>
      </c>
      <c r="P522" s="662">
        <v>557.5</v>
      </c>
      <c r="Q522" s="677">
        <v>1</v>
      </c>
      <c r="R522" s="661">
        <v>2</v>
      </c>
      <c r="S522" s="677">
        <v>1</v>
      </c>
      <c r="T522" s="744">
        <v>1</v>
      </c>
      <c r="U522" s="700">
        <v>1</v>
      </c>
    </row>
    <row r="523" spans="1:21" ht="14.4" customHeight="1" x14ac:dyDescent="0.3">
      <c r="A523" s="660">
        <v>11</v>
      </c>
      <c r="B523" s="661" t="s">
        <v>577</v>
      </c>
      <c r="C523" s="661" t="s">
        <v>2261</v>
      </c>
      <c r="D523" s="742" t="s">
        <v>3663</v>
      </c>
      <c r="E523" s="743" t="s">
        <v>2270</v>
      </c>
      <c r="F523" s="661" t="s">
        <v>2258</v>
      </c>
      <c r="G523" s="661" t="s">
        <v>2669</v>
      </c>
      <c r="H523" s="661" t="s">
        <v>578</v>
      </c>
      <c r="I523" s="661" t="s">
        <v>2670</v>
      </c>
      <c r="J523" s="661" t="s">
        <v>2671</v>
      </c>
      <c r="K523" s="661" t="s">
        <v>2672</v>
      </c>
      <c r="L523" s="662">
        <v>1659.44</v>
      </c>
      <c r="M523" s="662">
        <v>1659.44</v>
      </c>
      <c r="N523" s="661">
        <v>1</v>
      </c>
      <c r="O523" s="744">
        <v>1</v>
      </c>
      <c r="P523" s="662"/>
      <c r="Q523" s="677">
        <v>0</v>
      </c>
      <c r="R523" s="661"/>
      <c r="S523" s="677">
        <v>0</v>
      </c>
      <c r="T523" s="744"/>
      <c r="U523" s="700">
        <v>0</v>
      </c>
    </row>
    <row r="524" spans="1:21" ht="14.4" customHeight="1" x14ac:dyDescent="0.3">
      <c r="A524" s="660">
        <v>11</v>
      </c>
      <c r="B524" s="661" t="s">
        <v>577</v>
      </c>
      <c r="C524" s="661" t="s">
        <v>2261</v>
      </c>
      <c r="D524" s="742" t="s">
        <v>3663</v>
      </c>
      <c r="E524" s="743" t="s">
        <v>2270</v>
      </c>
      <c r="F524" s="661" t="s">
        <v>2258</v>
      </c>
      <c r="G524" s="661" t="s">
        <v>2669</v>
      </c>
      <c r="H524" s="661" t="s">
        <v>578</v>
      </c>
      <c r="I524" s="661" t="s">
        <v>2825</v>
      </c>
      <c r="J524" s="661" t="s">
        <v>2826</v>
      </c>
      <c r="K524" s="661" t="s">
        <v>2827</v>
      </c>
      <c r="L524" s="662">
        <v>553.15</v>
      </c>
      <c r="M524" s="662">
        <v>1659.4499999999998</v>
      </c>
      <c r="N524" s="661">
        <v>3</v>
      </c>
      <c r="O524" s="744">
        <v>1</v>
      </c>
      <c r="P524" s="662"/>
      <c r="Q524" s="677">
        <v>0</v>
      </c>
      <c r="R524" s="661"/>
      <c r="S524" s="677">
        <v>0</v>
      </c>
      <c r="T524" s="744"/>
      <c r="U524" s="700">
        <v>0</v>
      </c>
    </row>
    <row r="525" spans="1:21" ht="14.4" customHeight="1" x14ac:dyDescent="0.3">
      <c r="A525" s="660">
        <v>11</v>
      </c>
      <c r="B525" s="661" t="s">
        <v>577</v>
      </c>
      <c r="C525" s="661" t="s">
        <v>2261</v>
      </c>
      <c r="D525" s="742" t="s">
        <v>3663</v>
      </c>
      <c r="E525" s="743" t="s">
        <v>2271</v>
      </c>
      <c r="F525" s="661" t="s">
        <v>2256</v>
      </c>
      <c r="G525" s="661" t="s">
        <v>2291</v>
      </c>
      <c r="H525" s="661" t="s">
        <v>960</v>
      </c>
      <c r="I525" s="661" t="s">
        <v>1126</v>
      </c>
      <c r="J525" s="661" t="s">
        <v>2138</v>
      </c>
      <c r="K525" s="661" t="s">
        <v>2139</v>
      </c>
      <c r="L525" s="662">
        <v>154.36000000000001</v>
      </c>
      <c r="M525" s="662">
        <v>308.72000000000003</v>
      </c>
      <c r="N525" s="661">
        <v>2</v>
      </c>
      <c r="O525" s="744">
        <v>1.5</v>
      </c>
      <c r="P525" s="662">
        <v>308.72000000000003</v>
      </c>
      <c r="Q525" s="677">
        <v>1</v>
      </c>
      <c r="R525" s="661">
        <v>2</v>
      </c>
      <c r="S525" s="677">
        <v>1</v>
      </c>
      <c r="T525" s="744">
        <v>1.5</v>
      </c>
      <c r="U525" s="700">
        <v>1</v>
      </c>
    </row>
    <row r="526" spans="1:21" ht="14.4" customHeight="1" x14ac:dyDescent="0.3">
      <c r="A526" s="660">
        <v>11</v>
      </c>
      <c r="B526" s="661" t="s">
        <v>577</v>
      </c>
      <c r="C526" s="661" t="s">
        <v>2261</v>
      </c>
      <c r="D526" s="742" t="s">
        <v>3663</v>
      </c>
      <c r="E526" s="743" t="s">
        <v>2271</v>
      </c>
      <c r="F526" s="661" t="s">
        <v>2256</v>
      </c>
      <c r="G526" s="661" t="s">
        <v>2459</v>
      </c>
      <c r="H526" s="661" t="s">
        <v>578</v>
      </c>
      <c r="I526" s="661" t="s">
        <v>2460</v>
      </c>
      <c r="J526" s="661" t="s">
        <v>2461</v>
      </c>
      <c r="K526" s="661" t="s">
        <v>2462</v>
      </c>
      <c r="L526" s="662">
        <v>159.71</v>
      </c>
      <c r="M526" s="662">
        <v>2235.94</v>
      </c>
      <c r="N526" s="661">
        <v>14</v>
      </c>
      <c r="O526" s="744">
        <v>8.5</v>
      </c>
      <c r="P526" s="662">
        <v>319.42</v>
      </c>
      <c r="Q526" s="677">
        <v>0.14285714285714285</v>
      </c>
      <c r="R526" s="661">
        <v>2</v>
      </c>
      <c r="S526" s="677">
        <v>0.14285714285714285</v>
      </c>
      <c r="T526" s="744">
        <v>0.5</v>
      </c>
      <c r="U526" s="700">
        <v>5.8823529411764705E-2</v>
      </c>
    </row>
    <row r="527" spans="1:21" ht="14.4" customHeight="1" x14ac:dyDescent="0.3">
      <c r="A527" s="660">
        <v>11</v>
      </c>
      <c r="B527" s="661" t="s">
        <v>577</v>
      </c>
      <c r="C527" s="661" t="s">
        <v>2261</v>
      </c>
      <c r="D527" s="742" t="s">
        <v>3663</v>
      </c>
      <c r="E527" s="743" t="s">
        <v>2271</v>
      </c>
      <c r="F527" s="661" t="s">
        <v>2256</v>
      </c>
      <c r="G527" s="661" t="s">
        <v>2294</v>
      </c>
      <c r="H527" s="661" t="s">
        <v>578</v>
      </c>
      <c r="I527" s="661" t="s">
        <v>1613</v>
      </c>
      <c r="J527" s="661" t="s">
        <v>1614</v>
      </c>
      <c r="K527" s="661" t="s">
        <v>2146</v>
      </c>
      <c r="L527" s="662">
        <v>66.819999999999993</v>
      </c>
      <c r="M527" s="662">
        <v>267.27999999999997</v>
      </c>
      <c r="N527" s="661">
        <v>4</v>
      </c>
      <c r="O527" s="744">
        <v>0.5</v>
      </c>
      <c r="P527" s="662">
        <v>267.27999999999997</v>
      </c>
      <c r="Q527" s="677">
        <v>1</v>
      </c>
      <c r="R527" s="661">
        <v>4</v>
      </c>
      <c r="S527" s="677">
        <v>1</v>
      </c>
      <c r="T527" s="744">
        <v>0.5</v>
      </c>
      <c r="U527" s="700">
        <v>1</v>
      </c>
    </row>
    <row r="528" spans="1:21" ht="14.4" customHeight="1" x14ac:dyDescent="0.3">
      <c r="A528" s="660">
        <v>11</v>
      </c>
      <c r="B528" s="661" t="s">
        <v>577</v>
      </c>
      <c r="C528" s="661" t="s">
        <v>2261</v>
      </c>
      <c r="D528" s="742" t="s">
        <v>3663</v>
      </c>
      <c r="E528" s="743" t="s">
        <v>2271</v>
      </c>
      <c r="F528" s="661" t="s">
        <v>2256</v>
      </c>
      <c r="G528" s="661" t="s">
        <v>2850</v>
      </c>
      <c r="H528" s="661" t="s">
        <v>578</v>
      </c>
      <c r="I528" s="661" t="s">
        <v>2851</v>
      </c>
      <c r="J528" s="661" t="s">
        <v>2852</v>
      </c>
      <c r="K528" s="661" t="s">
        <v>1365</v>
      </c>
      <c r="L528" s="662">
        <v>79.849999999999994</v>
      </c>
      <c r="M528" s="662">
        <v>159.69999999999999</v>
      </c>
      <c r="N528" s="661">
        <v>2</v>
      </c>
      <c r="O528" s="744">
        <v>2</v>
      </c>
      <c r="P528" s="662">
        <v>79.849999999999994</v>
      </c>
      <c r="Q528" s="677">
        <v>0.5</v>
      </c>
      <c r="R528" s="661">
        <v>1</v>
      </c>
      <c r="S528" s="677">
        <v>0.5</v>
      </c>
      <c r="T528" s="744">
        <v>1</v>
      </c>
      <c r="U528" s="700">
        <v>0.5</v>
      </c>
    </row>
    <row r="529" spans="1:21" ht="14.4" customHeight="1" x14ac:dyDescent="0.3">
      <c r="A529" s="660">
        <v>11</v>
      </c>
      <c r="B529" s="661" t="s">
        <v>577</v>
      </c>
      <c r="C529" s="661" t="s">
        <v>2261</v>
      </c>
      <c r="D529" s="742" t="s">
        <v>3663</v>
      </c>
      <c r="E529" s="743" t="s">
        <v>2271</v>
      </c>
      <c r="F529" s="661" t="s">
        <v>2256</v>
      </c>
      <c r="G529" s="661" t="s">
        <v>2850</v>
      </c>
      <c r="H529" s="661" t="s">
        <v>578</v>
      </c>
      <c r="I529" s="661" t="s">
        <v>2853</v>
      </c>
      <c r="J529" s="661" t="s">
        <v>2852</v>
      </c>
      <c r="K529" s="661" t="s">
        <v>2854</v>
      </c>
      <c r="L529" s="662">
        <v>0</v>
      </c>
      <c r="M529" s="662">
        <v>0</v>
      </c>
      <c r="N529" s="661">
        <v>4</v>
      </c>
      <c r="O529" s="744">
        <v>2</v>
      </c>
      <c r="P529" s="662">
        <v>0</v>
      </c>
      <c r="Q529" s="677"/>
      <c r="R529" s="661">
        <v>4</v>
      </c>
      <c r="S529" s="677">
        <v>1</v>
      </c>
      <c r="T529" s="744">
        <v>2</v>
      </c>
      <c r="U529" s="700">
        <v>1</v>
      </c>
    </row>
    <row r="530" spans="1:21" ht="14.4" customHeight="1" x14ac:dyDescent="0.3">
      <c r="A530" s="660">
        <v>11</v>
      </c>
      <c r="B530" s="661" t="s">
        <v>577</v>
      </c>
      <c r="C530" s="661" t="s">
        <v>2261</v>
      </c>
      <c r="D530" s="742" t="s">
        <v>3663</v>
      </c>
      <c r="E530" s="743" t="s">
        <v>2271</v>
      </c>
      <c r="F530" s="661" t="s">
        <v>2256</v>
      </c>
      <c r="G530" s="661" t="s">
        <v>2295</v>
      </c>
      <c r="H530" s="661" t="s">
        <v>578</v>
      </c>
      <c r="I530" s="661" t="s">
        <v>852</v>
      </c>
      <c r="J530" s="661" t="s">
        <v>853</v>
      </c>
      <c r="K530" s="661" t="s">
        <v>854</v>
      </c>
      <c r="L530" s="662">
        <v>72.64</v>
      </c>
      <c r="M530" s="662">
        <v>1089.5999999999999</v>
      </c>
      <c r="N530" s="661">
        <v>15</v>
      </c>
      <c r="O530" s="744">
        <v>7</v>
      </c>
      <c r="P530" s="662">
        <v>581.12</v>
      </c>
      <c r="Q530" s="677">
        <v>0.53333333333333344</v>
      </c>
      <c r="R530" s="661">
        <v>8</v>
      </c>
      <c r="S530" s="677">
        <v>0.53333333333333333</v>
      </c>
      <c r="T530" s="744">
        <v>3.5</v>
      </c>
      <c r="U530" s="700">
        <v>0.5</v>
      </c>
    </row>
    <row r="531" spans="1:21" ht="14.4" customHeight="1" x14ac:dyDescent="0.3">
      <c r="A531" s="660">
        <v>11</v>
      </c>
      <c r="B531" s="661" t="s">
        <v>577</v>
      </c>
      <c r="C531" s="661" t="s">
        <v>2261</v>
      </c>
      <c r="D531" s="742" t="s">
        <v>3663</v>
      </c>
      <c r="E531" s="743" t="s">
        <v>2271</v>
      </c>
      <c r="F531" s="661" t="s">
        <v>2256</v>
      </c>
      <c r="G531" s="661" t="s">
        <v>2295</v>
      </c>
      <c r="H531" s="661" t="s">
        <v>578</v>
      </c>
      <c r="I531" s="661" t="s">
        <v>2855</v>
      </c>
      <c r="J531" s="661" t="s">
        <v>2856</v>
      </c>
      <c r="K531" s="661" t="s">
        <v>2730</v>
      </c>
      <c r="L531" s="662">
        <v>0</v>
      </c>
      <c r="M531" s="662">
        <v>0</v>
      </c>
      <c r="N531" s="661">
        <v>1</v>
      </c>
      <c r="O531" s="744">
        <v>1</v>
      </c>
      <c r="P531" s="662">
        <v>0</v>
      </c>
      <c r="Q531" s="677"/>
      <c r="R531" s="661">
        <v>1</v>
      </c>
      <c r="S531" s="677">
        <v>1</v>
      </c>
      <c r="T531" s="744">
        <v>1</v>
      </c>
      <c r="U531" s="700">
        <v>1</v>
      </c>
    </row>
    <row r="532" spans="1:21" ht="14.4" customHeight="1" x14ac:dyDescent="0.3">
      <c r="A532" s="660">
        <v>11</v>
      </c>
      <c r="B532" s="661" t="s">
        <v>577</v>
      </c>
      <c r="C532" s="661" t="s">
        <v>2261</v>
      </c>
      <c r="D532" s="742" t="s">
        <v>3663</v>
      </c>
      <c r="E532" s="743" t="s">
        <v>2271</v>
      </c>
      <c r="F532" s="661" t="s">
        <v>2256</v>
      </c>
      <c r="G532" s="661" t="s">
        <v>2295</v>
      </c>
      <c r="H532" s="661" t="s">
        <v>578</v>
      </c>
      <c r="I532" s="661" t="s">
        <v>2857</v>
      </c>
      <c r="J532" s="661" t="s">
        <v>2858</v>
      </c>
      <c r="K532" s="661" t="s">
        <v>2859</v>
      </c>
      <c r="L532" s="662">
        <v>0</v>
      </c>
      <c r="M532" s="662">
        <v>0</v>
      </c>
      <c r="N532" s="661">
        <v>3</v>
      </c>
      <c r="O532" s="744"/>
      <c r="P532" s="662">
        <v>0</v>
      </c>
      <c r="Q532" s="677"/>
      <c r="R532" s="661">
        <v>3</v>
      </c>
      <c r="S532" s="677">
        <v>1</v>
      </c>
      <c r="T532" s="744"/>
      <c r="U532" s="700"/>
    </row>
    <row r="533" spans="1:21" ht="14.4" customHeight="1" x14ac:dyDescent="0.3">
      <c r="A533" s="660">
        <v>11</v>
      </c>
      <c r="B533" s="661" t="s">
        <v>577</v>
      </c>
      <c r="C533" s="661" t="s">
        <v>2261</v>
      </c>
      <c r="D533" s="742" t="s">
        <v>3663</v>
      </c>
      <c r="E533" s="743" t="s">
        <v>2271</v>
      </c>
      <c r="F533" s="661" t="s">
        <v>2256</v>
      </c>
      <c r="G533" s="661" t="s">
        <v>2343</v>
      </c>
      <c r="H533" s="661" t="s">
        <v>578</v>
      </c>
      <c r="I533" s="661" t="s">
        <v>2860</v>
      </c>
      <c r="J533" s="661" t="s">
        <v>669</v>
      </c>
      <c r="K533" s="661" t="s">
        <v>2345</v>
      </c>
      <c r="L533" s="662">
        <v>110.28</v>
      </c>
      <c r="M533" s="662">
        <v>661.68000000000006</v>
      </c>
      <c r="N533" s="661">
        <v>6</v>
      </c>
      <c r="O533" s="744">
        <v>1.5</v>
      </c>
      <c r="P533" s="662">
        <v>441.12</v>
      </c>
      <c r="Q533" s="677">
        <v>0.66666666666666663</v>
      </c>
      <c r="R533" s="661">
        <v>4</v>
      </c>
      <c r="S533" s="677">
        <v>0.66666666666666663</v>
      </c>
      <c r="T533" s="744">
        <v>1</v>
      </c>
      <c r="U533" s="700">
        <v>0.66666666666666663</v>
      </c>
    </row>
    <row r="534" spans="1:21" ht="14.4" customHeight="1" x14ac:dyDescent="0.3">
      <c r="A534" s="660">
        <v>11</v>
      </c>
      <c r="B534" s="661" t="s">
        <v>577</v>
      </c>
      <c r="C534" s="661" t="s">
        <v>2261</v>
      </c>
      <c r="D534" s="742" t="s">
        <v>3663</v>
      </c>
      <c r="E534" s="743" t="s">
        <v>2271</v>
      </c>
      <c r="F534" s="661" t="s">
        <v>2256</v>
      </c>
      <c r="G534" s="661" t="s">
        <v>2343</v>
      </c>
      <c r="H534" s="661" t="s">
        <v>578</v>
      </c>
      <c r="I534" s="661" t="s">
        <v>2344</v>
      </c>
      <c r="J534" s="661" t="s">
        <v>669</v>
      </c>
      <c r="K534" s="661" t="s">
        <v>2345</v>
      </c>
      <c r="L534" s="662">
        <v>110.28</v>
      </c>
      <c r="M534" s="662">
        <v>661.68000000000006</v>
      </c>
      <c r="N534" s="661">
        <v>6</v>
      </c>
      <c r="O534" s="744">
        <v>3.5</v>
      </c>
      <c r="P534" s="662">
        <v>441.12</v>
      </c>
      <c r="Q534" s="677">
        <v>0.66666666666666663</v>
      </c>
      <c r="R534" s="661">
        <v>4</v>
      </c>
      <c r="S534" s="677">
        <v>0.66666666666666663</v>
      </c>
      <c r="T534" s="744">
        <v>2</v>
      </c>
      <c r="U534" s="700">
        <v>0.5714285714285714</v>
      </c>
    </row>
    <row r="535" spans="1:21" ht="14.4" customHeight="1" x14ac:dyDescent="0.3">
      <c r="A535" s="660">
        <v>11</v>
      </c>
      <c r="B535" s="661" t="s">
        <v>577</v>
      </c>
      <c r="C535" s="661" t="s">
        <v>2261</v>
      </c>
      <c r="D535" s="742" t="s">
        <v>3663</v>
      </c>
      <c r="E535" s="743" t="s">
        <v>2271</v>
      </c>
      <c r="F535" s="661" t="s">
        <v>2256</v>
      </c>
      <c r="G535" s="661" t="s">
        <v>2830</v>
      </c>
      <c r="H535" s="661" t="s">
        <v>578</v>
      </c>
      <c r="I535" s="661" t="s">
        <v>2831</v>
      </c>
      <c r="J535" s="661" t="s">
        <v>2832</v>
      </c>
      <c r="K535" s="661" t="s">
        <v>2833</v>
      </c>
      <c r="L535" s="662">
        <v>106.47</v>
      </c>
      <c r="M535" s="662">
        <v>106.47</v>
      </c>
      <c r="N535" s="661">
        <v>1</v>
      </c>
      <c r="O535" s="744">
        <v>1</v>
      </c>
      <c r="P535" s="662"/>
      <c r="Q535" s="677">
        <v>0</v>
      </c>
      <c r="R535" s="661"/>
      <c r="S535" s="677">
        <v>0</v>
      </c>
      <c r="T535" s="744"/>
      <c r="U535" s="700">
        <v>0</v>
      </c>
    </row>
    <row r="536" spans="1:21" ht="14.4" customHeight="1" x14ac:dyDescent="0.3">
      <c r="A536" s="660">
        <v>11</v>
      </c>
      <c r="B536" s="661" t="s">
        <v>577</v>
      </c>
      <c r="C536" s="661" t="s">
        <v>2261</v>
      </c>
      <c r="D536" s="742" t="s">
        <v>3663</v>
      </c>
      <c r="E536" s="743" t="s">
        <v>2271</v>
      </c>
      <c r="F536" s="661" t="s">
        <v>2256</v>
      </c>
      <c r="G536" s="661" t="s">
        <v>2513</v>
      </c>
      <c r="H536" s="661" t="s">
        <v>578</v>
      </c>
      <c r="I536" s="661" t="s">
        <v>2514</v>
      </c>
      <c r="J536" s="661" t="s">
        <v>2515</v>
      </c>
      <c r="K536" s="661" t="s">
        <v>2516</v>
      </c>
      <c r="L536" s="662">
        <v>159.71</v>
      </c>
      <c r="M536" s="662">
        <v>159.71</v>
      </c>
      <c r="N536" s="661">
        <v>1</v>
      </c>
      <c r="O536" s="744">
        <v>1</v>
      </c>
      <c r="P536" s="662"/>
      <c r="Q536" s="677">
        <v>0</v>
      </c>
      <c r="R536" s="661"/>
      <c r="S536" s="677">
        <v>0</v>
      </c>
      <c r="T536" s="744"/>
      <c r="U536" s="700">
        <v>0</v>
      </c>
    </row>
    <row r="537" spans="1:21" ht="14.4" customHeight="1" x14ac:dyDescent="0.3">
      <c r="A537" s="660">
        <v>11</v>
      </c>
      <c r="B537" s="661" t="s">
        <v>577</v>
      </c>
      <c r="C537" s="661" t="s">
        <v>2261</v>
      </c>
      <c r="D537" s="742" t="s">
        <v>3663</v>
      </c>
      <c r="E537" s="743" t="s">
        <v>2271</v>
      </c>
      <c r="F537" s="661" t="s">
        <v>2256</v>
      </c>
      <c r="G537" s="661" t="s">
        <v>2513</v>
      </c>
      <c r="H537" s="661" t="s">
        <v>578</v>
      </c>
      <c r="I537" s="661" t="s">
        <v>2714</v>
      </c>
      <c r="J537" s="661" t="s">
        <v>2515</v>
      </c>
      <c r="K537" s="661" t="s">
        <v>2715</v>
      </c>
      <c r="L537" s="662">
        <v>0</v>
      </c>
      <c r="M537" s="662">
        <v>0</v>
      </c>
      <c r="N537" s="661">
        <v>1</v>
      </c>
      <c r="O537" s="744">
        <v>1</v>
      </c>
      <c r="P537" s="662"/>
      <c r="Q537" s="677"/>
      <c r="R537" s="661"/>
      <c r="S537" s="677">
        <v>0</v>
      </c>
      <c r="T537" s="744"/>
      <c r="U537" s="700">
        <v>0</v>
      </c>
    </row>
    <row r="538" spans="1:21" ht="14.4" customHeight="1" x14ac:dyDescent="0.3">
      <c r="A538" s="660">
        <v>11</v>
      </c>
      <c r="B538" s="661" t="s">
        <v>577</v>
      </c>
      <c r="C538" s="661" t="s">
        <v>2261</v>
      </c>
      <c r="D538" s="742" t="s">
        <v>3663</v>
      </c>
      <c r="E538" s="743" t="s">
        <v>2271</v>
      </c>
      <c r="F538" s="661" t="s">
        <v>2256</v>
      </c>
      <c r="G538" s="661" t="s">
        <v>2519</v>
      </c>
      <c r="H538" s="661" t="s">
        <v>578</v>
      </c>
      <c r="I538" s="661" t="s">
        <v>2861</v>
      </c>
      <c r="J538" s="661" t="s">
        <v>2862</v>
      </c>
      <c r="K538" s="661" t="s">
        <v>2863</v>
      </c>
      <c r="L538" s="662">
        <v>0</v>
      </c>
      <c r="M538" s="662">
        <v>0</v>
      </c>
      <c r="N538" s="661">
        <v>1</v>
      </c>
      <c r="O538" s="744">
        <v>1</v>
      </c>
      <c r="P538" s="662"/>
      <c r="Q538" s="677"/>
      <c r="R538" s="661"/>
      <c r="S538" s="677">
        <v>0</v>
      </c>
      <c r="T538" s="744"/>
      <c r="U538" s="700">
        <v>0</v>
      </c>
    </row>
    <row r="539" spans="1:21" ht="14.4" customHeight="1" x14ac:dyDescent="0.3">
      <c r="A539" s="660">
        <v>11</v>
      </c>
      <c r="B539" s="661" t="s">
        <v>577</v>
      </c>
      <c r="C539" s="661" t="s">
        <v>2261</v>
      </c>
      <c r="D539" s="742" t="s">
        <v>3663</v>
      </c>
      <c r="E539" s="743" t="s">
        <v>2271</v>
      </c>
      <c r="F539" s="661" t="s">
        <v>2256</v>
      </c>
      <c r="G539" s="661" t="s">
        <v>2376</v>
      </c>
      <c r="H539" s="661" t="s">
        <v>578</v>
      </c>
      <c r="I539" s="661" t="s">
        <v>838</v>
      </c>
      <c r="J539" s="661" t="s">
        <v>839</v>
      </c>
      <c r="K539" s="661" t="s">
        <v>2377</v>
      </c>
      <c r="L539" s="662">
        <v>60.9</v>
      </c>
      <c r="M539" s="662">
        <v>365.4</v>
      </c>
      <c r="N539" s="661">
        <v>6</v>
      </c>
      <c r="O539" s="744">
        <v>3</v>
      </c>
      <c r="P539" s="662"/>
      <c r="Q539" s="677">
        <v>0</v>
      </c>
      <c r="R539" s="661"/>
      <c r="S539" s="677">
        <v>0</v>
      </c>
      <c r="T539" s="744"/>
      <c r="U539" s="700">
        <v>0</v>
      </c>
    </row>
    <row r="540" spans="1:21" ht="14.4" customHeight="1" x14ac:dyDescent="0.3">
      <c r="A540" s="660">
        <v>11</v>
      </c>
      <c r="B540" s="661" t="s">
        <v>577</v>
      </c>
      <c r="C540" s="661" t="s">
        <v>2261</v>
      </c>
      <c r="D540" s="742" t="s">
        <v>3663</v>
      </c>
      <c r="E540" s="743" t="s">
        <v>2271</v>
      </c>
      <c r="F540" s="661" t="s">
        <v>2256</v>
      </c>
      <c r="G540" s="661" t="s">
        <v>2727</v>
      </c>
      <c r="H540" s="661" t="s">
        <v>578</v>
      </c>
      <c r="I540" s="661" t="s">
        <v>2864</v>
      </c>
      <c r="J540" s="661" t="s">
        <v>2865</v>
      </c>
      <c r="K540" s="661" t="s">
        <v>2866</v>
      </c>
      <c r="L540" s="662">
        <v>61.44</v>
      </c>
      <c r="M540" s="662">
        <v>122.88</v>
      </c>
      <c r="N540" s="661">
        <v>2</v>
      </c>
      <c r="O540" s="744">
        <v>1</v>
      </c>
      <c r="P540" s="662"/>
      <c r="Q540" s="677">
        <v>0</v>
      </c>
      <c r="R540" s="661"/>
      <c r="S540" s="677">
        <v>0</v>
      </c>
      <c r="T540" s="744"/>
      <c r="U540" s="700">
        <v>0</v>
      </c>
    </row>
    <row r="541" spans="1:21" ht="14.4" customHeight="1" x14ac:dyDescent="0.3">
      <c r="A541" s="660">
        <v>11</v>
      </c>
      <c r="B541" s="661" t="s">
        <v>577</v>
      </c>
      <c r="C541" s="661" t="s">
        <v>2261</v>
      </c>
      <c r="D541" s="742" t="s">
        <v>3663</v>
      </c>
      <c r="E541" s="743" t="s">
        <v>2271</v>
      </c>
      <c r="F541" s="661" t="s">
        <v>2256</v>
      </c>
      <c r="G541" s="661" t="s">
        <v>2727</v>
      </c>
      <c r="H541" s="661" t="s">
        <v>578</v>
      </c>
      <c r="I541" s="661" t="s">
        <v>2867</v>
      </c>
      <c r="J541" s="661" t="s">
        <v>2868</v>
      </c>
      <c r="K541" s="661" t="s">
        <v>2484</v>
      </c>
      <c r="L541" s="662">
        <v>43.04</v>
      </c>
      <c r="M541" s="662">
        <v>172.16</v>
      </c>
      <c r="N541" s="661">
        <v>4</v>
      </c>
      <c r="O541" s="744">
        <v>2</v>
      </c>
      <c r="P541" s="662">
        <v>86.08</v>
      </c>
      <c r="Q541" s="677">
        <v>0.5</v>
      </c>
      <c r="R541" s="661">
        <v>2</v>
      </c>
      <c r="S541" s="677">
        <v>0.5</v>
      </c>
      <c r="T541" s="744">
        <v>1</v>
      </c>
      <c r="U541" s="700">
        <v>0.5</v>
      </c>
    </row>
    <row r="542" spans="1:21" ht="14.4" customHeight="1" x14ac:dyDescent="0.3">
      <c r="A542" s="660">
        <v>11</v>
      </c>
      <c r="B542" s="661" t="s">
        <v>577</v>
      </c>
      <c r="C542" s="661" t="s">
        <v>2261</v>
      </c>
      <c r="D542" s="742" t="s">
        <v>3663</v>
      </c>
      <c r="E542" s="743" t="s">
        <v>2271</v>
      </c>
      <c r="F542" s="661" t="s">
        <v>2256</v>
      </c>
      <c r="G542" s="661" t="s">
        <v>2869</v>
      </c>
      <c r="H542" s="661" t="s">
        <v>578</v>
      </c>
      <c r="I542" s="661" t="s">
        <v>2870</v>
      </c>
      <c r="J542" s="661" t="s">
        <v>2871</v>
      </c>
      <c r="K542" s="661" t="s">
        <v>2872</v>
      </c>
      <c r="L542" s="662">
        <v>0</v>
      </c>
      <c r="M542" s="662">
        <v>0</v>
      </c>
      <c r="N542" s="661">
        <v>2</v>
      </c>
      <c r="O542" s="744">
        <v>1</v>
      </c>
      <c r="P542" s="662">
        <v>0</v>
      </c>
      <c r="Q542" s="677"/>
      <c r="R542" s="661">
        <v>2</v>
      </c>
      <c r="S542" s="677">
        <v>1</v>
      </c>
      <c r="T542" s="744">
        <v>1</v>
      </c>
      <c r="U542" s="700">
        <v>1</v>
      </c>
    </row>
    <row r="543" spans="1:21" ht="14.4" customHeight="1" x14ac:dyDescent="0.3">
      <c r="A543" s="660">
        <v>11</v>
      </c>
      <c r="B543" s="661" t="s">
        <v>577</v>
      </c>
      <c r="C543" s="661" t="s">
        <v>2261</v>
      </c>
      <c r="D543" s="742" t="s">
        <v>3663</v>
      </c>
      <c r="E543" s="743" t="s">
        <v>2271</v>
      </c>
      <c r="F543" s="661" t="s">
        <v>2256</v>
      </c>
      <c r="G543" s="661" t="s">
        <v>2300</v>
      </c>
      <c r="H543" s="661" t="s">
        <v>578</v>
      </c>
      <c r="I543" s="661" t="s">
        <v>1105</v>
      </c>
      <c r="J543" s="661" t="s">
        <v>1106</v>
      </c>
      <c r="K543" s="661" t="s">
        <v>1107</v>
      </c>
      <c r="L543" s="662">
        <v>147.31</v>
      </c>
      <c r="M543" s="662">
        <v>736.55</v>
      </c>
      <c r="N543" s="661">
        <v>5</v>
      </c>
      <c r="O543" s="744">
        <v>0.5</v>
      </c>
      <c r="P543" s="662">
        <v>736.55</v>
      </c>
      <c r="Q543" s="677">
        <v>1</v>
      </c>
      <c r="R543" s="661">
        <v>5</v>
      </c>
      <c r="S543" s="677">
        <v>1</v>
      </c>
      <c r="T543" s="744">
        <v>0.5</v>
      </c>
      <c r="U543" s="700">
        <v>1</v>
      </c>
    </row>
    <row r="544" spans="1:21" ht="14.4" customHeight="1" x14ac:dyDescent="0.3">
      <c r="A544" s="660">
        <v>11</v>
      </c>
      <c r="B544" s="661" t="s">
        <v>577</v>
      </c>
      <c r="C544" s="661" t="s">
        <v>2261</v>
      </c>
      <c r="D544" s="742" t="s">
        <v>3663</v>
      </c>
      <c r="E544" s="743" t="s">
        <v>2271</v>
      </c>
      <c r="F544" s="661" t="s">
        <v>2256</v>
      </c>
      <c r="G544" s="661" t="s">
        <v>2873</v>
      </c>
      <c r="H544" s="661" t="s">
        <v>578</v>
      </c>
      <c r="I544" s="661" t="s">
        <v>2874</v>
      </c>
      <c r="J544" s="661" t="s">
        <v>2875</v>
      </c>
      <c r="K544" s="661" t="s">
        <v>2876</v>
      </c>
      <c r="L544" s="662">
        <v>0</v>
      </c>
      <c r="M544" s="662">
        <v>0</v>
      </c>
      <c r="N544" s="661">
        <v>1</v>
      </c>
      <c r="O544" s="744">
        <v>0.5</v>
      </c>
      <c r="P544" s="662">
        <v>0</v>
      </c>
      <c r="Q544" s="677"/>
      <c r="R544" s="661">
        <v>1</v>
      </c>
      <c r="S544" s="677">
        <v>1</v>
      </c>
      <c r="T544" s="744">
        <v>0.5</v>
      </c>
      <c r="U544" s="700">
        <v>1</v>
      </c>
    </row>
    <row r="545" spans="1:21" ht="14.4" customHeight="1" x14ac:dyDescent="0.3">
      <c r="A545" s="660">
        <v>11</v>
      </c>
      <c r="B545" s="661" t="s">
        <v>577</v>
      </c>
      <c r="C545" s="661" t="s">
        <v>2261</v>
      </c>
      <c r="D545" s="742" t="s">
        <v>3663</v>
      </c>
      <c r="E545" s="743" t="s">
        <v>2271</v>
      </c>
      <c r="F545" s="661" t="s">
        <v>2256</v>
      </c>
      <c r="G545" s="661" t="s">
        <v>2538</v>
      </c>
      <c r="H545" s="661" t="s">
        <v>578</v>
      </c>
      <c r="I545" s="661" t="s">
        <v>2731</v>
      </c>
      <c r="J545" s="661" t="s">
        <v>2732</v>
      </c>
      <c r="K545" s="661" t="s">
        <v>2541</v>
      </c>
      <c r="L545" s="662">
        <v>1776.67</v>
      </c>
      <c r="M545" s="662">
        <v>1776.67</v>
      </c>
      <c r="N545" s="661">
        <v>1</v>
      </c>
      <c r="O545" s="744">
        <v>1</v>
      </c>
      <c r="P545" s="662">
        <v>1776.67</v>
      </c>
      <c r="Q545" s="677">
        <v>1</v>
      </c>
      <c r="R545" s="661">
        <v>1</v>
      </c>
      <c r="S545" s="677">
        <v>1</v>
      </c>
      <c r="T545" s="744">
        <v>1</v>
      </c>
      <c r="U545" s="700">
        <v>1</v>
      </c>
    </row>
    <row r="546" spans="1:21" ht="14.4" customHeight="1" x14ac:dyDescent="0.3">
      <c r="A546" s="660">
        <v>11</v>
      </c>
      <c r="B546" s="661" t="s">
        <v>577</v>
      </c>
      <c r="C546" s="661" t="s">
        <v>2261</v>
      </c>
      <c r="D546" s="742" t="s">
        <v>3663</v>
      </c>
      <c r="E546" s="743" t="s">
        <v>2271</v>
      </c>
      <c r="F546" s="661" t="s">
        <v>2256</v>
      </c>
      <c r="G546" s="661" t="s">
        <v>2538</v>
      </c>
      <c r="H546" s="661" t="s">
        <v>578</v>
      </c>
      <c r="I546" s="661" t="s">
        <v>2539</v>
      </c>
      <c r="J546" s="661" t="s">
        <v>2540</v>
      </c>
      <c r="K546" s="661" t="s">
        <v>2541</v>
      </c>
      <c r="L546" s="662">
        <v>1776.68</v>
      </c>
      <c r="M546" s="662">
        <v>65737.16</v>
      </c>
      <c r="N546" s="661">
        <v>37</v>
      </c>
      <c r="O546" s="744">
        <v>21</v>
      </c>
      <c r="P546" s="662">
        <v>60407.12</v>
      </c>
      <c r="Q546" s="677">
        <v>0.91891891891891886</v>
      </c>
      <c r="R546" s="661">
        <v>34</v>
      </c>
      <c r="S546" s="677">
        <v>0.91891891891891897</v>
      </c>
      <c r="T546" s="744">
        <v>19.5</v>
      </c>
      <c r="U546" s="700">
        <v>0.9285714285714286</v>
      </c>
    </row>
    <row r="547" spans="1:21" ht="14.4" customHeight="1" x14ac:dyDescent="0.3">
      <c r="A547" s="660">
        <v>11</v>
      </c>
      <c r="B547" s="661" t="s">
        <v>577</v>
      </c>
      <c r="C547" s="661" t="s">
        <v>2261</v>
      </c>
      <c r="D547" s="742" t="s">
        <v>3663</v>
      </c>
      <c r="E547" s="743" t="s">
        <v>2271</v>
      </c>
      <c r="F547" s="661" t="s">
        <v>2256</v>
      </c>
      <c r="G547" s="661" t="s">
        <v>2538</v>
      </c>
      <c r="H547" s="661" t="s">
        <v>578</v>
      </c>
      <c r="I547" s="661" t="s">
        <v>2877</v>
      </c>
      <c r="J547" s="661" t="s">
        <v>2540</v>
      </c>
      <c r="K547" s="661" t="s">
        <v>2878</v>
      </c>
      <c r="L547" s="662">
        <v>592.22</v>
      </c>
      <c r="M547" s="662">
        <v>592.22</v>
      </c>
      <c r="N547" s="661">
        <v>1</v>
      </c>
      <c r="O547" s="744">
        <v>1</v>
      </c>
      <c r="P547" s="662">
        <v>592.22</v>
      </c>
      <c r="Q547" s="677">
        <v>1</v>
      </c>
      <c r="R547" s="661">
        <v>1</v>
      </c>
      <c r="S547" s="677">
        <v>1</v>
      </c>
      <c r="T547" s="744">
        <v>1</v>
      </c>
      <c r="U547" s="700">
        <v>1</v>
      </c>
    </row>
    <row r="548" spans="1:21" ht="14.4" customHeight="1" x14ac:dyDescent="0.3">
      <c r="A548" s="660">
        <v>11</v>
      </c>
      <c r="B548" s="661" t="s">
        <v>577</v>
      </c>
      <c r="C548" s="661" t="s">
        <v>2261</v>
      </c>
      <c r="D548" s="742" t="s">
        <v>3663</v>
      </c>
      <c r="E548" s="743" t="s">
        <v>2271</v>
      </c>
      <c r="F548" s="661" t="s">
        <v>2256</v>
      </c>
      <c r="G548" s="661" t="s">
        <v>2542</v>
      </c>
      <c r="H548" s="661" t="s">
        <v>578</v>
      </c>
      <c r="I548" s="661" t="s">
        <v>2543</v>
      </c>
      <c r="J548" s="661" t="s">
        <v>2544</v>
      </c>
      <c r="K548" s="661" t="s">
        <v>2545</v>
      </c>
      <c r="L548" s="662">
        <v>64.56</v>
      </c>
      <c r="M548" s="662">
        <v>645.6</v>
      </c>
      <c r="N548" s="661">
        <v>10</v>
      </c>
      <c r="O548" s="744">
        <v>4</v>
      </c>
      <c r="P548" s="662">
        <v>322.8</v>
      </c>
      <c r="Q548" s="677">
        <v>0.5</v>
      </c>
      <c r="R548" s="661">
        <v>5</v>
      </c>
      <c r="S548" s="677">
        <v>0.5</v>
      </c>
      <c r="T548" s="744">
        <v>2.5</v>
      </c>
      <c r="U548" s="700">
        <v>0.625</v>
      </c>
    </row>
    <row r="549" spans="1:21" ht="14.4" customHeight="1" x14ac:dyDescent="0.3">
      <c r="A549" s="660">
        <v>11</v>
      </c>
      <c r="B549" s="661" t="s">
        <v>577</v>
      </c>
      <c r="C549" s="661" t="s">
        <v>2261</v>
      </c>
      <c r="D549" s="742" t="s">
        <v>3663</v>
      </c>
      <c r="E549" s="743" t="s">
        <v>2271</v>
      </c>
      <c r="F549" s="661" t="s">
        <v>2256</v>
      </c>
      <c r="G549" s="661" t="s">
        <v>2306</v>
      </c>
      <c r="H549" s="661" t="s">
        <v>960</v>
      </c>
      <c r="I549" s="661" t="s">
        <v>966</v>
      </c>
      <c r="J549" s="661" t="s">
        <v>967</v>
      </c>
      <c r="K549" s="661" t="s">
        <v>2159</v>
      </c>
      <c r="L549" s="662">
        <v>48.42</v>
      </c>
      <c r="M549" s="662">
        <v>193.68</v>
      </c>
      <c r="N549" s="661">
        <v>4</v>
      </c>
      <c r="O549" s="744">
        <v>1</v>
      </c>
      <c r="P549" s="662">
        <v>193.68</v>
      </c>
      <c r="Q549" s="677">
        <v>1</v>
      </c>
      <c r="R549" s="661">
        <v>4</v>
      </c>
      <c r="S549" s="677">
        <v>1</v>
      </c>
      <c r="T549" s="744">
        <v>1</v>
      </c>
      <c r="U549" s="700">
        <v>1</v>
      </c>
    </row>
    <row r="550" spans="1:21" ht="14.4" customHeight="1" x14ac:dyDescent="0.3">
      <c r="A550" s="660">
        <v>11</v>
      </c>
      <c r="B550" s="661" t="s">
        <v>577</v>
      </c>
      <c r="C550" s="661" t="s">
        <v>2261</v>
      </c>
      <c r="D550" s="742" t="s">
        <v>3663</v>
      </c>
      <c r="E550" s="743" t="s">
        <v>2271</v>
      </c>
      <c r="F550" s="661" t="s">
        <v>2256</v>
      </c>
      <c r="G550" s="661" t="s">
        <v>2306</v>
      </c>
      <c r="H550" s="661" t="s">
        <v>578</v>
      </c>
      <c r="I550" s="661" t="s">
        <v>2555</v>
      </c>
      <c r="J550" s="661" t="s">
        <v>2556</v>
      </c>
      <c r="K550" s="661" t="s">
        <v>2557</v>
      </c>
      <c r="L550" s="662">
        <v>48.42</v>
      </c>
      <c r="M550" s="662">
        <v>242.1</v>
      </c>
      <c r="N550" s="661">
        <v>5</v>
      </c>
      <c r="O550" s="744">
        <v>2</v>
      </c>
      <c r="P550" s="662"/>
      <c r="Q550" s="677">
        <v>0</v>
      </c>
      <c r="R550" s="661"/>
      <c r="S550" s="677">
        <v>0</v>
      </c>
      <c r="T550" s="744"/>
      <c r="U550" s="700">
        <v>0</v>
      </c>
    </row>
    <row r="551" spans="1:21" ht="14.4" customHeight="1" x14ac:dyDescent="0.3">
      <c r="A551" s="660">
        <v>11</v>
      </c>
      <c r="B551" s="661" t="s">
        <v>577</v>
      </c>
      <c r="C551" s="661" t="s">
        <v>2261</v>
      </c>
      <c r="D551" s="742" t="s">
        <v>3663</v>
      </c>
      <c r="E551" s="743" t="s">
        <v>2271</v>
      </c>
      <c r="F551" s="661" t="s">
        <v>2256</v>
      </c>
      <c r="G551" s="661" t="s">
        <v>2879</v>
      </c>
      <c r="H551" s="661" t="s">
        <v>578</v>
      </c>
      <c r="I551" s="661" t="s">
        <v>2880</v>
      </c>
      <c r="J551" s="661" t="s">
        <v>2881</v>
      </c>
      <c r="K551" s="661" t="s">
        <v>1500</v>
      </c>
      <c r="L551" s="662">
        <v>82.17</v>
      </c>
      <c r="M551" s="662">
        <v>164.34</v>
      </c>
      <c r="N551" s="661">
        <v>2</v>
      </c>
      <c r="O551" s="744">
        <v>0.5</v>
      </c>
      <c r="P551" s="662"/>
      <c r="Q551" s="677">
        <v>0</v>
      </c>
      <c r="R551" s="661"/>
      <c r="S551" s="677">
        <v>0</v>
      </c>
      <c r="T551" s="744"/>
      <c r="U551" s="700">
        <v>0</v>
      </c>
    </row>
    <row r="552" spans="1:21" ht="14.4" customHeight="1" x14ac:dyDescent="0.3">
      <c r="A552" s="660">
        <v>11</v>
      </c>
      <c r="B552" s="661" t="s">
        <v>577</v>
      </c>
      <c r="C552" s="661" t="s">
        <v>2261</v>
      </c>
      <c r="D552" s="742" t="s">
        <v>3663</v>
      </c>
      <c r="E552" s="743" t="s">
        <v>2271</v>
      </c>
      <c r="F552" s="661" t="s">
        <v>2256</v>
      </c>
      <c r="G552" s="661" t="s">
        <v>2417</v>
      </c>
      <c r="H552" s="661" t="s">
        <v>578</v>
      </c>
      <c r="I552" s="661" t="s">
        <v>2418</v>
      </c>
      <c r="J552" s="661" t="s">
        <v>899</v>
      </c>
      <c r="K552" s="661" t="s">
        <v>1057</v>
      </c>
      <c r="L552" s="662">
        <v>0</v>
      </c>
      <c r="M552" s="662">
        <v>0</v>
      </c>
      <c r="N552" s="661">
        <v>1</v>
      </c>
      <c r="O552" s="744">
        <v>0.5</v>
      </c>
      <c r="P552" s="662">
        <v>0</v>
      </c>
      <c r="Q552" s="677"/>
      <c r="R552" s="661">
        <v>1</v>
      </c>
      <c r="S552" s="677">
        <v>1</v>
      </c>
      <c r="T552" s="744">
        <v>0.5</v>
      </c>
      <c r="U552" s="700">
        <v>1</v>
      </c>
    </row>
    <row r="553" spans="1:21" ht="14.4" customHeight="1" x14ac:dyDescent="0.3">
      <c r="A553" s="660">
        <v>11</v>
      </c>
      <c r="B553" s="661" t="s">
        <v>577</v>
      </c>
      <c r="C553" s="661" t="s">
        <v>2261</v>
      </c>
      <c r="D553" s="742" t="s">
        <v>3663</v>
      </c>
      <c r="E553" s="743" t="s">
        <v>2271</v>
      </c>
      <c r="F553" s="661" t="s">
        <v>2256</v>
      </c>
      <c r="G553" s="661" t="s">
        <v>2417</v>
      </c>
      <c r="H553" s="661" t="s">
        <v>578</v>
      </c>
      <c r="I553" s="661" t="s">
        <v>2882</v>
      </c>
      <c r="J553" s="661" t="s">
        <v>899</v>
      </c>
      <c r="K553" s="661" t="s">
        <v>2883</v>
      </c>
      <c r="L553" s="662">
        <v>0</v>
      </c>
      <c r="M553" s="662">
        <v>0</v>
      </c>
      <c r="N553" s="661">
        <v>2</v>
      </c>
      <c r="O553" s="744">
        <v>1</v>
      </c>
      <c r="P553" s="662">
        <v>0</v>
      </c>
      <c r="Q553" s="677"/>
      <c r="R553" s="661">
        <v>2</v>
      </c>
      <c r="S553" s="677">
        <v>1</v>
      </c>
      <c r="T553" s="744">
        <v>1</v>
      </c>
      <c r="U553" s="700">
        <v>1</v>
      </c>
    </row>
    <row r="554" spans="1:21" ht="14.4" customHeight="1" x14ac:dyDescent="0.3">
      <c r="A554" s="660">
        <v>11</v>
      </c>
      <c r="B554" s="661" t="s">
        <v>577</v>
      </c>
      <c r="C554" s="661" t="s">
        <v>2261</v>
      </c>
      <c r="D554" s="742" t="s">
        <v>3663</v>
      </c>
      <c r="E554" s="743" t="s">
        <v>2271</v>
      </c>
      <c r="F554" s="661" t="s">
        <v>2256</v>
      </c>
      <c r="G554" s="661" t="s">
        <v>2307</v>
      </c>
      <c r="H554" s="661" t="s">
        <v>578</v>
      </c>
      <c r="I554" s="661" t="s">
        <v>714</v>
      </c>
      <c r="J554" s="661" t="s">
        <v>2308</v>
      </c>
      <c r="K554" s="661" t="s">
        <v>2309</v>
      </c>
      <c r="L554" s="662">
        <v>0</v>
      </c>
      <c r="M554" s="662">
        <v>0</v>
      </c>
      <c r="N554" s="661">
        <v>5</v>
      </c>
      <c r="O554" s="744">
        <v>1</v>
      </c>
      <c r="P554" s="662">
        <v>0</v>
      </c>
      <c r="Q554" s="677"/>
      <c r="R554" s="661">
        <v>3</v>
      </c>
      <c r="S554" s="677">
        <v>0.6</v>
      </c>
      <c r="T554" s="744">
        <v>1</v>
      </c>
      <c r="U554" s="700">
        <v>1</v>
      </c>
    </row>
    <row r="555" spans="1:21" ht="14.4" customHeight="1" x14ac:dyDescent="0.3">
      <c r="A555" s="660">
        <v>11</v>
      </c>
      <c r="B555" s="661" t="s">
        <v>577</v>
      </c>
      <c r="C555" s="661" t="s">
        <v>2261</v>
      </c>
      <c r="D555" s="742" t="s">
        <v>3663</v>
      </c>
      <c r="E555" s="743" t="s">
        <v>2271</v>
      </c>
      <c r="F555" s="661" t="s">
        <v>2256</v>
      </c>
      <c r="G555" s="661" t="s">
        <v>2760</v>
      </c>
      <c r="H555" s="661" t="s">
        <v>578</v>
      </c>
      <c r="I555" s="661" t="s">
        <v>2884</v>
      </c>
      <c r="J555" s="661" t="s">
        <v>2885</v>
      </c>
      <c r="K555" s="661" t="s">
        <v>2209</v>
      </c>
      <c r="L555" s="662">
        <v>77.13</v>
      </c>
      <c r="M555" s="662">
        <v>154.26</v>
      </c>
      <c r="N555" s="661">
        <v>2</v>
      </c>
      <c r="O555" s="744">
        <v>1.5</v>
      </c>
      <c r="P555" s="662">
        <v>154.26</v>
      </c>
      <c r="Q555" s="677">
        <v>1</v>
      </c>
      <c r="R555" s="661">
        <v>2</v>
      </c>
      <c r="S555" s="677">
        <v>1</v>
      </c>
      <c r="T555" s="744">
        <v>1.5</v>
      </c>
      <c r="U555" s="700">
        <v>1</v>
      </c>
    </row>
    <row r="556" spans="1:21" ht="14.4" customHeight="1" x14ac:dyDescent="0.3">
      <c r="A556" s="660">
        <v>11</v>
      </c>
      <c r="B556" s="661" t="s">
        <v>577</v>
      </c>
      <c r="C556" s="661" t="s">
        <v>2261</v>
      </c>
      <c r="D556" s="742" t="s">
        <v>3663</v>
      </c>
      <c r="E556" s="743" t="s">
        <v>2271</v>
      </c>
      <c r="F556" s="661" t="s">
        <v>2256</v>
      </c>
      <c r="G556" s="661" t="s">
        <v>2313</v>
      </c>
      <c r="H556" s="661" t="s">
        <v>578</v>
      </c>
      <c r="I556" s="661" t="s">
        <v>2886</v>
      </c>
      <c r="J556" s="661" t="s">
        <v>2161</v>
      </c>
      <c r="K556" s="661" t="s">
        <v>2887</v>
      </c>
      <c r="L556" s="662">
        <v>300.68</v>
      </c>
      <c r="M556" s="662">
        <v>300.68</v>
      </c>
      <c r="N556" s="661">
        <v>1</v>
      </c>
      <c r="O556" s="744">
        <v>1</v>
      </c>
      <c r="P556" s="662">
        <v>300.68</v>
      </c>
      <c r="Q556" s="677">
        <v>1</v>
      </c>
      <c r="R556" s="661">
        <v>1</v>
      </c>
      <c r="S556" s="677">
        <v>1</v>
      </c>
      <c r="T556" s="744">
        <v>1</v>
      </c>
      <c r="U556" s="700">
        <v>1</v>
      </c>
    </row>
    <row r="557" spans="1:21" ht="14.4" customHeight="1" x14ac:dyDescent="0.3">
      <c r="A557" s="660">
        <v>11</v>
      </c>
      <c r="B557" s="661" t="s">
        <v>577</v>
      </c>
      <c r="C557" s="661" t="s">
        <v>2261</v>
      </c>
      <c r="D557" s="742" t="s">
        <v>3663</v>
      </c>
      <c r="E557" s="743" t="s">
        <v>2271</v>
      </c>
      <c r="F557" s="661" t="s">
        <v>2256</v>
      </c>
      <c r="G557" s="661" t="s">
        <v>2313</v>
      </c>
      <c r="H557" s="661" t="s">
        <v>960</v>
      </c>
      <c r="I557" s="661" t="s">
        <v>2888</v>
      </c>
      <c r="J557" s="661" t="s">
        <v>2889</v>
      </c>
      <c r="K557" s="661" t="s">
        <v>2890</v>
      </c>
      <c r="L557" s="662">
        <v>62.65</v>
      </c>
      <c r="M557" s="662">
        <v>62.65</v>
      </c>
      <c r="N557" s="661">
        <v>1</v>
      </c>
      <c r="O557" s="744">
        <v>1</v>
      </c>
      <c r="P557" s="662"/>
      <c r="Q557" s="677">
        <v>0</v>
      </c>
      <c r="R557" s="661"/>
      <c r="S557" s="677">
        <v>0</v>
      </c>
      <c r="T557" s="744"/>
      <c r="U557" s="700">
        <v>0</v>
      </c>
    </row>
    <row r="558" spans="1:21" ht="14.4" customHeight="1" x14ac:dyDescent="0.3">
      <c r="A558" s="660">
        <v>11</v>
      </c>
      <c r="B558" s="661" t="s">
        <v>577</v>
      </c>
      <c r="C558" s="661" t="s">
        <v>2261</v>
      </c>
      <c r="D558" s="742" t="s">
        <v>3663</v>
      </c>
      <c r="E558" s="743" t="s">
        <v>2271</v>
      </c>
      <c r="F558" s="661" t="s">
        <v>2256</v>
      </c>
      <c r="G558" s="661" t="s">
        <v>2891</v>
      </c>
      <c r="H558" s="661" t="s">
        <v>578</v>
      </c>
      <c r="I558" s="661" t="s">
        <v>1826</v>
      </c>
      <c r="J558" s="661" t="s">
        <v>1827</v>
      </c>
      <c r="K558" s="661" t="s">
        <v>2892</v>
      </c>
      <c r="L558" s="662">
        <v>0</v>
      </c>
      <c r="M558" s="662">
        <v>0</v>
      </c>
      <c r="N558" s="661">
        <v>1</v>
      </c>
      <c r="O558" s="744">
        <v>0.5</v>
      </c>
      <c r="P558" s="662">
        <v>0</v>
      </c>
      <c r="Q558" s="677"/>
      <c r="R558" s="661">
        <v>1</v>
      </c>
      <c r="S558" s="677">
        <v>1</v>
      </c>
      <c r="T558" s="744">
        <v>0.5</v>
      </c>
      <c r="U558" s="700">
        <v>1</v>
      </c>
    </row>
    <row r="559" spans="1:21" ht="14.4" customHeight="1" x14ac:dyDescent="0.3">
      <c r="A559" s="660">
        <v>11</v>
      </c>
      <c r="B559" s="661" t="s">
        <v>577</v>
      </c>
      <c r="C559" s="661" t="s">
        <v>2261</v>
      </c>
      <c r="D559" s="742" t="s">
        <v>3663</v>
      </c>
      <c r="E559" s="743" t="s">
        <v>2271</v>
      </c>
      <c r="F559" s="661" t="s">
        <v>2256</v>
      </c>
      <c r="G559" s="661" t="s">
        <v>2588</v>
      </c>
      <c r="H559" s="661" t="s">
        <v>578</v>
      </c>
      <c r="I559" s="661" t="s">
        <v>2592</v>
      </c>
      <c r="J559" s="661" t="s">
        <v>2590</v>
      </c>
      <c r="K559" s="661" t="s">
        <v>2593</v>
      </c>
      <c r="L559" s="662">
        <v>151.62</v>
      </c>
      <c r="M559" s="662">
        <v>12432.84</v>
      </c>
      <c r="N559" s="661">
        <v>82</v>
      </c>
      <c r="O559" s="744">
        <v>19</v>
      </c>
      <c r="P559" s="662">
        <v>10916.64</v>
      </c>
      <c r="Q559" s="677">
        <v>0.87804878048780477</v>
      </c>
      <c r="R559" s="661">
        <v>72</v>
      </c>
      <c r="S559" s="677">
        <v>0.87804878048780488</v>
      </c>
      <c r="T559" s="744">
        <v>16</v>
      </c>
      <c r="U559" s="700">
        <v>0.84210526315789469</v>
      </c>
    </row>
    <row r="560" spans="1:21" ht="14.4" customHeight="1" x14ac:dyDescent="0.3">
      <c r="A560" s="660">
        <v>11</v>
      </c>
      <c r="B560" s="661" t="s">
        <v>577</v>
      </c>
      <c r="C560" s="661" t="s">
        <v>2261</v>
      </c>
      <c r="D560" s="742" t="s">
        <v>3663</v>
      </c>
      <c r="E560" s="743" t="s">
        <v>2271</v>
      </c>
      <c r="F560" s="661" t="s">
        <v>2256</v>
      </c>
      <c r="G560" s="661" t="s">
        <v>2769</v>
      </c>
      <c r="H560" s="661" t="s">
        <v>578</v>
      </c>
      <c r="I560" s="661" t="s">
        <v>2893</v>
      </c>
      <c r="J560" s="661" t="s">
        <v>2894</v>
      </c>
      <c r="K560" s="661" t="s">
        <v>943</v>
      </c>
      <c r="L560" s="662">
        <v>0</v>
      </c>
      <c r="M560" s="662">
        <v>0</v>
      </c>
      <c r="N560" s="661">
        <v>2</v>
      </c>
      <c r="O560" s="744">
        <v>0.5</v>
      </c>
      <c r="P560" s="662">
        <v>0</v>
      </c>
      <c r="Q560" s="677"/>
      <c r="R560" s="661">
        <v>2</v>
      </c>
      <c r="S560" s="677">
        <v>1</v>
      </c>
      <c r="T560" s="744">
        <v>0.5</v>
      </c>
      <c r="U560" s="700">
        <v>1</v>
      </c>
    </row>
    <row r="561" spans="1:21" ht="14.4" customHeight="1" x14ac:dyDescent="0.3">
      <c r="A561" s="660">
        <v>11</v>
      </c>
      <c r="B561" s="661" t="s">
        <v>577</v>
      </c>
      <c r="C561" s="661" t="s">
        <v>2261</v>
      </c>
      <c r="D561" s="742" t="s">
        <v>3663</v>
      </c>
      <c r="E561" s="743" t="s">
        <v>2271</v>
      </c>
      <c r="F561" s="661" t="s">
        <v>2258</v>
      </c>
      <c r="G561" s="661" t="s">
        <v>2351</v>
      </c>
      <c r="H561" s="661" t="s">
        <v>578</v>
      </c>
      <c r="I561" s="661" t="s">
        <v>2603</v>
      </c>
      <c r="J561" s="661" t="s">
        <v>2604</v>
      </c>
      <c r="K561" s="661"/>
      <c r="L561" s="662">
        <v>0</v>
      </c>
      <c r="M561" s="662">
        <v>0</v>
      </c>
      <c r="N561" s="661">
        <v>8</v>
      </c>
      <c r="O561" s="744">
        <v>4</v>
      </c>
      <c r="P561" s="662"/>
      <c r="Q561" s="677"/>
      <c r="R561" s="661"/>
      <c r="S561" s="677">
        <v>0</v>
      </c>
      <c r="T561" s="744"/>
      <c r="U561" s="700">
        <v>0</v>
      </c>
    </row>
    <row r="562" spans="1:21" ht="14.4" customHeight="1" x14ac:dyDescent="0.3">
      <c r="A562" s="660">
        <v>11</v>
      </c>
      <c r="B562" s="661" t="s">
        <v>577</v>
      </c>
      <c r="C562" s="661" t="s">
        <v>2261</v>
      </c>
      <c r="D562" s="742" t="s">
        <v>3663</v>
      </c>
      <c r="E562" s="743" t="s">
        <v>2271</v>
      </c>
      <c r="F562" s="661" t="s">
        <v>2258</v>
      </c>
      <c r="G562" s="661" t="s">
        <v>2351</v>
      </c>
      <c r="H562" s="661" t="s">
        <v>578</v>
      </c>
      <c r="I562" s="661" t="s">
        <v>2352</v>
      </c>
      <c r="J562" s="661" t="s">
        <v>2353</v>
      </c>
      <c r="K562" s="661" t="s">
        <v>2354</v>
      </c>
      <c r="L562" s="662">
        <v>0</v>
      </c>
      <c r="M562" s="662">
        <v>0</v>
      </c>
      <c r="N562" s="661">
        <v>3</v>
      </c>
      <c r="O562" s="744">
        <v>2</v>
      </c>
      <c r="P562" s="662"/>
      <c r="Q562" s="677"/>
      <c r="R562" s="661"/>
      <c r="S562" s="677">
        <v>0</v>
      </c>
      <c r="T562" s="744"/>
      <c r="U562" s="700">
        <v>0</v>
      </c>
    </row>
    <row r="563" spans="1:21" ht="14.4" customHeight="1" x14ac:dyDescent="0.3">
      <c r="A563" s="660">
        <v>11</v>
      </c>
      <c r="B563" s="661" t="s">
        <v>577</v>
      </c>
      <c r="C563" s="661" t="s">
        <v>2261</v>
      </c>
      <c r="D563" s="742" t="s">
        <v>3663</v>
      </c>
      <c r="E563" s="743" t="s">
        <v>2271</v>
      </c>
      <c r="F563" s="661" t="s">
        <v>2258</v>
      </c>
      <c r="G563" s="661" t="s">
        <v>2351</v>
      </c>
      <c r="H563" s="661" t="s">
        <v>578</v>
      </c>
      <c r="I563" s="661" t="s">
        <v>2895</v>
      </c>
      <c r="J563" s="661" t="s">
        <v>2896</v>
      </c>
      <c r="K563" s="661" t="s">
        <v>2897</v>
      </c>
      <c r="L563" s="662">
        <v>0</v>
      </c>
      <c r="M563" s="662">
        <v>0</v>
      </c>
      <c r="N563" s="661">
        <v>4</v>
      </c>
      <c r="O563" s="744">
        <v>2</v>
      </c>
      <c r="P563" s="662"/>
      <c r="Q563" s="677"/>
      <c r="R563" s="661"/>
      <c r="S563" s="677">
        <v>0</v>
      </c>
      <c r="T563" s="744"/>
      <c r="U563" s="700">
        <v>0</v>
      </c>
    </row>
    <row r="564" spans="1:21" ht="14.4" customHeight="1" x14ac:dyDescent="0.3">
      <c r="A564" s="660">
        <v>11</v>
      </c>
      <c r="B564" s="661" t="s">
        <v>577</v>
      </c>
      <c r="C564" s="661" t="s">
        <v>2261</v>
      </c>
      <c r="D564" s="742" t="s">
        <v>3663</v>
      </c>
      <c r="E564" s="743" t="s">
        <v>2271</v>
      </c>
      <c r="F564" s="661" t="s">
        <v>2258</v>
      </c>
      <c r="G564" s="661" t="s">
        <v>2318</v>
      </c>
      <c r="H564" s="661" t="s">
        <v>578</v>
      </c>
      <c r="I564" s="661" t="s">
        <v>2325</v>
      </c>
      <c r="J564" s="661" t="s">
        <v>2326</v>
      </c>
      <c r="K564" s="661" t="s">
        <v>2327</v>
      </c>
      <c r="L564" s="662">
        <v>971.25</v>
      </c>
      <c r="M564" s="662">
        <v>1942.5</v>
      </c>
      <c r="N564" s="661">
        <v>2</v>
      </c>
      <c r="O564" s="744">
        <v>1</v>
      </c>
      <c r="P564" s="662">
        <v>1942.5</v>
      </c>
      <c r="Q564" s="677">
        <v>1</v>
      </c>
      <c r="R564" s="661">
        <v>2</v>
      </c>
      <c r="S564" s="677">
        <v>1</v>
      </c>
      <c r="T564" s="744">
        <v>1</v>
      </c>
      <c r="U564" s="700">
        <v>1</v>
      </c>
    </row>
    <row r="565" spans="1:21" ht="14.4" customHeight="1" x14ac:dyDescent="0.3">
      <c r="A565" s="660">
        <v>11</v>
      </c>
      <c r="B565" s="661" t="s">
        <v>577</v>
      </c>
      <c r="C565" s="661" t="s">
        <v>2261</v>
      </c>
      <c r="D565" s="742" t="s">
        <v>3663</v>
      </c>
      <c r="E565" s="743" t="s">
        <v>2271</v>
      </c>
      <c r="F565" s="661" t="s">
        <v>2258</v>
      </c>
      <c r="G565" s="661" t="s">
        <v>2318</v>
      </c>
      <c r="H565" s="661" t="s">
        <v>578</v>
      </c>
      <c r="I565" s="661" t="s">
        <v>2631</v>
      </c>
      <c r="J565" s="661" t="s">
        <v>2632</v>
      </c>
      <c r="K565" s="661"/>
      <c r="L565" s="662">
        <v>600</v>
      </c>
      <c r="M565" s="662">
        <v>600</v>
      </c>
      <c r="N565" s="661">
        <v>1</v>
      </c>
      <c r="O565" s="744">
        <v>1</v>
      </c>
      <c r="P565" s="662">
        <v>600</v>
      </c>
      <c r="Q565" s="677">
        <v>1</v>
      </c>
      <c r="R565" s="661">
        <v>1</v>
      </c>
      <c r="S565" s="677">
        <v>1</v>
      </c>
      <c r="T565" s="744">
        <v>1</v>
      </c>
      <c r="U565" s="700">
        <v>1</v>
      </c>
    </row>
    <row r="566" spans="1:21" ht="14.4" customHeight="1" x14ac:dyDescent="0.3">
      <c r="A566" s="660">
        <v>11</v>
      </c>
      <c r="B566" s="661" t="s">
        <v>577</v>
      </c>
      <c r="C566" s="661" t="s">
        <v>2261</v>
      </c>
      <c r="D566" s="742" t="s">
        <v>3663</v>
      </c>
      <c r="E566" s="743" t="s">
        <v>2271</v>
      </c>
      <c r="F566" s="661" t="s">
        <v>2258</v>
      </c>
      <c r="G566" s="661" t="s">
        <v>2318</v>
      </c>
      <c r="H566" s="661" t="s">
        <v>578</v>
      </c>
      <c r="I566" s="661" t="s">
        <v>2898</v>
      </c>
      <c r="J566" s="661" t="s">
        <v>2899</v>
      </c>
      <c r="K566" s="661"/>
      <c r="L566" s="662">
        <v>250</v>
      </c>
      <c r="M566" s="662">
        <v>250</v>
      </c>
      <c r="N566" s="661">
        <v>1</v>
      </c>
      <c r="O566" s="744">
        <v>1</v>
      </c>
      <c r="P566" s="662"/>
      <c r="Q566" s="677">
        <v>0</v>
      </c>
      <c r="R566" s="661"/>
      <c r="S566" s="677">
        <v>0</v>
      </c>
      <c r="T566" s="744"/>
      <c r="U566" s="700">
        <v>0</v>
      </c>
    </row>
    <row r="567" spans="1:21" ht="14.4" customHeight="1" x14ac:dyDescent="0.3">
      <c r="A567" s="660">
        <v>11</v>
      </c>
      <c r="B567" s="661" t="s">
        <v>577</v>
      </c>
      <c r="C567" s="661" t="s">
        <v>2261</v>
      </c>
      <c r="D567" s="742" t="s">
        <v>3663</v>
      </c>
      <c r="E567" s="743" t="s">
        <v>2271</v>
      </c>
      <c r="F567" s="661" t="s">
        <v>2258</v>
      </c>
      <c r="G567" s="661" t="s">
        <v>2318</v>
      </c>
      <c r="H567" s="661" t="s">
        <v>578</v>
      </c>
      <c r="I567" s="661" t="s">
        <v>2900</v>
      </c>
      <c r="J567" s="661" t="s">
        <v>2901</v>
      </c>
      <c r="K567" s="661" t="s">
        <v>2902</v>
      </c>
      <c r="L567" s="662">
        <v>600</v>
      </c>
      <c r="M567" s="662">
        <v>600</v>
      </c>
      <c r="N567" s="661">
        <v>1</v>
      </c>
      <c r="O567" s="744">
        <v>1</v>
      </c>
      <c r="P567" s="662">
        <v>600</v>
      </c>
      <c r="Q567" s="677">
        <v>1</v>
      </c>
      <c r="R567" s="661">
        <v>1</v>
      </c>
      <c r="S567" s="677">
        <v>1</v>
      </c>
      <c r="T567" s="744">
        <v>1</v>
      </c>
      <c r="U567" s="700">
        <v>1</v>
      </c>
    </row>
    <row r="568" spans="1:21" ht="14.4" customHeight="1" x14ac:dyDescent="0.3">
      <c r="A568" s="660">
        <v>11</v>
      </c>
      <c r="B568" s="661" t="s">
        <v>577</v>
      </c>
      <c r="C568" s="661" t="s">
        <v>2261</v>
      </c>
      <c r="D568" s="742" t="s">
        <v>3663</v>
      </c>
      <c r="E568" s="743" t="s">
        <v>2271</v>
      </c>
      <c r="F568" s="661" t="s">
        <v>2258</v>
      </c>
      <c r="G568" s="661" t="s">
        <v>2318</v>
      </c>
      <c r="H568" s="661" t="s">
        <v>578</v>
      </c>
      <c r="I568" s="661" t="s">
        <v>2903</v>
      </c>
      <c r="J568" s="661" t="s">
        <v>2904</v>
      </c>
      <c r="K568" s="661"/>
      <c r="L568" s="662">
        <v>340</v>
      </c>
      <c r="M568" s="662">
        <v>340</v>
      </c>
      <c r="N568" s="661">
        <v>1</v>
      </c>
      <c r="O568" s="744">
        <v>1</v>
      </c>
      <c r="P568" s="662">
        <v>340</v>
      </c>
      <c r="Q568" s="677">
        <v>1</v>
      </c>
      <c r="R568" s="661">
        <v>1</v>
      </c>
      <c r="S568" s="677">
        <v>1</v>
      </c>
      <c r="T568" s="744">
        <v>1</v>
      </c>
      <c r="U568" s="700">
        <v>1</v>
      </c>
    </row>
    <row r="569" spans="1:21" ht="14.4" customHeight="1" x14ac:dyDescent="0.3">
      <c r="A569" s="660">
        <v>11</v>
      </c>
      <c r="B569" s="661" t="s">
        <v>577</v>
      </c>
      <c r="C569" s="661" t="s">
        <v>2261</v>
      </c>
      <c r="D569" s="742" t="s">
        <v>3663</v>
      </c>
      <c r="E569" s="743" t="s">
        <v>2271</v>
      </c>
      <c r="F569" s="661" t="s">
        <v>2258</v>
      </c>
      <c r="G569" s="661" t="s">
        <v>2318</v>
      </c>
      <c r="H569" s="661" t="s">
        <v>578</v>
      </c>
      <c r="I569" s="661" t="s">
        <v>2905</v>
      </c>
      <c r="J569" s="661" t="s">
        <v>2906</v>
      </c>
      <c r="K569" s="661" t="s">
        <v>2907</v>
      </c>
      <c r="L569" s="662">
        <v>700</v>
      </c>
      <c r="M569" s="662">
        <v>700</v>
      </c>
      <c r="N569" s="661">
        <v>1</v>
      </c>
      <c r="O569" s="744">
        <v>1</v>
      </c>
      <c r="P569" s="662">
        <v>700</v>
      </c>
      <c r="Q569" s="677">
        <v>1</v>
      </c>
      <c r="R569" s="661">
        <v>1</v>
      </c>
      <c r="S569" s="677">
        <v>1</v>
      </c>
      <c r="T569" s="744">
        <v>1</v>
      </c>
      <c r="U569" s="700">
        <v>1</v>
      </c>
    </row>
    <row r="570" spans="1:21" ht="14.4" customHeight="1" x14ac:dyDescent="0.3">
      <c r="A570" s="660">
        <v>11</v>
      </c>
      <c r="B570" s="661" t="s">
        <v>577</v>
      </c>
      <c r="C570" s="661" t="s">
        <v>2261</v>
      </c>
      <c r="D570" s="742" t="s">
        <v>3663</v>
      </c>
      <c r="E570" s="743" t="s">
        <v>2271</v>
      </c>
      <c r="F570" s="661" t="s">
        <v>2258</v>
      </c>
      <c r="G570" s="661" t="s">
        <v>2318</v>
      </c>
      <c r="H570" s="661" t="s">
        <v>578</v>
      </c>
      <c r="I570" s="661" t="s">
        <v>2908</v>
      </c>
      <c r="J570" s="661" t="s">
        <v>2909</v>
      </c>
      <c r="K570" s="661" t="s">
        <v>2910</v>
      </c>
      <c r="L570" s="662">
        <v>200</v>
      </c>
      <c r="M570" s="662">
        <v>200</v>
      </c>
      <c r="N570" s="661">
        <v>1</v>
      </c>
      <c r="O570" s="744">
        <v>1</v>
      </c>
      <c r="P570" s="662">
        <v>200</v>
      </c>
      <c r="Q570" s="677">
        <v>1</v>
      </c>
      <c r="R570" s="661">
        <v>1</v>
      </c>
      <c r="S570" s="677">
        <v>1</v>
      </c>
      <c r="T570" s="744">
        <v>1</v>
      </c>
      <c r="U570" s="700">
        <v>1</v>
      </c>
    </row>
    <row r="571" spans="1:21" ht="14.4" customHeight="1" x14ac:dyDescent="0.3">
      <c r="A571" s="660">
        <v>11</v>
      </c>
      <c r="B571" s="661" t="s">
        <v>577</v>
      </c>
      <c r="C571" s="661" t="s">
        <v>2261</v>
      </c>
      <c r="D571" s="742" t="s">
        <v>3663</v>
      </c>
      <c r="E571" s="743" t="s">
        <v>2271</v>
      </c>
      <c r="F571" s="661" t="s">
        <v>2258</v>
      </c>
      <c r="G571" s="661" t="s">
        <v>2330</v>
      </c>
      <c r="H571" s="661" t="s">
        <v>578</v>
      </c>
      <c r="I571" s="661" t="s">
        <v>2423</v>
      </c>
      <c r="J571" s="661" t="s">
        <v>2424</v>
      </c>
      <c r="K571" s="661" t="s">
        <v>2425</v>
      </c>
      <c r="L571" s="662">
        <v>950</v>
      </c>
      <c r="M571" s="662">
        <v>950</v>
      </c>
      <c r="N571" s="661">
        <v>1</v>
      </c>
      <c r="O571" s="744">
        <v>1</v>
      </c>
      <c r="P571" s="662"/>
      <c r="Q571" s="677">
        <v>0</v>
      </c>
      <c r="R571" s="661"/>
      <c r="S571" s="677">
        <v>0</v>
      </c>
      <c r="T571" s="744"/>
      <c r="U571" s="700">
        <v>0</v>
      </c>
    </row>
    <row r="572" spans="1:21" ht="14.4" customHeight="1" x14ac:dyDescent="0.3">
      <c r="A572" s="660">
        <v>11</v>
      </c>
      <c r="B572" s="661" t="s">
        <v>577</v>
      </c>
      <c r="C572" s="661" t="s">
        <v>2261</v>
      </c>
      <c r="D572" s="742" t="s">
        <v>3663</v>
      </c>
      <c r="E572" s="743" t="s">
        <v>2271</v>
      </c>
      <c r="F572" s="661" t="s">
        <v>2258</v>
      </c>
      <c r="G572" s="661" t="s">
        <v>2330</v>
      </c>
      <c r="H572" s="661" t="s">
        <v>578</v>
      </c>
      <c r="I572" s="661" t="s">
        <v>2911</v>
      </c>
      <c r="J572" s="661" t="s">
        <v>2912</v>
      </c>
      <c r="K572" s="661" t="s">
        <v>2913</v>
      </c>
      <c r="L572" s="662">
        <v>300</v>
      </c>
      <c r="M572" s="662">
        <v>600</v>
      </c>
      <c r="N572" s="661">
        <v>2</v>
      </c>
      <c r="O572" s="744">
        <v>1</v>
      </c>
      <c r="P572" s="662"/>
      <c r="Q572" s="677">
        <v>0</v>
      </c>
      <c r="R572" s="661"/>
      <c r="S572" s="677">
        <v>0</v>
      </c>
      <c r="T572" s="744"/>
      <c r="U572" s="700">
        <v>0</v>
      </c>
    </row>
    <row r="573" spans="1:21" ht="14.4" customHeight="1" x14ac:dyDescent="0.3">
      <c r="A573" s="660">
        <v>11</v>
      </c>
      <c r="B573" s="661" t="s">
        <v>577</v>
      </c>
      <c r="C573" s="661" t="s">
        <v>2261</v>
      </c>
      <c r="D573" s="742" t="s">
        <v>3663</v>
      </c>
      <c r="E573" s="743" t="s">
        <v>2271</v>
      </c>
      <c r="F573" s="661" t="s">
        <v>2258</v>
      </c>
      <c r="G573" s="661" t="s">
        <v>2330</v>
      </c>
      <c r="H573" s="661" t="s">
        <v>578</v>
      </c>
      <c r="I573" s="661" t="s">
        <v>2436</v>
      </c>
      <c r="J573" s="661" t="s">
        <v>2437</v>
      </c>
      <c r="K573" s="661" t="s">
        <v>2438</v>
      </c>
      <c r="L573" s="662">
        <v>200</v>
      </c>
      <c r="M573" s="662">
        <v>6800</v>
      </c>
      <c r="N573" s="661">
        <v>34</v>
      </c>
      <c r="O573" s="744">
        <v>17</v>
      </c>
      <c r="P573" s="662">
        <v>6800</v>
      </c>
      <c r="Q573" s="677">
        <v>1</v>
      </c>
      <c r="R573" s="661">
        <v>34</v>
      </c>
      <c r="S573" s="677">
        <v>1</v>
      </c>
      <c r="T573" s="744">
        <v>17</v>
      </c>
      <c r="U573" s="700">
        <v>1</v>
      </c>
    </row>
    <row r="574" spans="1:21" ht="14.4" customHeight="1" x14ac:dyDescent="0.3">
      <c r="A574" s="660">
        <v>11</v>
      </c>
      <c r="B574" s="661" t="s">
        <v>577</v>
      </c>
      <c r="C574" s="661" t="s">
        <v>2261</v>
      </c>
      <c r="D574" s="742" t="s">
        <v>3663</v>
      </c>
      <c r="E574" s="743" t="s">
        <v>2271</v>
      </c>
      <c r="F574" s="661" t="s">
        <v>2258</v>
      </c>
      <c r="G574" s="661" t="s">
        <v>2330</v>
      </c>
      <c r="H574" s="661" t="s">
        <v>578</v>
      </c>
      <c r="I574" s="661" t="s">
        <v>2331</v>
      </c>
      <c r="J574" s="661" t="s">
        <v>2332</v>
      </c>
      <c r="K574" s="661" t="s">
        <v>2333</v>
      </c>
      <c r="L574" s="662">
        <v>278.75</v>
      </c>
      <c r="M574" s="662">
        <v>7247.5</v>
      </c>
      <c r="N574" s="661">
        <v>26</v>
      </c>
      <c r="O574" s="744">
        <v>13</v>
      </c>
      <c r="P574" s="662">
        <v>7247.5</v>
      </c>
      <c r="Q574" s="677">
        <v>1</v>
      </c>
      <c r="R574" s="661">
        <v>26</v>
      </c>
      <c r="S574" s="677">
        <v>1</v>
      </c>
      <c r="T574" s="744">
        <v>13</v>
      </c>
      <c r="U574" s="700">
        <v>1</v>
      </c>
    </row>
    <row r="575" spans="1:21" ht="14.4" customHeight="1" x14ac:dyDescent="0.3">
      <c r="A575" s="660">
        <v>11</v>
      </c>
      <c r="B575" s="661" t="s">
        <v>577</v>
      </c>
      <c r="C575" s="661" t="s">
        <v>2261</v>
      </c>
      <c r="D575" s="742" t="s">
        <v>3663</v>
      </c>
      <c r="E575" s="743" t="s">
        <v>2271</v>
      </c>
      <c r="F575" s="661" t="s">
        <v>2258</v>
      </c>
      <c r="G575" s="661" t="s">
        <v>2330</v>
      </c>
      <c r="H575" s="661" t="s">
        <v>578</v>
      </c>
      <c r="I575" s="661" t="s">
        <v>2914</v>
      </c>
      <c r="J575" s="661" t="s">
        <v>2915</v>
      </c>
      <c r="K575" s="661" t="s">
        <v>2916</v>
      </c>
      <c r="L575" s="662">
        <v>1200</v>
      </c>
      <c r="M575" s="662">
        <v>1200</v>
      </c>
      <c r="N575" s="661">
        <v>1</v>
      </c>
      <c r="O575" s="744">
        <v>1</v>
      </c>
      <c r="P575" s="662">
        <v>1200</v>
      </c>
      <c r="Q575" s="677">
        <v>1</v>
      </c>
      <c r="R575" s="661">
        <v>1</v>
      </c>
      <c r="S575" s="677">
        <v>1</v>
      </c>
      <c r="T575" s="744">
        <v>1</v>
      </c>
      <c r="U575" s="700">
        <v>1</v>
      </c>
    </row>
    <row r="576" spans="1:21" ht="14.4" customHeight="1" x14ac:dyDescent="0.3">
      <c r="A576" s="660">
        <v>11</v>
      </c>
      <c r="B576" s="661" t="s">
        <v>577</v>
      </c>
      <c r="C576" s="661" t="s">
        <v>2261</v>
      </c>
      <c r="D576" s="742" t="s">
        <v>3663</v>
      </c>
      <c r="E576" s="743" t="s">
        <v>2271</v>
      </c>
      <c r="F576" s="661" t="s">
        <v>2258</v>
      </c>
      <c r="G576" s="661" t="s">
        <v>2330</v>
      </c>
      <c r="H576" s="661" t="s">
        <v>578</v>
      </c>
      <c r="I576" s="661" t="s">
        <v>2917</v>
      </c>
      <c r="J576" s="661" t="s">
        <v>2918</v>
      </c>
      <c r="K576" s="661" t="s">
        <v>2919</v>
      </c>
      <c r="L576" s="662">
        <v>621.75</v>
      </c>
      <c r="M576" s="662">
        <v>621.75</v>
      </c>
      <c r="N576" s="661">
        <v>1</v>
      </c>
      <c r="O576" s="744">
        <v>1</v>
      </c>
      <c r="P576" s="662"/>
      <c r="Q576" s="677">
        <v>0</v>
      </c>
      <c r="R576" s="661"/>
      <c r="S576" s="677">
        <v>0</v>
      </c>
      <c r="T576" s="744"/>
      <c r="U576" s="700">
        <v>0</v>
      </c>
    </row>
    <row r="577" spans="1:21" ht="14.4" customHeight="1" x14ac:dyDescent="0.3">
      <c r="A577" s="660">
        <v>11</v>
      </c>
      <c r="B577" s="661" t="s">
        <v>577</v>
      </c>
      <c r="C577" s="661" t="s">
        <v>2261</v>
      </c>
      <c r="D577" s="742" t="s">
        <v>3663</v>
      </c>
      <c r="E577" s="743" t="s">
        <v>2271</v>
      </c>
      <c r="F577" s="661" t="s">
        <v>2258</v>
      </c>
      <c r="G577" s="661" t="s">
        <v>2330</v>
      </c>
      <c r="H577" s="661" t="s">
        <v>578</v>
      </c>
      <c r="I577" s="661" t="s">
        <v>2920</v>
      </c>
      <c r="J577" s="661" t="s">
        <v>2921</v>
      </c>
      <c r="K577" s="661" t="s">
        <v>2922</v>
      </c>
      <c r="L577" s="662">
        <v>25000</v>
      </c>
      <c r="M577" s="662">
        <v>25000</v>
      </c>
      <c r="N577" s="661">
        <v>1</v>
      </c>
      <c r="O577" s="744">
        <v>1</v>
      </c>
      <c r="P577" s="662"/>
      <c r="Q577" s="677">
        <v>0</v>
      </c>
      <c r="R577" s="661"/>
      <c r="S577" s="677">
        <v>0</v>
      </c>
      <c r="T577" s="744"/>
      <c r="U577" s="700">
        <v>0</v>
      </c>
    </row>
    <row r="578" spans="1:21" ht="14.4" customHeight="1" x14ac:dyDescent="0.3">
      <c r="A578" s="660">
        <v>11</v>
      </c>
      <c r="B578" s="661" t="s">
        <v>577</v>
      </c>
      <c r="C578" s="661" t="s">
        <v>2261</v>
      </c>
      <c r="D578" s="742" t="s">
        <v>3663</v>
      </c>
      <c r="E578" s="743" t="s">
        <v>2271</v>
      </c>
      <c r="F578" s="661" t="s">
        <v>2258</v>
      </c>
      <c r="G578" s="661" t="s">
        <v>2357</v>
      </c>
      <c r="H578" s="661" t="s">
        <v>578</v>
      </c>
      <c r="I578" s="661" t="s">
        <v>2923</v>
      </c>
      <c r="J578" s="661" t="s">
        <v>2924</v>
      </c>
      <c r="K578" s="661" t="s">
        <v>2925</v>
      </c>
      <c r="L578" s="662">
        <v>0</v>
      </c>
      <c r="M578" s="662">
        <v>0</v>
      </c>
      <c r="N578" s="661">
        <v>2</v>
      </c>
      <c r="O578" s="744">
        <v>1</v>
      </c>
      <c r="P578" s="662"/>
      <c r="Q578" s="677"/>
      <c r="R578" s="661"/>
      <c r="S578" s="677">
        <v>0</v>
      </c>
      <c r="T578" s="744"/>
      <c r="U578" s="700">
        <v>0</v>
      </c>
    </row>
    <row r="579" spans="1:21" ht="14.4" customHeight="1" x14ac:dyDescent="0.3">
      <c r="A579" s="660">
        <v>11</v>
      </c>
      <c r="B579" s="661" t="s">
        <v>577</v>
      </c>
      <c r="C579" s="661" t="s">
        <v>2261</v>
      </c>
      <c r="D579" s="742" t="s">
        <v>3663</v>
      </c>
      <c r="E579" s="743" t="s">
        <v>2271</v>
      </c>
      <c r="F579" s="661" t="s">
        <v>2258</v>
      </c>
      <c r="G579" s="661" t="s">
        <v>2669</v>
      </c>
      <c r="H579" s="661" t="s">
        <v>578</v>
      </c>
      <c r="I579" s="661" t="s">
        <v>2926</v>
      </c>
      <c r="J579" s="661" t="s">
        <v>2927</v>
      </c>
      <c r="K579" s="661" t="s">
        <v>2928</v>
      </c>
      <c r="L579" s="662">
        <v>11000</v>
      </c>
      <c r="M579" s="662">
        <v>11000</v>
      </c>
      <c r="N579" s="661">
        <v>1</v>
      </c>
      <c r="O579" s="744">
        <v>1</v>
      </c>
      <c r="P579" s="662"/>
      <c r="Q579" s="677">
        <v>0</v>
      </c>
      <c r="R579" s="661"/>
      <c r="S579" s="677">
        <v>0</v>
      </c>
      <c r="T579" s="744"/>
      <c r="U579" s="700">
        <v>0</v>
      </c>
    </row>
    <row r="580" spans="1:21" ht="14.4" customHeight="1" x14ac:dyDescent="0.3">
      <c r="A580" s="660">
        <v>11</v>
      </c>
      <c r="B580" s="661" t="s">
        <v>577</v>
      </c>
      <c r="C580" s="661" t="s">
        <v>2261</v>
      </c>
      <c r="D580" s="742" t="s">
        <v>3663</v>
      </c>
      <c r="E580" s="743" t="s">
        <v>2272</v>
      </c>
      <c r="F580" s="661" t="s">
        <v>2256</v>
      </c>
      <c r="G580" s="661" t="s">
        <v>2291</v>
      </c>
      <c r="H580" s="661" t="s">
        <v>578</v>
      </c>
      <c r="I580" s="661" t="s">
        <v>2487</v>
      </c>
      <c r="J580" s="661" t="s">
        <v>2488</v>
      </c>
      <c r="K580" s="661" t="s">
        <v>2489</v>
      </c>
      <c r="L580" s="662">
        <v>154.36000000000001</v>
      </c>
      <c r="M580" s="662">
        <v>308.72000000000003</v>
      </c>
      <c r="N580" s="661">
        <v>2</v>
      </c>
      <c r="O580" s="744">
        <v>0.5</v>
      </c>
      <c r="P580" s="662"/>
      <c r="Q580" s="677">
        <v>0</v>
      </c>
      <c r="R580" s="661"/>
      <c r="S580" s="677">
        <v>0</v>
      </c>
      <c r="T580" s="744"/>
      <c r="U580" s="700">
        <v>0</v>
      </c>
    </row>
    <row r="581" spans="1:21" ht="14.4" customHeight="1" x14ac:dyDescent="0.3">
      <c r="A581" s="660">
        <v>11</v>
      </c>
      <c r="B581" s="661" t="s">
        <v>577</v>
      </c>
      <c r="C581" s="661" t="s">
        <v>2261</v>
      </c>
      <c r="D581" s="742" t="s">
        <v>3663</v>
      </c>
      <c r="E581" s="743" t="s">
        <v>2272</v>
      </c>
      <c r="F581" s="661" t="s">
        <v>2256</v>
      </c>
      <c r="G581" s="661" t="s">
        <v>2291</v>
      </c>
      <c r="H581" s="661" t="s">
        <v>960</v>
      </c>
      <c r="I581" s="661" t="s">
        <v>1126</v>
      </c>
      <c r="J581" s="661" t="s">
        <v>2138</v>
      </c>
      <c r="K581" s="661" t="s">
        <v>2139</v>
      </c>
      <c r="L581" s="662">
        <v>154.36000000000001</v>
      </c>
      <c r="M581" s="662">
        <v>1234.8800000000001</v>
      </c>
      <c r="N581" s="661">
        <v>8</v>
      </c>
      <c r="O581" s="744">
        <v>4</v>
      </c>
      <c r="P581" s="662"/>
      <c r="Q581" s="677">
        <v>0</v>
      </c>
      <c r="R581" s="661"/>
      <c r="S581" s="677">
        <v>0</v>
      </c>
      <c r="T581" s="744"/>
      <c r="U581" s="700">
        <v>0</v>
      </c>
    </row>
    <row r="582" spans="1:21" ht="14.4" customHeight="1" x14ac:dyDescent="0.3">
      <c r="A582" s="660">
        <v>11</v>
      </c>
      <c r="B582" s="661" t="s">
        <v>577</v>
      </c>
      <c r="C582" s="661" t="s">
        <v>2261</v>
      </c>
      <c r="D582" s="742" t="s">
        <v>3663</v>
      </c>
      <c r="E582" s="743" t="s">
        <v>2272</v>
      </c>
      <c r="F582" s="661" t="s">
        <v>2256</v>
      </c>
      <c r="G582" s="661" t="s">
        <v>2291</v>
      </c>
      <c r="H582" s="661" t="s">
        <v>578</v>
      </c>
      <c r="I582" s="661" t="s">
        <v>2929</v>
      </c>
      <c r="J582" s="661" t="s">
        <v>2138</v>
      </c>
      <c r="K582" s="661" t="s">
        <v>2139</v>
      </c>
      <c r="L582" s="662">
        <v>154.36000000000001</v>
      </c>
      <c r="M582" s="662">
        <v>308.72000000000003</v>
      </c>
      <c r="N582" s="661">
        <v>2</v>
      </c>
      <c r="O582" s="744">
        <v>1</v>
      </c>
      <c r="P582" s="662"/>
      <c r="Q582" s="677">
        <v>0</v>
      </c>
      <c r="R582" s="661"/>
      <c r="S582" s="677">
        <v>0</v>
      </c>
      <c r="T582" s="744"/>
      <c r="U582" s="700">
        <v>0</v>
      </c>
    </row>
    <row r="583" spans="1:21" ht="14.4" customHeight="1" x14ac:dyDescent="0.3">
      <c r="A583" s="660">
        <v>11</v>
      </c>
      <c r="B583" s="661" t="s">
        <v>577</v>
      </c>
      <c r="C583" s="661" t="s">
        <v>2261</v>
      </c>
      <c r="D583" s="742" t="s">
        <v>3663</v>
      </c>
      <c r="E583" s="743" t="s">
        <v>2272</v>
      </c>
      <c r="F583" s="661" t="s">
        <v>2256</v>
      </c>
      <c r="G583" s="661" t="s">
        <v>2930</v>
      </c>
      <c r="H583" s="661" t="s">
        <v>578</v>
      </c>
      <c r="I583" s="661" t="s">
        <v>2931</v>
      </c>
      <c r="J583" s="661" t="s">
        <v>2932</v>
      </c>
      <c r="K583" s="661" t="s">
        <v>2933</v>
      </c>
      <c r="L583" s="662">
        <v>303.47000000000003</v>
      </c>
      <c r="M583" s="662">
        <v>606.94000000000005</v>
      </c>
      <c r="N583" s="661">
        <v>2</v>
      </c>
      <c r="O583" s="744">
        <v>1</v>
      </c>
      <c r="P583" s="662"/>
      <c r="Q583" s="677">
        <v>0</v>
      </c>
      <c r="R583" s="661"/>
      <c r="S583" s="677">
        <v>0</v>
      </c>
      <c r="T583" s="744"/>
      <c r="U583" s="700">
        <v>0</v>
      </c>
    </row>
    <row r="584" spans="1:21" ht="14.4" customHeight="1" x14ac:dyDescent="0.3">
      <c r="A584" s="660">
        <v>11</v>
      </c>
      <c r="B584" s="661" t="s">
        <v>577</v>
      </c>
      <c r="C584" s="661" t="s">
        <v>2261</v>
      </c>
      <c r="D584" s="742" t="s">
        <v>3663</v>
      </c>
      <c r="E584" s="743" t="s">
        <v>2272</v>
      </c>
      <c r="F584" s="661" t="s">
        <v>2256</v>
      </c>
      <c r="G584" s="661" t="s">
        <v>2934</v>
      </c>
      <c r="H584" s="661" t="s">
        <v>960</v>
      </c>
      <c r="I584" s="661" t="s">
        <v>2935</v>
      </c>
      <c r="J584" s="661" t="s">
        <v>2936</v>
      </c>
      <c r="K584" s="661" t="s">
        <v>1057</v>
      </c>
      <c r="L584" s="662">
        <v>58.86</v>
      </c>
      <c r="M584" s="662">
        <v>117.72</v>
      </c>
      <c r="N584" s="661">
        <v>2</v>
      </c>
      <c r="O584" s="744">
        <v>1</v>
      </c>
      <c r="P584" s="662"/>
      <c r="Q584" s="677">
        <v>0</v>
      </c>
      <c r="R584" s="661"/>
      <c r="S584" s="677">
        <v>0</v>
      </c>
      <c r="T584" s="744"/>
      <c r="U584" s="700">
        <v>0</v>
      </c>
    </row>
    <row r="585" spans="1:21" ht="14.4" customHeight="1" x14ac:dyDescent="0.3">
      <c r="A585" s="660">
        <v>11</v>
      </c>
      <c r="B585" s="661" t="s">
        <v>577</v>
      </c>
      <c r="C585" s="661" t="s">
        <v>2261</v>
      </c>
      <c r="D585" s="742" t="s">
        <v>3663</v>
      </c>
      <c r="E585" s="743" t="s">
        <v>2272</v>
      </c>
      <c r="F585" s="661" t="s">
        <v>2256</v>
      </c>
      <c r="G585" s="661" t="s">
        <v>2362</v>
      </c>
      <c r="H585" s="661" t="s">
        <v>960</v>
      </c>
      <c r="I585" s="661" t="s">
        <v>2937</v>
      </c>
      <c r="J585" s="661" t="s">
        <v>2938</v>
      </c>
      <c r="K585" s="661" t="s">
        <v>2939</v>
      </c>
      <c r="L585" s="662">
        <v>425.17</v>
      </c>
      <c r="M585" s="662">
        <v>2976.19</v>
      </c>
      <c r="N585" s="661">
        <v>7</v>
      </c>
      <c r="O585" s="744">
        <v>4</v>
      </c>
      <c r="P585" s="662">
        <v>425.17</v>
      </c>
      <c r="Q585" s="677">
        <v>0.14285714285714285</v>
      </c>
      <c r="R585" s="661">
        <v>1</v>
      </c>
      <c r="S585" s="677">
        <v>0.14285714285714285</v>
      </c>
      <c r="T585" s="744">
        <v>1</v>
      </c>
      <c r="U585" s="700">
        <v>0.25</v>
      </c>
    </row>
    <row r="586" spans="1:21" ht="14.4" customHeight="1" x14ac:dyDescent="0.3">
      <c r="A586" s="660">
        <v>11</v>
      </c>
      <c r="B586" s="661" t="s">
        <v>577</v>
      </c>
      <c r="C586" s="661" t="s">
        <v>2261</v>
      </c>
      <c r="D586" s="742" t="s">
        <v>3663</v>
      </c>
      <c r="E586" s="743" t="s">
        <v>2272</v>
      </c>
      <c r="F586" s="661" t="s">
        <v>2256</v>
      </c>
      <c r="G586" s="661" t="s">
        <v>2362</v>
      </c>
      <c r="H586" s="661" t="s">
        <v>578</v>
      </c>
      <c r="I586" s="661" t="s">
        <v>2940</v>
      </c>
      <c r="J586" s="661" t="s">
        <v>2938</v>
      </c>
      <c r="K586" s="661" t="s">
        <v>2941</v>
      </c>
      <c r="L586" s="662">
        <v>0</v>
      </c>
      <c r="M586" s="662">
        <v>0</v>
      </c>
      <c r="N586" s="661">
        <v>3</v>
      </c>
      <c r="O586" s="744">
        <v>1</v>
      </c>
      <c r="P586" s="662"/>
      <c r="Q586" s="677"/>
      <c r="R586" s="661"/>
      <c r="S586" s="677">
        <v>0</v>
      </c>
      <c r="T586" s="744"/>
      <c r="U586" s="700">
        <v>0</v>
      </c>
    </row>
    <row r="587" spans="1:21" ht="14.4" customHeight="1" x14ac:dyDescent="0.3">
      <c r="A587" s="660">
        <v>11</v>
      </c>
      <c r="B587" s="661" t="s">
        <v>577</v>
      </c>
      <c r="C587" s="661" t="s">
        <v>2261</v>
      </c>
      <c r="D587" s="742" t="s">
        <v>3663</v>
      </c>
      <c r="E587" s="743" t="s">
        <v>2272</v>
      </c>
      <c r="F587" s="661" t="s">
        <v>2256</v>
      </c>
      <c r="G587" s="661" t="s">
        <v>2362</v>
      </c>
      <c r="H587" s="661" t="s">
        <v>578</v>
      </c>
      <c r="I587" s="661" t="s">
        <v>2942</v>
      </c>
      <c r="J587" s="661" t="s">
        <v>2943</v>
      </c>
      <c r="K587" s="661" t="s">
        <v>2492</v>
      </c>
      <c r="L587" s="662">
        <v>119.69</v>
      </c>
      <c r="M587" s="662">
        <v>119.69</v>
      </c>
      <c r="N587" s="661">
        <v>1</v>
      </c>
      <c r="O587" s="744">
        <v>0.5</v>
      </c>
      <c r="P587" s="662">
        <v>119.69</v>
      </c>
      <c r="Q587" s="677">
        <v>1</v>
      </c>
      <c r="R587" s="661">
        <v>1</v>
      </c>
      <c r="S587" s="677">
        <v>1</v>
      </c>
      <c r="T587" s="744">
        <v>0.5</v>
      </c>
      <c r="U587" s="700">
        <v>1</v>
      </c>
    </row>
    <row r="588" spans="1:21" ht="14.4" customHeight="1" x14ac:dyDescent="0.3">
      <c r="A588" s="660">
        <v>11</v>
      </c>
      <c r="B588" s="661" t="s">
        <v>577</v>
      </c>
      <c r="C588" s="661" t="s">
        <v>2261</v>
      </c>
      <c r="D588" s="742" t="s">
        <v>3663</v>
      </c>
      <c r="E588" s="743" t="s">
        <v>2272</v>
      </c>
      <c r="F588" s="661" t="s">
        <v>2256</v>
      </c>
      <c r="G588" s="661" t="s">
        <v>2944</v>
      </c>
      <c r="H588" s="661" t="s">
        <v>578</v>
      </c>
      <c r="I588" s="661" t="s">
        <v>738</v>
      </c>
      <c r="J588" s="661" t="s">
        <v>2945</v>
      </c>
      <c r="K588" s="661" t="s">
        <v>1035</v>
      </c>
      <c r="L588" s="662">
        <v>0</v>
      </c>
      <c r="M588" s="662">
        <v>0</v>
      </c>
      <c r="N588" s="661">
        <v>1</v>
      </c>
      <c r="O588" s="744">
        <v>0.5</v>
      </c>
      <c r="P588" s="662"/>
      <c r="Q588" s="677"/>
      <c r="R588" s="661"/>
      <c r="S588" s="677">
        <v>0</v>
      </c>
      <c r="T588" s="744"/>
      <c r="U588" s="700">
        <v>0</v>
      </c>
    </row>
    <row r="589" spans="1:21" ht="14.4" customHeight="1" x14ac:dyDescent="0.3">
      <c r="A589" s="660">
        <v>11</v>
      </c>
      <c r="B589" s="661" t="s">
        <v>577</v>
      </c>
      <c r="C589" s="661" t="s">
        <v>2261</v>
      </c>
      <c r="D589" s="742" t="s">
        <v>3663</v>
      </c>
      <c r="E589" s="743" t="s">
        <v>2272</v>
      </c>
      <c r="F589" s="661" t="s">
        <v>2256</v>
      </c>
      <c r="G589" s="661" t="s">
        <v>2944</v>
      </c>
      <c r="H589" s="661" t="s">
        <v>578</v>
      </c>
      <c r="I589" s="661" t="s">
        <v>2946</v>
      </c>
      <c r="J589" s="661" t="s">
        <v>2945</v>
      </c>
      <c r="K589" s="661" t="s">
        <v>1035</v>
      </c>
      <c r="L589" s="662">
        <v>0</v>
      </c>
      <c r="M589" s="662">
        <v>0</v>
      </c>
      <c r="N589" s="661">
        <v>2</v>
      </c>
      <c r="O589" s="744">
        <v>1</v>
      </c>
      <c r="P589" s="662"/>
      <c r="Q589" s="677"/>
      <c r="R589" s="661"/>
      <c r="S589" s="677">
        <v>0</v>
      </c>
      <c r="T589" s="744"/>
      <c r="U589" s="700">
        <v>0</v>
      </c>
    </row>
    <row r="590" spans="1:21" ht="14.4" customHeight="1" x14ac:dyDescent="0.3">
      <c r="A590" s="660">
        <v>11</v>
      </c>
      <c r="B590" s="661" t="s">
        <v>577</v>
      </c>
      <c r="C590" s="661" t="s">
        <v>2261</v>
      </c>
      <c r="D590" s="742" t="s">
        <v>3663</v>
      </c>
      <c r="E590" s="743" t="s">
        <v>2272</v>
      </c>
      <c r="F590" s="661" t="s">
        <v>2256</v>
      </c>
      <c r="G590" s="661" t="s">
        <v>2944</v>
      </c>
      <c r="H590" s="661" t="s">
        <v>578</v>
      </c>
      <c r="I590" s="661" t="s">
        <v>2947</v>
      </c>
      <c r="J590" s="661" t="s">
        <v>2948</v>
      </c>
      <c r="K590" s="661" t="s">
        <v>2949</v>
      </c>
      <c r="L590" s="662">
        <v>0</v>
      </c>
      <c r="M590" s="662">
        <v>0</v>
      </c>
      <c r="N590" s="661">
        <v>1</v>
      </c>
      <c r="O590" s="744">
        <v>1</v>
      </c>
      <c r="P590" s="662">
        <v>0</v>
      </c>
      <c r="Q590" s="677"/>
      <c r="R590" s="661">
        <v>1</v>
      </c>
      <c r="S590" s="677">
        <v>1</v>
      </c>
      <c r="T590" s="744">
        <v>1</v>
      </c>
      <c r="U590" s="700">
        <v>1</v>
      </c>
    </row>
    <row r="591" spans="1:21" ht="14.4" customHeight="1" x14ac:dyDescent="0.3">
      <c r="A591" s="660">
        <v>11</v>
      </c>
      <c r="B591" s="661" t="s">
        <v>577</v>
      </c>
      <c r="C591" s="661" t="s">
        <v>2261</v>
      </c>
      <c r="D591" s="742" t="s">
        <v>3663</v>
      </c>
      <c r="E591" s="743" t="s">
        <v>2272</v>
      </c>
      <c r="F591" s="661" t="s">
        <v>2256</v>
      </c>
      <c r="G591" s="661" t="s">
        <v>2292</v>
      </c>
      <c r="H591" s="661" t="s">
        <v>578</v>
      </c>
      <c r="I591" s="661" t="s">
        <v>2338</v>
      </c>
      <c r="J591" s="661" t="s">
        <v>1102</v>
      </c>
      <c r="K591" s="661" t="s">
        <v>2146</v>
      </c>
      <c r="L591" s="662">
        <v>170.52</v>
      </c>
      <c r="M591" s="662">
        <v>1875.7200000000003</v>
      </c>
      <c r="N591" s="661">
        <v>11</v>
      </c>
      <c r="O591" s="744">
        <v>3.5</v>
      </c>
      <c r="P591" s="662">
        <v>1193.6400000000001</v>
      </c>
      <c r="Q591" s="677">
        <v>0.63636363636363635</v>
      </c>
      <c r="R591" s="661">
        <v>7</v>
      </c>
      <c r="S591" s="677">
        <v>0.63636363636363635</v>
      </c>
      <c r="T591" s="744">
        <v>2</v>
      </c>
      <c r="U591" s="700">
        <v>0.5714285714285714</v>
      </c>
    </row>
    <row r="592" spans="1:21" ht="14.4" customHeight="1" x14ac:dyDescent="0.3">
      <c r="A592" s="660">
        <v>11</v>
      </c>
      <c r="B592" s="661" t="s">
        <v>577</v>
      </c>
      <c r="C592" s="661" t="s">
        <v>2261</v>
      </c>
      <c r="D592" s="742" t="s">
        <v>3663</v>
      </c>
      <c r="E592" s="743" t="s">
        <v>2272</v>
      </c>
      <c r="F592" s="661" t="s">
        <v>2256</v>
      </c>
      <c r="G592" s="661" t="s">
        <v>2292</v>
      </c>
      <c r="H592" s="661" t="s">
        <v>578</v>
      </c>
      <c r="I592" s="661" t="s">
        <v>1101</v>
      </c>
      <c r="J592" s="661" t="s">
        <v>1102</v>
      </c>
      <c r="K592" s="661" t="s">
        <v>2146</v>
      </c>
      <c r="L592" s="662">
        <v>170.52</v>
      </c>
      <c r="M592" s="662">
        <v>9890.1600000000017</v>
      </c>
      <c r="N592" s="661">
        <v>58</v>
      </c>
      <c r="O592" s="744">
        <v>13</v>
      </c>
      <c r="P592" s="662">
        <v>4604.0400000000009</v>
      </c>
      <c r="Q592" s="677">
        <v>0.46551724137931033</v>
      </c>
      <c r="R592" s="661">
        <v>27</v>
      </c>
      <c r="S592" s="677">
        <v>0.46551724137931033</v>
      </c>
      <c r="T592" s="744">
        <v>6.5</v>
      </c>
      <c r="U592" s="700">
        <v>0.5</v>
      </c>
    </row>
    <row r="593" spans="1:21" ht="14.4" customHeight="1" x14ac:dyDescent="0.3">
      <c r="A593" s="660">
        <v>11</v>
      </c>
      <c r="B593" s="661" t="s">
        <v>577</v>
      </c>
      <c r="C593" s="661" t="s">
        <v>2261</v>
      </c>
      <c r="D593" s="742" t="s">
        <v>3663</v>
      </c>
      <c r="E593" s="743" t="s">
        <v>2272</v>
      </c>
      <c r="F593" s="661" t="s">
        <v>2256</v>
      </c>
      <c r="G593" s="661" t="s">
        <v>2292</v>
      </c>
      <c r="H593" s="661" t="s">
        <v>578</v>
      </c>
      <c r="I593" s="661" t="s">
        <v>2404</v>
      </c>
      <c r="J593" s="661" t="s">
        <v>2273</v>
      </c>
      <c r="K593" s="661"/>
      <c r="L593" s="662">
        <v>170.52</v>
      </c>
      <c r="M593" s="662">
        <v>1193.6400000000001</v>
      </c>
      <c r="N593" s="661">
        <v>7</v>
      </c>
      <c r="O593" s="744">
        <v>2.5</v>
      </c>
      <c r="P593" s="662">
        <v>511.56000000000006</v>
      </c>
      <c r="Q593" s="677">
        <v>0.4285714285714286</v>
      </c>
      <c r="R593" s="661">
        <v>3</v>
      </c>
      <c r="S593" s="677">
        <v>0.42857142857142855</v>
      </c>
      <c r="T593" s="744">
        <v>1</v>
      </c>
      <c r="U593" s="700">
        <v>0.4</v>
      </c>
    </row>
    <row r="594" spans="1:21" ht="14.4" customHeight="1" x14ac:dyDescent="0.3">
      <c r="A594" s="660">
        <v>11</v>
      </c>
      <c r="B594" s="661" t="s">
        <v>577</v>
      </c>
      <c r="C594" s="661" t="s">
        <v>2261</v>
      </c>
      <c r="D594" s="742" t="s">
        <v>3663</v>
      </c>
      <c r="E594" s="743" t="s">
        <v>2272</v>
      </c>
      <c r="F594" s="661" t="s">
        <v>2256</v>
      </c>
      <c r="G594" s="661" t="s">
        <v>2292</v>
      </c>
      <c r="H594" s="661" t="s">
        <v>578</v>
      </c>
      <c r="I594" s="661" t="s">
        <v>2404</v>
      </c>
      <c r="J594" s="661" t="s">
        <v>1102</v>
      </c>
      <c r="K594" s="661" t="s">
        <v>2146</v>
      </c>
      <c r="L594" s="662">
        <v>170.52</v>
      </c>
      <c r="M594" s="662">
        <v>341.04</v>
      </c>
      <c r="N594" s="661">
        <v>2</v>
      </c>
      <c r="O594" s="744">
        <v>0.5</v>
      </c>
      <c r="P594" s="662">
        <v>341.04</v>
      </c>
      <c r="Q594" s="677">
        <v>1</v>
      </c>
      <c r="R594" s="661">
        <v>2</v>
      </c>
      <c r="S594" s="677">
        <v>1</v>
      </c>
      <c r="T594" s="744">
        <v>0.5</v>
      </c>
      <c r="U594" s="700">
        <v>1</v>
      </c>
    </row>
    <row r="595" spans="1:21" ht="14.4" customHeight="1" x14ac:dyDescent="0.3">
      <c r="A595" s="660">
        <v>11</v>
      </c>
      <c r="B595" s="661" t="s">
        <v>577</v>
      </c>
      <c r="C595" s="661" t="s">
        <v>2261</v>
      </c>
      <c r="D595" s="742" t="s">
        <v>3663</v>
      </c>
      <c r="E595" s="743" t="s">
        <v>2272</v>
      </c>
      <c r="F595" s="661" t="s">
        <v>2256</v>
      </c>
      <c r="G595" s="661" t="s">
        <v>2292</v>
      </c>
      <c r="H595" s="661" t="s">
        <v>578</v>
      </c>
      <c r="I595" s="661" t="s">
        <v>2369</v>
      </c>
      <c r="J595" s="661" t="s">
        <v>1102</v>
      </c>
      <c r="K595" s="661" t="s">
        <v>2146</v>
      </c>
      <c r="L595" s="662">
        <v>0</v>
      </c>
      <c r="M595" s="662">
        <v>0</v>
      </c>
      <c r="N595" s="661">
        <v>28</v>
      </c>
      <c r="O595" s="744">
        <v>6</v>
      </c>
      <c r="P595" s="662">
        <v>0</v>
      </c>
      <c r="Q595" s="677"/>
      <c r="R595" s="661">
        <v>20</v>
      </c>
      <c r="S595" s="677">
        <v>0.7142857142857143</v>
      </c>
      <c r="T595" s="744">
        <v>4.5</v>
      </c>
      <c r="U595" s="700">
        <v>0.75</v>
      </c>
    </row>
    <row r="596" spans="1:21" ht="14.4" customHeight="1" x14ac:dyDescent="0.3">
      <c r="A596" s="660">
        <v>11</v>
      </c>
      <c r="B596" s="661" t="s">
        <v>577</v>
      </c>
      <c r="C596" s="661" t="s">
        <v>2261</v>
      </c>
      <c r="D596" s="742" t="s">
        <v>3663</v>
      </c>
      <c r="E596" s="743" t="s">
        <v>2272</v>
      </c>
      <c r="F596" s="661" t="s">
        <v>2256</v>
      </c>
      <c r="G596" s="661" t="s">
        <v>2950</v>
      </c>
      <c r="H596" s="661" t="s">
        <v>578</v>
      </c>
      <c r="I596" s="661" t="s">
        <v>2951</v>
      </c>
      <c r="J596" s="661" t="s">
        <v>2952</v>
      </c>
      <c r="K596" s="661" t="s">
        <v>2953</v>
      </c>
      <c r="L596" s="662">
        <v>508.75</v>
      </c>
      <c r="M596" s="662">
        <v>4578.75</v>
      </c>
      <c r="N596" s="661">
        <v>9</v>
      </c>
      <c r="O596" s="744">
        <v>7</v>
      </c>
      <c r="P596" s="662">
        <v>1017.5</v>
      </c>
      <c r="Q596" s="677">
        <v>0.22222222222222221</v>
      </c>
      <c r="R596" s="661">
        <v>2</v>
      </c>
      <c r="S596" s="677">
        <v>0.22222222222222221</v>
      </c>
      <c r="T596" s="744">
        <v>1.5</v>
      </c>
      <c r="U596" s="700">
        <v>0.21428571428571427</v>
      </c>
    </row>
    <row r="597" spans="1:21" ht="14.4" customHeight="1" x14ac:dyDescent="0.3">
      <c r="A597" s="660">
        <v>11</v>
      </c>
      <c r="B597" s="661" t="s">
        <v>577</v>
      </c>
      <c r="C597" s="661" t="s">
        <v>2261</v>
      </c>
      <c r="D597" s="742" t="s">
        <v>3663</v>
      </c>
      <c r="E597" s="743" t="s">
        <v>2272</v>
      </c>
      <c r="F597" s="661" t="s">
        <v>2256</v>
      </c>
      <c r="G597" s="661" t="s">
        <v>2950</v>
      </c>
      <c r="H597" s="661" t="s">
        <v>578</v>
      </c>
      <c r="I597" s="661" t="s">
        <v>2954</v>
      </c>
      <c r="J597" s="661" t="s">
        <v>2952</v>
      </c>
      <c r="K597" s="661" t="s">
        <v>2955</v>
      </c>
      <c r="L597" s="662">
        <v>0</v>
      </c>
      <c r="M597" s="662">
        <v>0</v>
      </c>
      <c r="N597" s="661">
        <v>4</v>
      </c>
      <c r="O597" s="744">
        <v>3</v>
      </c>
      <c r="P597" s="662">
        <v>0</v>
      </c>
      <c r="Q597" s="677"/>
      <c r="R597" s="661">
        <v>2</v>
      </c>
      <c r="S597" s="677">
        <v>0.5</v>
      </c>
      <c r="T597" s="744">
        <v>1</v>
      </c>
      <c r="U597" s="700">
        <v>0.33333333333333331</v>
      </c>
    </row>
    <row r="598" spans="1:21" ht="14.4" customHeight="1" x14ac:dyDescent="0.3">
      <c r="A598" s="660">
        <v>11</v>
      </c>
      <c r="B598" s="661" t="s">
        <v>577</v>
      </c>
      <c r="C598" s="661" t="s">
        <v>2261</v>
      </c>
      <c r="D598" s="742" t="s">
        <v>3663</v>
      </c>
      <c r="E598" s="743" t="s">
        <v>2272</v>
      </c>
      <c r="F598" s="661" t="s">
        <v>2256</v>
      </c>
      <c r="G598" s="661" t="s">
        <v>2950</v>
      </c>
      <c r="H598" s="661" t="s">
        <v>578</v>
      </c>
      <c r="I598" s="661" t="s">
        <v>2956</v>
      </c>
      <c r="J598" s="661" t="s">
        <v>1526</v>
      </c>
      <c r="K598" s="661" t="s">
        <v>2957</v>
      </c>
      <c r="L598" s="662">
        <v>0</v>
      </c>
      <c r="M598" s="662">
        <v>0</v>
      </c>
      <c r="N598" s="661">
        <v>1</v>
      </c>
      <c r="O598" s="744">
        <v>1</v>
      </c>
      <c r="P598" s="662">
        <v>0</v>
      </c>
      <c r="Q598" s="677"/>
      <c r="R598" s="661">
        <v>1</v>
      </c>
      <c r="S598" s="677">
        <v>1</v>
      </c>
      <c r="T598" s="744">
        <v>1</v>
      </c>
      <c r="U598" s="700">
        <v>1</v>
      </c>
    </row>
    <row r="599" spans="1:21" ht="14.4" customHeight="1" x14ac:dyDescent="0.3">
      <c r="A599" s="660">
        <v>11</v>
      </c>
      <c r="B599" s="661" t="s">
        <v>577</v>
      </c>
      <c r="C599" s="661" t="s">
        <v>2261</v>
      </c>
      <c r="D599" s="742" t="s">
        <v>3663</v>
      </c>
      <c r="E599" s="743" t="s">
        <v>2272</v>
      </c>
      <c r="F599" s="661" t="s">
        <v>2256</v>
      </c>
      <c r="G599" s="661" t="s">
        <v>2950</v>
      </c>
      <c r="H599" s="661" t="s">
        <v>578</v>
      </c>
      <c r="I599" s="661" t="s">
        <v>2958</v>
      </c>
      <c r="J599" s="661" t="s">
        <v>2959</v>
      </c>
      <c r="K599" s="661" t="s">
        <v>2960</v>
      </c>
      <c r="L599" s="662">
        <v>254.37</v>
      </c>
      <c r="M599" s="662">
        <v>1017.48</v>
      </c>
      <c r="N599" s="661">
        <v>4</v>
      </c>
      <c r="O599" s="744">
        <v>2</v>
      </c>
      <c r="P599" s="662">
        <v>508.74</v>
      </c>
      <c r="Q599" s="677">
        <v>0.5</v>
      </c>
      <c r="R599" s="661">
        <v>2</v>
      </c>
      <c r="S599" s="677">
        <v>0.5</v>
      </c>
      <c r="T599" s="744">
        <v>1</v>
      </c>
      <c r="U599" s="700">
        <v>0.5</v>
      </c>
    </row>
    <row r="600" spans="1:21" ht="14.4" customHeight="1" x14ac:dyDescent="0.3">
      <c r="A600" s="660">
        <v>11</v>
      </c>
      <c r="B600" s="661" t="s">
        <v>577</v>
      </c>
      <c r="C600" s="661" t="s">
        <v>2261</v>
      </c>
      <c r="D600" s="742" t="s">
        <v>3663</v>
      </c>
      <c r="E600" s="743" t="s">
        <v>2272</v>
      </c>
      <c r="F600" s="661" t="s">
        <v>2256</v>
      </c>
      <c r="G600" s="661" t="s">
        <v>2950</v>
      </c>
      <c r="H600" s="661" t="s">
        <v>578</v>
      </c>
      <c r="I600" s="661" t="s">
        <v>2961</v>
      </c>
      <c r="J600" s="661" t="s">
        <v>2959</v>
      </c>
      <c r="K600" s="661" t="s">
        <v>2962</v>
      </c>
      <c r="L600" s="662">
        <v>0</v>
      </c>
      <c r="M600" s="662">
        <v>0</v>
      </c>
      <c r="N600" s="661">
        <v>2</v>
      </c>
      <c r="O600" s="744">
        <v>2</v>
      </c>
      <c r="P600" s="662"/>
      <c r="Q600" s="677"/>
      <c r="R600" s="661"/>
      <c r="S600" s="677">
        <v>0</v>
      </c>
      <c r="T600" s="744"/>
      <c r="U600" s="700">
        <v>0</v>
      </c>
    </row>
    <row r="601" spans="1:21" ht="14.4" customHeight="1" x14ac:dyDescent="0.3">
      <c r="A601" s="660">
        <v>11</v>
      </c>
      <c r="B601" s="661" t="s">
        <v>577</v>
      </c>
      <c r="C601" s="661" t="s">
        <v>2261</v>
      </c>
      <c r="D601" s="742" t="s">
        <v>3663</v>
      </c>
      <c r="E601" s="743" t="s">
        <v>2272</v>
      </c>
      <c r="F601" s="661" t="s">
        <v>2256</v>
      </c>
      <c r="G601" s="661" t="s">
        <v>2950</v>
      </c>
      <c r="H601" s="661" t="s">
        <v>578</v>
      </c>
      <c r="I601" s="661" t="s">
        <v>2963</v>
      </c>
      <c r="J601" s="661" t="s">
        <v>2952</v>
      </c>
      <c r="K601" s="661" t="s">
        <v>2964</v>
      </c>
      <c r="L601" s="662">
        <v>0</v>
      </c>
      <c r="M601" s="662">
        <v>0</v>
      </c>
      <c r="N601" s="661">
        <v>1</v>
      </c>
      <c r="O601" s="744">
        <v>1</v>
      </c>
      <c r="P601" s="662"/>
      <c r="Q601" s="677"/>
      <c r="R601" s="661"/>
      <c r="S601" s="677">
        <v>0</v>
      </c>
      <c r="T601" s="744"/>
      <c r="U601" s="700">
        <v>0</v>
      </c>
    </row>
    <row r="602" spans="1:21" ht="14.4" customHeight="1" x14ac:dyDescent="0.3">
      <c r="A602" s="660">
        <v>11</v>
      </c>
      <c r="B602" s="661" t="s">
        <v>577</v>
      </c>
      <c r="C602" s="661" t="s">
        <v>2261</v>
      </c>
      <c r="D602" s="742" t="s">
        <v>3663</v>
      </c>
      <c r="E602" s="743" t="s">
        <v>2272</v>
      </c>
      <c r="F602" s="661" t="s">
        <v>2256</v>
      </c>
      <c r="G602" s="661" t="s">
        <v>2965</v>
      </c>
      <c r="H602" s="661" t="s">
        <v>578</v>
      </c>
      <c r="I602" s="661" t="s">
        <v>2966</v>
      </c>
      <c r="J602" s="661" t="s">
        <v>2967</v>
      </c>
      <c r="K602" s="661" t="s">
        <v>2968</v>
      </c>
      <c r="L602" s="662">
        <v>340.97</v>
      </c>
      <c r="M602" s="662">
        <v>340.97</v>
      </c>
      <c r="N602" s="661">
        <v>1</v>
      </c>
      <c r="O602" s="744">
        <v>0.5</v>
      </c>
      <c r="P602" s="662">
        <v>340.97</v>
      </c>
      <c r="Q602" s="677">
        <v>1</v>
      </c>
      <c r="R602" s="661">
        <v>1</v>
      </c>
      <c r="S602" s="677">
        <v>1</v>
      </c>
      <c r="T602" s="744">
        <v>0.5</v>
      </c>
      <c r="U602" s="700">
        <v>1</v>
      </c>
    </row>
    <row r="603" spans="1:21" ht="14.4" customHeight="1" x14ac:dyDescent="0.3">
      <c r="A603" s="660">
        <v>11</v>
      </c>
      <c r="B603" s="661" t="s">
        <v>577</v>
      </c>
      <c r="C603" s="661" t="s">
        <v>2261</v>
      </c>
      <c r="D603" s="742" t="s">
        <v>3663</v>
      </c>
      <c r="E603" s="743" t="s">
        <v>2272</v>
      </c>
      <c r="F603" s="661" t="s">
        <v>2256</v>
      </c>
      <c r="G603" s="661" t="s">
        <v>2965</v>
      </c>
      <c r="H603" s="661" t="s">
        <v>960</v>
      </c>
      <c r="I603" s="661" t="s">
        <v>2969</v>
      </c>
      <c r="J603" s="661" t="s">
        <v>1014</v>
      </c>
      <c r="K603" s="661" t="s">
        <v>2970</v>
      </c>
      <c r="L603" s="662">
        <v>227.32</v>
      </c>
      <c r="M603" s="662">
        <v>227.32</v>
      </c>
      <c r="N603" s="661">
        <v>1</v>
      </c>
      <c r="O603" s="744">
        <v>1</v>
      </c>
      <c r="P603" s="662"/>
      <c r="Q603" s="677">
        <v>0</v>
      </c>
      <c r="R603" s="661"/>
      <c r="S603" s="677">
        <v>0</v>
      </c>
      <c r="T603" s="744"/>
      <c r="U603" s="700">
        <v>0</v>
      </c>
    </row>
    <row r="604" spans="1:21" ht="14.4" customHeight="1" x14ac:dyDescent="0.3">
      <c r="A604" s="660">
        <v>11</v>
      </c>
      <c r="B604" s="661" t="s">
        <v>577</v>
      </c>
      <c r="C604" s="661" t="s">
        <v>2261</v>
      </c>
      <c r="D604" s="742" t="s">
        <v>3663</v>
      </c>
      <c r="E604" s="743" t="s">
        <v>2272</v>
      </c>
      <c r="F604" s="661" t="s">
        <v>2256</v>
      </c>
      <c r="G604" s="661" t="s">
        <v>2294</v>
      </c>
      <c r="H604" s="661" t="s">
        <v>578</v>
      </c>
      <c r="I604" s="661" t="s">
        <v>1613</v>
      </c>
      <c r="J604" s="661" t="s">
        <v>1614</v>
      </c>
      <c r="K604" s="661" t="s">
        <v>2146</v>
      </c>
      <c r="L604" s="662">
        <v>66.819999999999993</v>
      </c>
      <c r="M604" s="662">
        <v>200.45999999999998</v>
      </c>
      <c r="N604" s="661">
        <v>3</v>
      </c>
      <c r="O604" s="744">
        <v>0.5</v>
      </c>
      <c r="P604" s="662"/>
      <c r="Q604" s="677">
        <v>0</v>
      </c>
      <c r="R604" s="661"/>
      <c r="S604" s="677">
        <v>0</v>
      </c>
      <c r="T604" s="744"/>
      <c r="U604" s="700">
        <v>0</v>
      </c>
    </row>
    <row r="605" spans="1:21" ht="14.4" customHeight="1" x14ac:dyDescent="0.3">
      <c r="A605" s="660">
        <v>11</v>
      </c>
      <c r="B605" s="661" t="s">
        <v>577</v>
      </c>
      <c r="C605" s="661" t="s">
        <v>2261</v>
      </c>
      <c r="D605" s="742" t="s">
        <v>3663</v>
      </c>
      <c r="E605" s="743" t="s">
        <v>2272</v>
      </c>
      <c r="F605" s="661" t="s">
        <v>2256</v>
      </c>
      <c r="G605" s="661" t="s">
        <v>2493</v>
      </c>
      <c r="H605" s="661" t="s">
        <v>578</v>
      </c>
      <c r="I605" s="661" t="s">
        <v>1429</v>
      </c>
      <c r="J605" s="661" t="s">
        <v>2971</v>
      </c>
      <c r="K605" s="661" t="s">
        <v>2972</v>
      </c>
      <c r="L605" s="662">
        <v>13.58</v>
      </c>
      <c r="M605" s="662">
        <v>108.64000000000001</v>
      </c>
      <c r="N605" s="661">
        <v>8</v>
      </c>
      <c r="O605" s="744">
        <v>2</v>
      </c>
      <c r="P605" s="662">
        <v>40.74</v>
      </c>
      <c r="Q605" s="677">
        <v>0.37499999999999994</v>
      </c>
      <c r="R605" s="661">
        <v>3</v>
      </c>
      <c r="S605" s="677">
        <v>0.375</v>
      </c>
      <c r="T605" s="744">
        <v>0.5</v>
      </c>
      <c r="U605" s="700">
        <v>0.25</v>
      </c>
    </row>
    <row r="606" spans="1:21" ht="14.4" customHeight="1" x14ac:dyDescent="0.3">
      <c r="A606" s="660">
        <v>11</v>
      </c>
      <c r="B606" s="661" t="s">
        <v>577</v>
      </c>
      <c r="C606" s="661" t="s">
        <v>2261</v>
      </c>
      <c r="D606" s="742" t="s">
        <v>3663</v>
      </c>
      <c r="E606" s="743" t="s">
        <v>2272</v>
      </c>
      <c r="F606" s="661" t="s">
        <v>2256</v>
      </c>
      <c r="G606" s="661" t="s">
        <v>2493</v>
      </c>
      <c r="H606" s="661" t="s">
        <v>578</v>
      </c>
      <c r="I606" s="661" t="s">
        <v>636</v>
      </c>
      <c r="J606" s="661" t="s">
        <v>2494</v>
      </c>
      <c r="K606" s="661" t="s">
        <v>2495</v>
      </c>
      <c r="L606" s="662">
        <v>18.11</v>
      </c>
      <c r="M606" s="662">
        <v>36.22</v>
      </c>
      <c r="N606" s="661">
        <v>2</v>
      </c>
      <c r="O606" s="744">
        <v>0.5</v>
      </c>
      <c r="P606" s="662"/>
      <c r="Q606" s="677">
        <v>0</v>
      </c>
      <c r="R606" s="661"/>
      <c r="S606" s="677">
        <v>0</v>
      </c>
      <c r="T606" s="744"/>
      <c r="U606" s="700">
        <v>0</v>
      </c>
    </row>
    <row r="607" spans="1:21" ht="14.4" customHeight="1" x14ac:dyDescent="0.3">
      <c r="A607" s="660">
        <v>11</v>
      </c>
      <c r="B607" s="661" t="s">
        <v>577</v>
      </c>
      <c r="C607" s="661" t="s">
        <v>2261</v>
      </c>
      <c r="D607" s="742" t="s">
        <v>3663</v>
      </c>
      <c r="E607" s="743" t="s">
        <v>2272</v>
      </c>
      <c r="F607" s="661" t="s">
        <v>2256</v>
      </c>
      <c r="G607" s="661" t="s">
        <v>2295</v>
      </c>
      <c r="H607" s="661" t="s">
        <v>578</v>
      </c>
      <c r="I607" s="661" t="s">
        <v>2973</v>
      </c>
      <c r="J607" s="661" t="s">
        <v>2856</v>
      </c>
      <c r="K607" s="661" t="s">
        <v>2974</v>
      </c>
      <c r="L607" s="662">
        <v>0</v>
      </c>
      <c r="M607" s="662">
        <v>0</v>
      </c>
      <c r="N607" s="661">
        <v>12</v>
      </c>
      <c r="O607" s="744">
        <v>5.5</v>
      </c>
      <c r="P607" s="662">
        <v>0</v>
      </c>
      <c r="Q607" s="677"/>
      <c r="R607" s="661">
        <v>3</v>
      </c>
      <c r="S607" s="677">
        <v>0.25</v>
      </c>
      <c r="T607" s="744">
        <v>1</v>
      </c>
      <c r="U607" s="700">
        <v>0.18181818181818182</v>
      </c>
    </row>
    <row r="608" spans="1:21" ht="14.4" customHeight="1" x14ac:dyDescent="0.3">
      <c r="A608" s="660">
        <v>11</v>
      </c>
      <c r="B608" s="661" t="s">
        <v>577</v>
      </c>
      <c r="C608" s="661" t="s">
        <v>2261</v>
      </c>
      <c r="D608" s="742" t="s">
        <v>3663</v>
      </c>
      <c r="E608" s="743" t="s">
        <v>2272</v>
      </c>
      <c r="F608" s="661" t="s">
        <v>2256</v>
      </c>
      <c r="G608" s="661" t="s">
        <v>2295</v>
      </c>
      <c r="H608" s="661" t="s">
        <v>578</v>
      </c>
      <c r="I608" s="661" t="s">
        <v>852</v>
      </c>
      <c r="J608" s="661" t="s">
        <v>853</v>
      </c>
      <c r="K608" s="661" t="s">
        <v>854</v>
      </c>
      <c r="L608" s="662">
        <v>72.64</v>
      </c>
      <c r="M608" s="662">
        <v>72.64</v>
      </c>
      <c r="N608" s="661">
        <v>1</v>
      </c>
      <c r="O608" s="744">
        <v>1</v>
      </c>
      <c r="P608" s="662"/>
      <c r="Q608" s="677">
        <v>0</v>
      </c>
      <c r="R608" s="661"/>
      <c r="S608" s="677">
        <v>0</v>
      </c>
      <c r="T608" s="744"/>
      <c r="U608" s="700">
        <v>0</v>
      </c>
    </row>
    <row r="609" spans="1:21" ht="14.4" customHeight="1" x14ac:dyDescent="0.3">
      <c r="A609" s="660">
        <v>11</v>
      </c>
      <c r="B609" s="661" t="s">
        <v>577</v>
      </c>
      <c r="C609" s="661" t="s">
        <v>2261</v>
      </c>
      <c r="D609" s="742" t="s">
        <v>3663</v>
      </c>
      <c r="E609" s="743" t="s">
        <v>2272</v>
      </c>
      <c r="F609" s="661" t="s">
        <v>2256</v>
      </c>
      <c r="G609" s="661" t="s">
        <v>2295</v>
      </c>
      <c r="H609" s="661" t="s">
        <v>578</v>
      </c>
      <c r="I609" s="661" t="s">
        <v>2370</v>
      </c>
      <c r="J609" s="661" t="s">
        <v>2371</v>
      </c>
      <c r="K609" s="661" t="s">
        <v>2372</v>
      </c>
      <c r="L609" s="662">
        <v>96.84</v>
      </c>
      <c r="M609" s="662">
        <v>677.88000000000011</v>
      </c>
      <c r="N609" s="661">
        <v>7</v>
      </c>
      <c r="O609" s="744">
        <v>5</v>
      </c>
      <c r="P609" s="662">
        <v>193.68</v>
      </c>
      <c r="Q609" s="677">
        <v>0.2857142857142857</v>
      </c>
      <c r="R609" s="661">
        <v>2</v>
      </c>
      <c r="S609" s="677">
        <v>0.2857142857142857</v>
      </c>
      <c r="T609" s="744">
        <v>1</v>
      </c>
      <c r="U609" s="700">
        <v>0.2</v>
      </c>
    </row>
    <row r="610" spans="1:21" ht="14.4" customHeight="1" x14ac:dyDescent="0.3">
      <c r="A610" s="660">
        <v>11</v>
      </c>
      <c r="B610" s="661" t="s">
        <v>577</v>
      </c>
      <c r="C610" s="661" t="s">
        <v>2261</v>
      </c>
      <c r="D610" s="742" t="s">
        <v>3663</v>
      </c>
      <c r="E610" s="743" t="s">
        <v>2272</v>
      </c>
      <c r="F610" s="661" t="s">
        <v>2256</v>
      </c>
      <c r="G610" s="661" t="s">
        <v>2295</v>
      </c>
      <c r="H610" s="661" t="s">
        <v>578</v>
      </c>
      <c r="I610" s="661" t="s">
        <v>2496</v>
      </c>
      <c r="J610" s="661" t="s">
        <v>2371</v>
      </c>
      <c r="K610" s="661" t="s">
        <v>2497</v>
      </c>
      <c r="L610" s="662">
        <v>322.8</v>
      </c>
      <c r="M610" s="662">
        <v>16785.599999999999</v>
      </c>
      <c r="N610" s="661">
        <v>52</v>
      </c>
      <c r="O610" s="744">
        <v>36</v>
      </c>
      <c r="P610" s="662">
        <v>6456.0000000000018</v>
      </c>
      <c r="Q610" s="677">
        <v>0.38461538461538475</v>
      </c>
      <c r="R610" s="661">
        <v>20</v>
      </c>
      <c r="S610" s="677">
        <v>0.38461538461538464</v>
      </c>
      <c r="T610" s="744">
        <v>14</v>
      </c>
      <c r="U610" s="700">
        <v>0.3888888888888889</v>
      </c>
    </row>
    <row r="611" spans="1:21" ht="14.4" customHeight="1" x14ac:dyDescent="0.3">
      <c r="A611" s="660">
        <v>11</v>
      </c>
      <c r="B611" s="661" t="s">
        <v>577</v>
      </c>
      <c r="C611" s="661" t="s">
        <v>2261</v>
      </c>
      <c r="D611" s="742" t="s">
        <v>3663</v>
      </c>
      <c r="E611" s="743" t="s">
        <v>2272</v>
      </c>
      <c r="F611" s="661" t="s">
        <v>2256</v>
      </c>
      <c r="G611" s="661" t="s">
        <v>2295</v>
      </c>
      <c r="H611" s="661" t="s">
        <v>578</v>
      </c>
      <c r="I611" s="661" t="s">
        <v>2975</v>
      </c>
      <c r="J611" s="661" t="s">
        <v>2976</v>
      </c>
      <c r="K611" s="661" t="s">
        <v>2497</v>
      </c>
      <c r="L611" s="662">
        <v>322.8</v>
      </c>
      <c r="M611" s="662">
        <v>968.40000000000009</v>
      </c>
      <c r="N611" s="661">
        <v>3</v>
      </c>
      <c r="O611" s="744">
        <v>1.5</v>
      </c>
      <c r="P611" s="662"/>
      <c r="Q611" s="677">
        <v>0</v>
      </c>
      <c r="R611" s="661"/>
      <c r="S611" s="677">
        <v>0</v>
      </c>
      <c r="T611" s="744"/>
      <c r="U611" s="700">
        <v>0</v>
      </c>
    </row>
    <row r="612" spans="1:21" ht="14.4" customHeight="1" x14ac:dyDescent="0.3">
      <c r="A612" s="660">
        <v>11</v>
      </c>
      <c r="B612" s="661" t="s">
        <v>577</v>
      </c>
      <c r="C612" s="661" t="s">
        <v>2261</v>
      </c>
      <c r="D612" s="742" t="s">
        <v>3663</v>
      </c>
      <c r="E612" s="743" t="s">
        <v>2272</v>
      </c>
      <c r="F612" s="661" t="s">
        <v>2256</v>
      </c>
      <c r="G612" s="661" t="s">
        <v>2295</v>
      </c>
      <c r="H612" s="661" t="s">
        <v>578</v>
      </c>
      <c r="I612" s="661" t="s">
        <v>2977</v>
      </c>
      <c r="J612" s="661" t="s">
        <v>2978</v>
      </c>
      <c r="K612" s="661" t="s">
        <v>2979</v>
      </c>
      <c r="L612" s="662">
        <v>0</v>
      </c>
      <c r="M612" s="662">
        <v>0</v>
      </c>
      <c r="N612" s="661">
        <v>1</v>
      </c>
      <c r="O612" s="744">
        <v>0.5</v>
      </c>
      <c r="P612" s="662">
        <v>0</v>
      </c>
      <c r="Q612" s="677"/>
      <c r="R612" s="661">
        <v>1</v>
      </c>
      <c r="S612" s="677">
        <v>1</v>
      </c>
      <c r="T612" s="744">
        <v>0.5</v>
      </c>
      <c r="U612" s="700">
        <v>1</v>
      </c>
    </row>
    <row r="613" spans="1:21" ht="14.4" customHeight="1" x14ac:dyDescent="0.3">
      <c r="A613" s="660">
        <v>11</v>
      </c>
      <c r="B613" s="661" t="s">
        <v>577</v>
      </c>
      <c r="C613" s="661" t="s">
        <v>2261</v>
      </c>
      <c r="D613" s="742" t="s">
        <v>3663</v>
      </c>
      <c r="E613" s="743" t="s">
        <v>2272</v>
      </c>
      <c r="F613" s="661" t="s">
        <v>2256</v>
      </c>
      <c r="G613" s="661" t="s">
        <v>2295</v>
      </c>
      <c r="H613" s="661" t="s">
        <v>578</v>
      </c>
      <c r="I613" s="661" t="s">
        <v>2980</v>
      </c>
      <c r="J613" s="661" t="s">
        <v>2978</v>
      </c>
      <c r="K613" s="661" t="s">
        <v>2981</v>
      </c>
      <c r="L613" s="662">
        <v>0</v>
      </c>
      <c r="M613" s="662">
        <v>0</v>
      </c>
      <c r="N613" s="661">
        <v>1</v>
      </c>
      <c r="O613" s="744">
        <v>1</v>
      </c>
      <c r="P613" s="662"/>
      <c r="Q613" s="677"/>
      <c r="R613" s="661"/>
      <c r="S613" s="677">
        <v>0</v>
      </c>
      <c r="T613" s="744"/>
      <c r="U613" s="700">
        <v>0</v>
      </c>
    </row>
    <row r="614" spans="1:21" ht="14.4" customHeight="1" x14ac:dyDescent="0.3">
      <c r="A614" s="660">
        <v>11</v>
      </c>
      <c r="B614" s="661" t="s">
        <v>577</v>
      </c>
      <c r="C614" s="661" t="s">
        <v>2261</v>
      </c>
      <c r="D614" s="742" t="s">
        <v>3663</v>
      </c>
      <c r="E614" s="743" t="s">
        <v>2272</v>
      </c>
      <c r="F614" s="661" t="s">
        <v>2256</v>
      </c>
      <c r="G614" s="661" t="s">
        <v>2295</v>
      </c>
      <c r="H614" s="661" t="s">
        <v>578</v>
      </c>
      <c r="I614" s="661" t="s">
        <v>2982</v>
      </c>
      <c r="J614" s="661" t="s">
        <v>2856</v>
      </c>
      <c r="K614" s="661" t="s">
        <v>2983</v>
      </c>
      <c r="L614" s="662">
        <v>0</v>
      </c>
      <c r="M614" s="662">
        <v>0</v>
      </c>
      <c r="N614" s="661">
        <v>3</v>
      </c>
      <c r="O614" s="744">
        <v>1.5</v>
      </c>
      <c r="P614" s="662">
        <v>0</v>
      </c>
      <c r="Q614" s="677"/>
      <c r="R614" s="661">
        <v>1</v>
      </c>
      <c r="S614" s="677">
        <v>0.33333333333333331</v>
      </c>
      <c r="T614" s="744">
        <v>0.5</v>
      </c>
      <c r="U614" s="700">
        <v>0.33333333333333331</v>
      </c>
    </row>
    <row r="615" spans="1:21" ht="14.4" customHeight="1" x14ac:dyDescent="0.3">
      <c r="A615" s="660">
        <v>11</v>
      </c>
      <c r="B615" s="661" t="s">
        <v>577</v>
      </c>
      <c r="C615" s="661" t="s">
        <v>2261</v>
      </c>
      <c r="D615" s="742" t="s">
        <v>3663</v>
      </c>
      <c r="E615" s="743" t="s">
        <v>2272</v>
      </c>
      <c r="F615" s="661" t="s">
        <v>2256</v>
      </c>
      <c r="G615" s="661" t="s">
        <v>2343</v>
      </c>
      <c r="H615" s="661" t="s">
        <v>578</v>
      </c>
      <c r="I615" s="661" t="s">
        <v>668</v>
      </c>
      <c r="J615" s="661" t="s">
        <v>669</v>
      </c>
      <c r="K615" s="661" t="s">
        <v>2345</v>
      </c>
      <c r="L615" s="662">
        <v>110.28</v>
      </c>
      <c r="M615" s="662">
        <v>3859.7999999999997</v>
      </c>
      <c r="N615" s="661">
        <v>35</v>
      </c>
      <c r="O615" s="744">
        <v>18.5</v>
      </c>
      <c r="P615" s="662">
        <v>1654.1999999999998</v>
      </c>
      <c r="Q615" s="677">
        <v>0.42857142857142855</v>
      </c>
      <c r="R615" s="661">
        <v>15</v>
      </c>
      <c r="S615" s="677">
        <v>0.42857142857142855</v>
      </c>
      <c r="T615" s="744">
        <v>8</v>
      </c>
      <c r="U615" s="700">
        <v>0.43243243243243246</v>
      </c>
    </row>
    <row r="616" spans="1:21" ht="14.4" customHeight="1" x14ac:dyDescent="0.3">
      <c r="A616" s="660">
        <v>11</v>
      </c>
      <c r="B616" s="661" t="s">
        <v>577</v>
      </c>
      <c r="C616" s="661" t="s">
        <v>2261</v>
      </c>
      <c r="D616" s="742" t="s">
        <v>3663</v>
      </c>
      <c r="E616" s="743" t="s">
        <v>2272</v>
      </c>
      <c r="F616" s="661" t="s">
        <v>2256</v>
      </c>
      <c r="G616" s="661" t="s">
        <v>2343</v>
      </c>
      <c r="H616" s="661" t="s">
        <v>578</v>
      </c>
      <c r="I616" s="661" t="s">
        <v>756</v>
      </c>
      <c r="J616" s="661" t="s">
        <v>669</v>
      </c>
      <c r="K616" s="661" t="s">
        <v>2373</v>
      </c>
      <c r="L616" s="662">
        <v>55.14</v>
      </c>
      <c r="M616" s="662">
        <v>2757.0000000000009</v>
      </c>
      <c r="N616" s="661">
        <v>50</v>
      </c>
      <c r="O616" s="744">
        <v>30</v>
      </c>
      <c r="P616" s="662">
        <v>1213.0800000000002</v>
      </c>
      <c r="Q616" s="677">
        <v>0.43999999999999989</v>
      </c>
      <c r="R616" s="661">
        <v>22</v>
      </c>
      <c r="S616" s="677">
        <v>0.44</v>
      </c>
      <c r="T616" s="744">
        <v>12</v>
      </c>
      <c r="U616" s="700">
        <v>0.4</v>
      </c>
    </row>
    <row r="617" spans="1:21" ht="14.4" customHeight="1" x14ac:dyDescent="0.3">
      <c r="A617" s="660">
        <v>11</v>
      </c>
      <c r="B617" s="661" t="s">
        <v>577</v>
      </c>
      <c r="C617" s="661" t="s">
        <v>2261</v>
      </c>
      <c r="D617" s="742" t="s">
        <v>3663</v>
      </c>
      <c r="E617" s="743" t="s">
        <v>2272</v>
      </c>
      <c r="F617" s="661" t="s">
        <v>2256</v>
      </c>
      <c r="G617" s="661" t="s">
        <v>2343</v>
      </c>
      <c r="H617" s="661" t="s">
        <v>578</v>
      </c>
      <c r="I617" s="661" t="s">
        <v>2984</v>
      </c>
      <c r="J617" s="661" t="s">
        <v>669</v>
      </c>
      <c r="K617" s="661" t="s">
        <v>2345</v>
      </c>
      <c r="L617" s="662">
        <v>110.28</v>
      </c>
      <c r="M617" s="662">
        <v>220.56</v>
      </c>
      <c r="N617" s="661">
        <v>2</v>
      </c>
      <c r="O617" s="744">
        <v>0.5</v>
      </c>
      <c r="P617" s="662">
        <v>220.56</v>
      </c>
      <c r="Q617" s="677">
        <v>1</v>
      </c>
      <c r="R617" s="661">
        <v>2</v>
      </c>
      <c r="S617" s="677">
        <v>1</v>
      </c>
      <c r="T617" s="744">
        <v>0.5</v>
      </c>
      <c r="U617" s="700">
        <v>1</v>
      </c>
    </row>
    <row r="618" spans="1:21" ht="14.4" customHeight="1" x14ac:dyDescent="0.3">
      <c r="A618" s="660">
        <v>11</v>
      </c>
      <c r="B618" s="661" t="s">
        <v>577</v>
      </c>
      <c r="C618" s="661" t="s">
        <v>2261</v>
      </c>
      <c r="D618" s="742" t="s">
        <v>3663</v>
      </c>
      <c r="E618" s="743" t="s">
        <v>2272</v>
      </c>
      <c r="F618" s="661" t="s">
        <v>2256</v>
      </c>
      <c r="G618" s="661" t="s">
        <v>2343</v>
      </c>
      <c r="H618" s="661" t="s">
        <v>578</v>
      </c>
      <c r="I618" s="661" t="s">
        <v>939</v>
      </c>
      <c r="J618" s="661" t="s">
        <v>669</v>
      </c>
      <c r="K618" s="661" t="s">
        <v>940</v>
      </c>
      <c r="L618" s="662">
        <v>220.56</v>
      </c>
      <c r="M618" s="662">
        <v>220.56</v>
      </c>
      <c r="N618" s="661">
        <v>1</v>
      </c>
      <c r="O618" s="744">
        <v>0.5</v>
      </c>
      <c r="P618" s="662"/>
      <c r="Q618" s="677">
        <v>0</v>
      </c>
      <c r="R618" s="661"/>
      <c r="S618" s="677">
        <v>0</v>
      </c>
      <c r="T618" s="744"/>
      <c r="U618" s="700">
        <v>0</v>
      </c>
    </row>
    <row r="619" spans="1:21" ht="14.4" customHeight="1" x14ac:dyDescent="0.3">
      <c r="A619" s="660">
        <v>11</v>
      </c>
      <c r="B619" s="661" t="s">
        <v>577</v>
      </c>
      <c r="C619" s="661" t="s">
        <v>2261</v>
      </c>
      <c r="D619" s="742" t="s">
        <v>3663</v>
      </c>
      <c r="E619" s="743" t="s">
        <v>2272</v>
      </c>
      <c r="F619" s="661" t="s">
        <v>2256</v>
      </c>
      <c r="G619" s="661" t="s">
        <v>2343</v>
      </c>
      <c r="H619" s="661" t="s">
        <v>578</v>
      </c>
      <c r="I619" s="661" t="s">
        <v>2860</v>
      </c>
      <c r="J619" s="661" t="s">
        <v>669</v>
      </c>
      <c r="K619" s="661" t="s">
        <v>2345</v>
      </c>
      <c r="L619" s="662">
        <v>110.28</v>
      </c>
      <c r="M619" s="662">
        <v>220.56</v>
      </c>
      <c r="N619" s="661">
        <v>2</v>
      </c>
      <c r="O619" s="744">
        <v>1</v>
      </c>
      <c r="P619" s="662">
        <v>110.28</v>
      </c>
      <c r="Q619" s="677">
        <v>0.5</v>
      </c>
      <c r="R619" s="661">
        <v>1</v>
      </c>
      <c r="S619" s="677">
        <v>0.5</v>
      </c>
      <c r="T619" s="744">
        <v>0.5</v>
      </c>
      <c r="U619" s="700">
        <v>0.5</v>
      </c>
    </row>
    <row r="620" spans="1:21" ht="14.4" customHeight="1" x14ac:dyDescent="0.3">
      <c r="A620" s="660">
        <v>11</v>
      </c>
      <c r="B620" s="661" t="s">
        <v>577</v>
      </c>
      <c r="C620" s="661" t="s">
        <v>2261</v>
      </c>
      <c r="D620" s="742" t="s">
        <v>3663</v>
      </c>
      <c r="E620" s="743" t="s">
        <v>2272</v>
      </c>
      <c r="F620" s="661" t="s">
        <v>2256</v>
      </c>
      <c r="G620" s="661" t="s">
        <v>2343</v>
      </c>
      <c r="H620" s="661" t="s">
        <v>578</v>
      </c>
      <c r="I620" s="661" t="s">
        <v>2344</v>
      </c>
      <c r="J620" s="661" t="s">
        <v>669</v>
      </c>
      <c r="K620" s="661" t="s">
        <v>2345</v>
      </c>
      <c r="L620" s="662">
        <v>110.28</v>
      </c>
      <c r="M620" s="662">
        <v>110.28</v>
      </c>
      <c r="N620" s="661">
        <v>1</v>
      </c>
      <c r="O620" s="744">
        <v>0.5</v>
      </c>
      <c r="P620" s="662">
        <v>110.28</v>
      </c>
      <c r="Q620" s="677">
        <v>1</v>
      </c>
      <c r="R620" s="661">
        <v>1</v>
      </c>
      <c r="S620" s="677">
        <v>1</v>
      </c>
      <c r="T620" s="744">
        <v>0.5</v>
      </c>
      <c r="U620" s="700">
        <v>1</v>
      </c>
    </row>
    <row r="621" spans="1:21" ht="14.4" customHeight="1" x14ac:dyDescent="0.3">
      <c r="A621" s="660">
        <v>11</v>
      </c>
      <c r="B621" s="661" t="s">
        <v>577</v>
      </c>
      <c r="C621" s="661" t="s">
        <v>2261</v>
      </c>
      <c r="D621" s="742" t="s">
        <v>3663</v>
      </c>
      <c r="E621" s="743" t="s">
        <v>2272</v>
      </c>
      <c r="F621" s="661" t="s">
        <v>2256</v>
      </c>
      <c r="G621" s="661" t="s">
        <v>2343</v>
      </c>
      <c r="H621" s="661" t="s">
        <v>578</v>
      </c>
      <c r="I621" s="661" t="s">
        <v>2985</v>
      </c>
      <c r="J621" s="661" t="s">
        <v>669</v>
      </c>
      <c r="K621" s="661" t="s">
        <v>2373</v>
      </c>
      <c r="L621" s="662">
        <v>55.14</v>
      </c>
      <c r="M621" s="662">
        <v>55.14</v>
      </c>
      <c r="N621" s="661">
        <v>1</v>
      </c>
      <c r="O621" s="744">
        <v>0.5</v>
      </c>
      <c r="P621" s="662"/>
      <c r="Q621" s="677">
        <v>0</v>
      </c>
      <c r="R621" s="661"/>
      <c r="S621" s="677">
        <v>0</v>
      </c>
      <c r="T621" s="744"/>
      <c r="U621" s="700">
        <v>0</v>
      </c>
    </row>
    <row r="622" spans="1:21" ht="14.4" customHeight="1" x14ac:dyDescent="0.3">
      <c r="A622" s="660">
        <v>11</v>
      </c>
      <c r="B622" s="661" t="s">
        <v>577</v>
      </c>
      <c r="C622" s="661" t="s">
        <v>2261</v>
      </c>
      <c r="D622" s="742" t="s">
        <v>3663</v>
      </c>
      <c r="E622" s="743" t="s">
        <v>2272</v>
      </c>
      <c r="F622" s="661" t="s">
        <v>2256</v>
      </c>
      <c r="G622" s="661" t="s">
        <v>2343</v>
      </c>
      <c r="H622" s="661" t="s">
        <v>578</v>
      </c>
      <c r="I622" s="661" t="s">
        <v>2986</v>
      </c>
      <c r="J622" s="661" t="s">
        <v>669</v>
      </c>
      <c r="K622" s="661" t="s">
        <v>2373</v>
      </c>
      <c r="L622" s="662">
        <v>55.14</v>
      </c>
      <c r="M622" s="662">
        <v>330.84000000000003</v>
      </c>
      <c r="N622" s="661">
        <v>6</v>
      </c>
      <c r="O622" s="744">
        <v>4</v>
      </c>
      <c r="P622" s="662">
        <v>165.42000000000002</v>
      </c>
      <c r="Q622" s="677">
        <v>0.5</v>
      </c>
      <c r="R622" s="661">
        <v>3</v>
      </c>
      <c r="S622" s="677">
        <v>0.5</v>
      </c>
      <c r="T622" s="744">
        <v>2</v>
      </c>
      <c r="U622" s="700">
        <v>0.5</v>
      </c>
    </row>
    <row r="623" spans="1:21" ht="14.4" customHeight="1" x14ac:dyDescent="0.3">
      <c r="A623" s="660">
        <v>11</v>
      </c>
      <c r="B623" s="661" t="s">
        <v>577</v>
      </c>
      <c r="C623" s="661" t="s">
        <v>2261</v>
      </c>
      <c r="D623" s="742" t="s">
        <v>3663</v>
      </c>
      <c r="E623" s="743" t="s">
        <v>2272</v>
      </c>
      <c r="F623" s="661" t="s">
        <v>2256</v>
      </c>
      <c r="G623" s="661" t="s">
        <v>2296</v>
      </c>
      <c r="H623" s="661" t="s">
        <v>578</v>
      </c>
      <c r="I623" s="661" t="s">
        <v>2987</v>
      </c>
      <c r="J623" s="661" t="s">
        <v>2988</v>
      </c>
      <c r="K623" s="661" t="s">
        <v>2989</v>
      </c>
      <c r="L623" s="662">
        <v>79.48</v>
      </c>
      <c r="M623" s="662">
        <v>238.44</v>
      </c>
      <c r="N623" s="661">
        <v>3</v>
      </c>
      <c r="O623" s="744">
        <v>1</v>
      </c>
      <c r="P623" s="662">
        <v>238.44</v>
      </c>
      <c r="Q623" s="677">
        <v>1</v>
      </c>
      <c r="R623" s="661">
        <v>3</v>
      </c>
      <c r="S623" s="677">
        <v>1</v>
      </c>
      <c r="T623" s="744">
        <v>1</v>
      </c>
      <c r="U623" s="700">
        <v>1</v>
      </c>
    </row>
    <row r="624" spans="1:21" ht="14.4" customHeight="1" x14ac:dyDescent="0.3">
      <c r="A624" s="660">
        <v>11</v>
      </c>
      <c r="B624" s="661" t="s">
        <v>577</v>
      </c>
      <c r="C624" s="661" t="s">
        <v>2261</v>
      </c>
      <c r="D624" s="742" t="s">
        <v>3663</v>
      </c>
      <c r="E624" s="743" t="s">
        <v>2272</v>
      </c>
      <c r="F624" s="661" t="s">
        <v>2256</v>
      </c>
      <c r="G624" s="661" t="s">
        <v>2296</v>
      </c>
      <c r="H624" s="661" t="s">
        <v>578</v>
      </c>
      <c r="I624" s="661" t="s">
        <v>2990</v>
      </c>
      <c r="J624" s="661" t="s">
        <v>2298</v>
      </c>
      <c r="K624" s="661" t="s">
        <v>2991</v>
      </c>
      <c r="L624" s="662">
        <v>0</v>
      </c>
      <c r="M624" s="662">
        <v>0</v>
      </c>
      <c r="N624" s="661">
        <v>3</v>
      </c>
      <c r="O624" s="744">
        <v>1</v>
      </c>
      <c r="P624" s="662"/>
      <c r="Q624" s="677"/>
      <c r="R624" s="661"/>
      <c r="S624" s="677">
        <v>0</v>
      </c>
      <c r="T624" s="744"/>
      <c r="U624" s="700">
        <v>0</v>
      </c>
    </row>
    <row r="625" spans="1:21" ht="14.4" customHeight="1" x14ac:dyDescent="0.3">
      <c r="A625" s="660">
        <v>11</v>
      </c>
      <c r="B625" s="661" t="s">
        <v>577</v>
      </c>
      <c r="C625" s="661" t="s">
        <v>2261</v>
      </c>
      <c r="D625" s="742" t="s">
        <v>3663</v>
      </c>
      <c r="E625" s="743" t="s">
        <v>2272</v>
      </c>
      <c r="F625" s="661" t="s">
        <v>2256</v>
      </c>
      <c r="G625" s="661" t="s">
        <v>2415</v>
      </c>
      <c r="H625" s="661" t="s">
        <v>578</v>
      </c>
      <c r="I625" s="661" t="s">
        <v>2463</v>
      </c>
      <c r="J625" s="661" t="s">
        <v>1464</v>
      </c>
      <c r="K625" s="661" t="s">
        <v>2464</v>
      </c>
      <c r="L625" s="662">
        <v>815.1</v>
      </c>
      <c r="M625" s="662">
        <v>815.1</v>
      </c>
      <c r="N625" s="661">
        <v>1</v>
      </c>
      <c r="O625" s="744">
        <v>1</v>
      </c>
      <c r="P625" s="662">
        <v>815.1</v>
      </c>
      <c r="Q625" s="677">
        <v>1</v>
      </c>
      <c r="R625" s="661">
        <v>1</v>
      </c>
      <c r="S625" s="677">
        <v>1</v>
      </c>
      <c r="T625" s="744">
        <v>1</v>
      </c>
      <c r="U625" s="700">
        <v>1</v>
      </c>
    </row>
    <row r="626" spans="1:21" ht="14.4" customHeight="1" x14ac:dyDescent="0.3">
      <c r="A626" s="660">
        <v>11</v>
      </c>
      <c r="B626" s="661" t="s">
        <v>577</v>
      </c>
      <c r="C626" s="661" t="s">
        <v>2261</v>
      </c>
      <c r="D626" s="742" t="s">
        <v>3663</v>
      </c>
      <c r="E626" s="743" t="s">
        <v>2272</v>
      </c>
      <c r="F626" s="661" t="s">
        <v>2256</v>
      </c>
      <c r="G626" s="661" t="s">
        <v>2509</v>
      </c>
      <c r="H626" s="661" t="s">
        <v>578</v>
      </c>
      <c r="I626" s="661" t="s">
        <v>2828</v>
      </c>
      <c r="J626" s="661" t="s">
        <v>2511</v>
      </c>
      <c r="K626" s="661" t="s">
        <v>2829</v>
      </c>
      <c r="L626" s="662">
        <v>0</v>
      </c>
      <c r="M626" s="662">
        <v>0</v>
      </c>
      <c r="N626" s="661">
        <v>1</v>
      </c>
      <c r="O626" s="744">
        <v>1</v>
      </c>
      <c r="P626" s="662"/>
      <c r="Q626" s="677"/>
      <c r="R626" s="661"/>
      <c r="S626" s="677">
        <v>0</v>
      </c>
      <c r="T626" s="744"/>
      <c r="U626" s="700">
        <v>0</v>
      </c>
    </row>
    <row r="627" spans="1:21" ht="14.4" customHeight="1" x14ac:dyDescent="0.3">
      <c r="A627" s="660">
        <v>11</v>
      </c>
      <c r="B627" s="661" t="s">
        <v>577</v>
      </c>
      <c r="C627" s="661" t="s">
        <v>2261</v>
      </c>
      <c r="D627" s="742" t="s">
        <v>3663</v>
      </c>
      <c r="E627" s="743" t="s">
        <v>2272</v>
      </c>
      <c r="F627" s="661" t="s">
        <v>2256</v>
      </c>
      <c r="G627" s="661" t="s">
        <v>2992</v>
      </c>
      <c r="H627" s="661" t="s">
        <v>578</v>
      </c>
      <c r="I627" s="661" t="s">
        <v>1653</v>
      </c>
      <c r="J627" s="661" t="s">
        <v>1654</v>
      </c>
      <c r="K627" s="661" t="s">
        <v>2993</v>
      </c>
      <c r="L627" s="662">
        <v>2991.23</v>
      </c>
      <c r="M627" s="662">
        <v>5982.46</v>
      </c>
      <c r="N627" s="661">
        <v>2</v>
      </c>
      <c r="O627" s="744">
        <v>1.5</v>
      </c>
      <c r="P627" s="662"/>
      <c r="Q627" s="677">
        <v>0</v>
      </c>
      <c r="R627" s="661"/>
      <c r="S627" s="677">
        <v>0</v>
      </c>
      <c r="T627" s="744"/>
      <c r="U627" s="700">
        <v>0</v>
      </c>
    </row>
    <row r="628" spans="1:21" ht="14.4" customHeight="1" x14ac:dyDescent="0.3">
      <c r="A628" s="660">
        <v>11</v>
      </c>
      <c r="B628" s="661" t="s">
        <v>577</v>
      </c>
      <c r="C628" s="661" t="s">
        <v>2261</v>
      </c>
      <c r="D628" s="742" t="s">
        <v>3663</v>
      </c>
      <c r="E628" s="743" t="s">
        <v>2272</v>
      </c>
      <c r="F628" s="661" t="s">
        <v>2256</v>
      </c>
      <c r="G628" s="661" t="s">
        <v>2830</v>
      </c>
      <c r="H628" s="661" t="s">
        <v>578</v>
      </c>
      <c r="I628" s="661" t="s">
        <v>2831</v>
      </c>
      <c r="J628" s="661" t="s">
        <v>2832</v>
      </c>
      <c r="K628" s="661" t="s">
        <v>2833</v>
      </c>
      <c r="L628" s="662">
        <v>106.47</v>
      </c>
      <c r="M628" s="662">
        <v>638.81999999999994</v>
      </c>
      <c r="N628" s="661">
        <v>6</v>
      </c>
      <c r="O628" s="744">
        <v>2</v>
      </c>
      <c r="P628" s="662"/>
      <c r="Q628" s="677">
        <v>0</v>
      </c>
      <c r="R628" s="661"/>
      <c r="S628" s="677">
        <v>0</v>
      </c>
      <c r="T628" s="744"/>
      <c r="U628" s="700">
        <v>0</v>
      </c>
    </row>
    <row r="629" spans="1:21" ht="14.4" customHeight="1" x14ac:dyDescent="0.3">
      <c r="A629" s="660">
        <v>11</v>
      </c>
      <c r="B629" s="661" t="s">
        <v>577</v>
      </c>
      <c r="C629" s="661" t="s">
        <v>2261</v>
      </c>
      <c r="D629" s="742" t="s">
        <v>3663</v>
      </c>
      <c r="E629" s="743" t="s">
        <v>2272</v>
      </c>
      <c r="F629" s="661" t="s">
        <v>2256</v>
      </c>
      <c r="G629" s="661" t="s">
        <v>2994</v>
      </c>
      <c r="H629" s="661" t="s">
        <v>578</v>
      </c>
      <c r="I629" s="661" t="s">
        <v>1236</v>
      </c>
      <c r="J629" s="661" t="s">
        <v>2995</v>
      </c>
      <c r="K629" s="661" t="s">
        <v>2996</v>
      </c>
      <c r="L629" s="662">
        <v>12.49</v>
      </c>
      <c r="M629" s="662">
        <v>12.49</v>
      </c>
      <c r="N629" s="661">
        <v>1</v>
      </c>
      <c r="O629" s="744">
        <v>1</v>
      </c>
      <c r="P629" s="662"/>
      <c r="Q629" s="677">
        <v>0</v>
      </c>
      <c r="R629" s="661"/>
      <c r="S629" s="677">
        <v>0</v>
      </c>
      <c r="T629" s="744"/>
      <c r="U629" s="700">
        <v>0</v>
      </c>
    </row>
    <row r="630" spans="1:21" ht="14.4" customHeight="1" x14ac:dyDescent="0.3">
      <c r="A630" s="660">
        <v>11</v>
      </c>
      <c r="B630" s="661" t="s">
        <v>577</v>
      </c>
      <c r="C630" s="661" t="s">
        <v>2261</v>
      </c>
      <c r="D630" s="742" t="s">
        <v>3663</v>
      </c>
      <c r="E630" s="743" t="s">
        <v>2272</v>
      </c>
      <c r="F630" s="661" t="s">
        <v>2256</v>
      </c>
      <c r="G630" s="661" t="s">
        <v>2431</v>
      </c>
      <c r="H630" s="661" t="s">
        <v>578</v>
      </c>
      <c r="I630" s="661" t="s">
        <v>1724</v>
      </c>
      <c r="J630" s="661" t="s">
        <v>1725</v>
      </c>
      <c r="K630" s="661" t="s">
        <v>2432</v>
      </c>
      <c r="L630" s="662">
        <v>156.77000000000001</v>
      </c>
      <c r="M630" s="662">
        <v>1410.9300000000003</v>
      </c>
      <c r="N630" s="661">
        <v>9</v>
      </c>
      <c r="O630" s="744">
        <v>3</v>
      </c>
      <c r="P630" s="662">
        <v>627.08000000000004</v>
      </c>
      <c r="Q630" s="677">
        <v>0.44444444444444436</v>
      </c>
      <c r="R630" s="661">
        <v>4</v>
      </c>
      <c r="S630" s="677">
        <v>0.44444444444444442</v>
      </c>
      <c r="T630" s="744">
        <v>1.5</v>
      </c>
      <c r="U630" s="700">
        <v>0.5</v>
      </c>
    </row>
    <row r="631" spans="1:21" ht="14.4" customHeight="1" x14ac:dyDescent="0.3">
      <c r="A631" s="660">
        <v>11</v>
      </c>
      <c r="B631" s="661" t="s">
        <v>577</v>
      </c>
      <c r="C631" s="661" t="s">
        <v>2261</v>
      </c>
      <c r="D631" s="742" t="s">
        <v>3663</v>
      </c>
      <c r="E631" s="743" t="s">
        <v>2272</v>
      </c>
      <c r="F631" s="661" t="s">
        <v>2256</v>
      </c>
      <c r="G631" s="661" t="s">
        <v>2374</v>
      </c>
      <c r="H631" s="661" t="s">
        <v>578</v>
      </c>
      <c r="I631" s="661" t="s">
        <v>1282</v>
      </c>
      <c r="J631" s="661" t="s">
        <v>2375</v>
      </c>
      <c r="K631" s="661" t="s">
        <v>1280</v>
      </c>
      <c r="L631" s="662">
        <v>0</v>
      </c>
      <c r="M631" s="662">
        <v>0</v>
      </c>
      <c r="N631" s="661">
        <v>161</v>
      </c>
      <c r="O631" s="744">
        <v>38.5</v>
      </c>
      <c r="P631" s="662">
        <v>0</v>
      </c>
      <c r="Q631" s="677"/>
      <c r="R631" s="661">
        <v>75</v>
      </c>
      <c r="S631" s="677">
        <v>0.46583850931677018</v>
      </c>
      <c r="T631" s="744">
        <v>19</v>
      </c>
      <c r="U631" s="700">
        <v>0.4935064935064935</v>
      </c>
    </row>
    <row r="632" spans="1:21" ht="14.4" customHeight="1" x14ac:dyDescent="0.3">
      <c r="A632" s="660">
        <v>11</v>
      </c>
      <c r="B632" s="661" t="s">
        <v>577</v>
      </c>
      <c r="C632" s="661" t="s">
        <v>2261</v>
      </c>
      <c r="D632" s="742" t="s">
        <v>3663</v>
      </c>
      <c r="E632" s="743" t="s">
        <v>2272</v>
      </c>
      <c r="F632" s="661" t="s">
        <v>2256</v>
      </c>
      <c r="G632" s="661" t="s">
        <v>2513</v>
      </c>
      <c r="H632" s="661" t="s">
        <v>578</v>
      </c>
      <c r="I632" s="661" t="s">
        <v>2997</v>
      </c>
      <c r="J632" s="661" t="s">
        <v>2998</v>
      </c>
      <c r="K632" s="661" t="s">
        <v>2999</v>
      </c>
      <c r="L632" s="662">
        <v>0</v>
      </c>
      <c r="M632" s="662">
        <v>0</v>
      </c>
      <c r="N632" s="661">
        <v>3</v>
      </c>
      <c r="O632" s="744">
        <v>1</v>
      </c>
      <c r="P632" s="662"/>
      <c r="Q632" s="677"/>
      <c r="R632" s="661"/>
      <c r="S632" s="677">
        <v>0</v>
      </c>
      <c r="T632" s="744"/>
      <c r="U632" s="700">
        <v>0</v>
      </c>
    </row>
    <row r="633" spans="1:21" ht="14.4" customHeight="1" x14ac:dyDescent="0.3">
      <c r="A633" s="660">
        <v>11</v>
      </c>
      <c r="B633" s="661" t="s">
        <v>577</v>
      </c>
      <c r="C633" s="661" t="s">
        <v>2261</v>
      </c>
      <c r="D633" s="742" t="s">
        <v>3663</v>
      </c>
      <c r="E633" s="743" t="s">
        <v>2272</v>
      </c>
      <c r="F633" s="661" t="s">
        <v>2256</v>
      </c>
      <c r="G633" s="661" t="s">
        <v>2519</v>
      </c>
      <c r="H633" s="661" t="s">
        <v>578</v>
      </c>
      <c r="I633" s="661" t="s">
        <v>3000</v>
      </c>
      <c r="J633" s="661" t="s">
        <v>3001</v>
      </c>
      <c r="K633" s="661" t="s">
        <v>3002</v>
      </c>
      <c r="L633" s="662">
        <v>0</v>
      </c>
      <c r="M633" s="662">
        <v>0</v>
      </c>
      <c r="N633" s="661">
        <v>2</v>
      </c>
      <c r="O633" s="744">
        <v>0.5</v>
      </c>
      <c r="P633" s="662"/>
      <c r="Q633" s="677"/>
      <c r="R633" s="661"/>
      <c r="S633" s="677">
        <v>0</v>
      </c>
      <c r="T633" s="744"/>
      <c r="U633" s="700">
        <v>0</v>
      </c>
    </row>
    <row r="634" spans="1:21" ht="14.4" customHeight="1" x14ac:dyDescent="0.3">
      <c r="A634" s="660">
        <v>11</v>
      </c>
      <c r="B634" s="661" t="s">
        <v>577</v>
      </c>
      <c r="C634" s="661" t="s">
        <v>2261</v>
      </c>
      <c r="D634" s="742" t="s">
        <v>3663</v>
      </c>
      <c r="E634" s="743" t="s">
        <v>2272</v>
      </c>
      <c r="F634" s="661" t="s">
        <v>2256</v>
      </c>
      <c r="G634" s="661" t="s">
        <v>2519</v>
      </c>
      <c r="H634" s="661" t="s">
        <v>578</v>
      </c>
      <c r="I634" s="661" t="s">
        <v>3003</v>
      </c>
      <c r="J634" s="661" t="s">
        <v>3004</v>
      </c>
      <c r="K634" s="661" t="s">
        <v>1226</v>
      </c>
      <c r="L634" s="662">
        <v>0</v>
      </c>
      <c r="M634" s="662">
        <v>0</v>
      </c>
      <c r="N634" s="661">
        <v>2</v>
      </c>
      <c r="O634" s="744">
        <v>0.5</v>
      </c>
      <c r="P634" s="662"/>
      <c r="Q634" s="677"/>
      <c r="R634" s="661"/>
      <c r="S634" s="677">
        <v>0</v>
      </c>
      <c r="T634" s="744"/>
      <c r="U634" s="700">
        <v>0</v>
      </c>
    </row>
    <row r="635" spans="1:21" ht="14.4" customHeight="1" x14ac:dyDescent="0.3">
      <c r="A635" s="660">
        <v>11</v>
      </c>
      <c r="B635" s="661" t="s">
        <v>577</v>
      </c>
      <c r="C635" s="661" t="s">
        <v>2261</v>
      </c>
      <c r="D635" s="742" t="s">
        <v>3663</v>
      </c>
      <c r="E635" s="743" t="s">
        <v>2272</v>
      </c>
      <c r="F635" s="661" t="s">
        <v>2256</v>
      </c>
      <c r="G635" s="661" t="s">
        <v>2376</v>
      </c>
      <c r="H635" s="661" t="s">
        <v>578</v>
      </c>
      <c r="I635" s="661" t="s">
        <v>838</v>
      </c>
      <c r="J635" s="661" t="s">
        <v>839</v>
      </c>
      <c r="K635" s="661" t="s">
        <v>2377</v>
      </c>
      <c r="L635" s="662">
        <v>60.9</v>
      </c>
      <c r="M635" s="662">
        <v>15285.899999999996</v>
      </c>
      <c r="N635" s="661">
        <v>251</v>
      </c>
      <c r="O635" s="744">
        <v>47</v>
      </c>
      <c r="P635" s="662">
        <v>5968.1999999999971</v>
      </c>
      <c r="Q635" s="677">
        <v>0.39043824701195212</v>
      </c>
      <c r="R635" s="661">
        <v>98</v>
      </c>
      <c r="S635" s="677">
        <v>0.39043824701195218</v>
      </c>
      <c r="T635" s="744">
        <v>21</v>
      </c>
      <c r="U635" s="700">
        <v>0.44680851063829785</v>
      </c>
    </row>
    <row r="636" spans="1:21" ht="14.4" customHeight="1" x14ac:dyDescent="0.3">
      <c r="A636" s="660">
        <v>11</v>
      </c>
      <c r="B636" s="661" t="s">
        <v>577</v>
      </c>
      <c r="C636" s="661" t="s">
        <v>2261</v>
      </c>
      <c r="D636" s="742" t="s">
        <v>3663</v>
      </c>
      <c r="E636" s="743" t="s">
        <v>2272</v>
      </c>
      <c r="F636" s="661" t="s">
        <v>2256</v>
      </c>
      <c r="G636" s="661" t="s">
        <v>2442</v>
      </c>
      <c r="H636" s="661" t="s">
        <v>578</v>
      </c>
      <c r="I636" s="661" t="s">
        <v>2404</v>
      </c>
      <c r="J636" s="661" t="s">
        <v>2273</v>
      </c>
      <c r="K636" s="661"/>
      <c r="L636" s="662">
        <v>170.52</v>
      </c>
      <c r="M636" s="662">
        <v>1023.1200000000001</v>
      </c>
      <c r="N636" s="661">
        <v>6</v>
      </c>
      <c r="O636" s="744">
        <v>1.5</v>
      </c>
      <c r="P636" s="662">
        <v>511.56000000000006</v>
      </c>
      <c r="Q636" s="677">
        <v>0.5</v>
      </c>
      <c r="R636" s="661">
        <v>3</v>
      </c>
      <c r="S636" s="677">
        <v>0.5</v>
      </c>
      <c r="T636" s="744">
        <v>0.5</v>
      </c>
      <c r="U636" s="700">
        <v>0.33333333333333331</v>
      </c>
    </row>
    <row r="637" spans="1:21" ht="14.4" customHeight="1" x14ac:dyDescent="0.3">
      <c r="A637" s="660">
        <v>11</v>
      </c>
      <c r="B637" s="661" t="s">
        <v>577</v>
      </c>
      <c r="C637" s="661" t="s">
        <v>2261</v>
      </c>
      <c r="D637" s="742" t="s">
        <v>3663</v>
      </c>
      <c r="E637" s="743" t="s">
        <v>2272</v>
      </c>
      <c r="F637" s="661" t="s">
        <v>2256</v>
      </c>
      <c r="G637" s="661" t="s">
        <v>2346</v>
      </c>
      <c r="H637" s="661" t="s">
        <v>578</v>
      </c>
      <c r="I637" s="661" t="s">
        <v>773</v>
      </c>
      <c r="J637" s="661" t="s">
        <v>774</v>
      </c>
      <c r="K637" s="661" t="s">
        <v>2382</v>
      </c>
      <c r="L637" s="662">
        <v>0</v>
      </c>
      <c r="M637" s="662">
        <v>0</v>
      </c>
      <c r="N637" s="661">
        <v>351</v>
      </c>
      <c r="O637" s="744">
        <v>76.5</v>
      </c>
      <c r="P637" s="662">
        <v>0</v>
      </c>
      <c r="Q637" s="677"/>
      <c r="R637" s="661">
        <v>168</v>
      </c>
      <c r="S637" s="677">
        <v>0.47863247863247865</v>
      </c>
      <c r="T637" s="744">
        <v>35</v>
      </c>
      <c r="U637" s="700">
        <v>0.45751633986928103</v>
      </c>
    </row>
    <row r="638" spans="1:21" ht="14.4" customHeight="1" x14ac:dyDescent="0.3">
      <c r="A638" s="660">
        <v>11</v>
      </c>
      <c r="B638" s="661" t="s">
        <v>577</v>
      </c>
      <c r="C638" s="661" t="s">
        <v>2261</v>
      </c>
      <c r="D638" s="742" t="s">
        <v>3663</v>
      </c>
      <c r="E638" s="743" t="s">
        <v>2272</v>
      </c>
      <c r="F638" s="661" t="s">
        <v>2256</v>
      </c>
      <c r="G638" s="661" t="s">
        <v>2346</v>
      </c>
      <c r="H638" s="661" t="s">
        <v>578</v>
      </c>
      <c r="I638" s="661" t="s">
        <v>2347</v>
      </c>
      <c r="J638" s="661" t="s">
        <v>774</v>
      </c>
      <c r="K638" s="661" t="s">
        <v>2348</v>
      </c>
      <c r="L638" s="662">
        <v>0</v>
      </c>
      <c r="M638" s="662">
        <v>0</v>
      </c>
      <c r="N638" s="661">
        <v>4</v>
      </c>
      <c r="O638" s="744">
        <v>1.5</v>
      </c>
      <c r="P638" s="662"/>
      <c r="Q638" s="677"/>
      <c r="R638" s="661"/>
      <c r="S638" s="677">
        <v>0</v>
      </c>
      <c r="T638" s="744"/>
      <c r="U638" s="700">
        <v>0</v>
      </c>
    </row>
    <row r="639" spans="1:21" ht="14.4" customHeight="1" x14ac:dyDescent="0.3">
      <c r="A639" s="660">
        <v>11</v>
      </c>
      <c r="B639" s="661" t="s">
        <v>577</v>
      </c>
      <c r="C639" s="661" t="s">
        <v>2261</v>
      </c>
      <c r="D639" s="742" t="s">
        <v>3663</v>
      </c>
      <c r="E639" s="743" t="s">
        <v>2272</v>
      </c>
      <c r="F639" s="661" t="s">
        <v>2256</v>
      </c>
      <c r="G639" s="661" t="s">
        <v>2869</v>
      </c>
      <c r="H639" s="661" t="s">
        <v>578</v>
      </c>
      <c r="I639" s="661" t="s">
        <v>3005</v>
      </c>
      <c r="J639" s="661" t="s">
        <v>3006</v>
      </c>
      <c r="K639" s="661" t="s">
        <v>3007</v>
      </c>
      <c r="L639" s="662">
        <v>167.58</v>
      </c>
      <c r="M639" s="662">
        <v>1340.64</v>
      </c>
      <c r="N639" s="661">
        <v>8</v>
      </c>
      <c r="O639" s="744">
        <v>1.5</v>
      </c>
      <c r="P639" s="662"/>
      <c r="Q639" s="677">
        <v>0</v>
      </c>
      <c r="R639" s="661"/>
      <c r="S639" s="677">
        <v>0</v>
      </c>
      <c r="T639" s="744"/>
      <c r="U639" s="700">
        <v>0</v>
      </c>
    </row>
    <row r="640" spans="1:21" ht="14.4" customHeight="1" x14ac:dyDescent="0.3">
      <c r="A640" s="660">
        <v>11</v>
      </c>
      <c r="B640" s="661" t="s">
        <v>577</v>
      </c>
      <c r="C640" s="661" t="s">
        <v>2261</v>
      </c>
      <c r="D640" s="742" t="s">
        <v>3663</v>
      </c>
      <c r="E640" s="743" t="s">
        <v>2272</v>
      </c>
      <c r="F640" s="661" t="s">
        <v>2256</v>
      </c>
      <c r="G640" s="661" t="s">
        <v>2869</v>
      </c>
      <c r="H640" s="661" t="s">
        <v>578</v>
      </c>
      <c r="I640" s="661" t="s">
        <v>3008</v>
      </c>
      <c r="J640" s="661" t="s">
        <v>3006</v>
      </c>
      <c r="K640" s="661" t="s">
        <v>3009</v>
      </c>
      <c r="L640" s="662">
        <v>167.58</v>
      </c>
      <c r="M640" s="662">
        <v>502.74</v>
      </c>
      <c r="N640" s="661">
        <v>3</v>
      </c>
      <c r="O640" s="744">
        <v>1</v>
      </c>
      <c r="P640" s="662">
        <v>502.74</v>
      </c>
      <c r="Q640" s="677">
        <v>1</v>
      </c>
      <c r="R640" s="661">
        <v>3</v>
      </c>
      <c r="S640" s="677">
        <v>1</v>
      </c>
      <c r="T640" s="744">
        <v>1</v>
      </c>
      <c r="U640" s="700">
        <v>1</v>
      </c>
    </row>
    <row r="641" spans="1:21" ht="14.4" customHeight="1" x14ac:dyDescent="0.3">
      <c r="A641" s="660">
        <v>11</v>
      </c>
      <c r="B641" s="661" t="s">
        <v>577</v>
      </c>
      <c r="C641" s="661" t="s">
        <v>2261</v>
      </c>
      <c r="D641" s="742" t="s">
        <v>3663</v>
      </c>
      <c r="E641" s="743" t="s">
        <v>2272</v>
      </c>
      <c r="F641" s="661" t="s">
        <v>2256</v>
      </c>
      <c r="G641" s="661" t="s">
        <v>2869</v>
      </c>
      <c r="H641" s="661" t="s">
        <v>578</v>
      </c>
      <c r="I641" s="661" t="s">
        <v>3010</v>
      </c>
      <c r="J641" s="661" t="s">
        <v>2871</v>
      </c>
      <c r="K641" s="661" t="s">
        <v>1091</v>
      </c>
      <c r="L641" s="662">
        <v>98.75</v>
      </c>
      <c r="M641" s="662">
        <v>296.25</v>
      </c>
      <c r="N641" s="661">
        <v>3</v>
      </c>
      <c r="O641" s="744">
        <v>0.5</v>
      </c>
      <c r="P641" s="662"/>
      <c r="Q641" s="677">
        <v>0</v>
      </c>
      <c r="R641" s="661"/>
      <c r="S641" s="677">
        <v>0</v>
      </c>
      <c r="T641" s="744"/>
      <c r="U641" s="700">
        <v>0</v>
      </c>
    </row>
    <row r="642" spans="1:21" ht="14.4" customHeight="1" x14ac:dyDescent="0.3">
      <c r="A642" s="660">
        <v>11</v>
      </c>
      <c r="B642" s="661" t="s">
        <v>577</v>
      </c>
      <c r="C642" s="661" t="s">
        <v>2261</v>
      </c>
      <c r="D642" s="742" t="s">
        <v>3663</v>
      </c>
      <c r="E642" s="743" t="s">
        <v>2272</v>
      </c>
      <c r="F642" s="661" t="s">
        <v>2256</v>
      </c>
      <c r="G642" s="661" t="s">
        <v>2869</v>
      </c>
      <c r="H642" s="661" t="s">
        <v>578</v>
      </c>
      <c r="I642" s="661" t="s">
        <v>3011</v>
      </c>
      <c r="J642" s="661" t="s">
        <v>3006</v>
      </c>
      <c r="K642" s="661" t="s">
        <v>3009</v>
      </c>
      <c r="L642" s="662">
        <v>98.75</v>
      </c>
      <c r="M642" s="662">
        <v>296.25</v>
      </c>
      <c r="N642" s="661">
        <v>3</v>
      </c>
      <c r="O642" s="744">
        <v>1</v>
      </c>
      <c r="P642" s="662"/>
      <c r="Q642" s="677">
        <v>0</v>
      </c>
      <c r="R642" s="661"/>
      <c r="S642" s="677">
        <v>0</v>
      </c>
      <c r="T642" s="744"/>
      <c r="U642" s="700">
        <v>0</v>
      </c>
    </row>
    <row r="643" spans="1:21" ht="14.4" customHeight="1" x14ac:dyDescent="0.3">
      <c r="A643" s="660">
        <v>11</v>
      </c>
      <c r="B643" s="661" t="s">
        <v>577</v>
      </c>
      <c r="C643" s="661" t="s">
        <v>2261</v>
      </c>
      <c r="D643" s="742" t="s">
        <v>3663</v>
      </c>
      <c r="E643" s="743" t="s">
        <v>2272</v>
      </c>
      <c r="F643" s="661" t="s">
        <v>2256</v>
      </c>
      <c r="G643" s="661" t="s">
        <v>2869</v>
      </c>
      <c r="H643" s="661" t="s">
        <v>578</v>
      </c>
      <c r="I643" s="661" t="s">
        <v>3011</v>
      </c>
      <c r="J643" s="661" t="s">
        <v>3006</v>
      </c>
      <c r="K643" s="661" t="s">
        <v>3009</v>
      </c>
      <c r="L643" s="662">
        <v>167.58</v>
      </c>
      <c r="M643" s="662">
        <v>1843.38</v>
      </c>
      <c r="N643" s="661">
        <v>11</v>
      </c>
      <c r="O643" s="744">
        <v>2.5</v>
      </c>
      <c r="P643" s="662"/>
      <c r="Q643" s="677">
        <v>0</v>
      </c>
      <c r="R643" s="661"/>
      <c r="S643" s="677">
        <v>0</v>
      </c>
      <c r="T643" s="744"/>
      <c r="U643" s="700">
        <v>0</v>
      </c>
    </row>
    <row r="644" spans="1:21" ht="14.4" customHeight="1" x14ac:dyDescent="0.3">
      <c r="A644" s="660">
        <v>11</v>
      </c>
      <c r="B644" s="661" t="s">
        <v>577</v>
      </c>
      <c r="C644" s="661" t="s">
        <v>2261</v>
      </c>
      <c r="D644" s="742" t="s">
        <v>3663</v>
      </c>
      <c r="E644" s="743" t="s">
        <v>2272</v>
      </c>
      <c r="F644" s="661" t="s">
        <v>2256</v>
      </c>
      <c r="G644" s="661" t="s">
        <v>2869</v>
      </c>
      <c r="H644" s="661" t="s">
        <v>578</v>
      </c>
      <c r="I644" s="661" t="s">
        <v>3012</v>
      </c>
      <c r="J644" s="661" t="s">
        <v>3006</v>
      </c>
      <c r="K644" s="661" t="s">
        <v>3007</v>
      </c>
      <c r="L644" s="662">
        <v>98.75</v>
      </c>
      <c r="M644" s="662">
        <v>296.25</v>
      </c>
      <c r="N644" s="661">
        <v>3</v>
      </c>
      <c r="O644" s="744">
        <v>1</v>
      </c>
      <c r="P644" s="662">
        <v>296.25</v>
      </c>
      <c r="Q644" s="677">
        <v>1</v>
      </c>
      <c r="R644" s="661">
        <v>3</v>
      </c>
      <c r="S644" s="677">
        <v>1</v>
      </c>
      <c r="T644" s="744">
        <v>1</v>
      </c>
      <c r="U644" s="700">
        <v>1</v>
      </c>
    </row>
    <row r="645" spans="1:21" ht="14.4" customHeight="1" x14ac:dyDescent="0.3">
      <c r="A645" s="660">
        <v>11</v>
      </c>
      <c r="B645" s="661" t="s">
        <v>577</v>
      </c>
      <c r="C645" s="661" t="s">
        <v>2261</v>
      </c>
      <c r="D645" s="742" t="s">
        <v>3663</v>
      </c>
      <c r="E645" s="743" t="s">
        <v>2272</v>
      </c>
      <c r="F645" s="661" t="s">
        <v>2256</v>
      </c>
      <c r="G645" s="661" t="s">
        <v>2869</v>
      </c>
      <c r="H645" s="661" t="s">
        <v>578</v>
      </c>
      <c r="I645" s="661" t="s">
        <v>3012</v>
      </c>
      <c r="J645" s="661" t="s">
        <v>3006</v>
      </c>
      <c r="K645" s="661" t="s">
        <v>3007</v>
      </c>
      <c r="L645" s="662">
        <v>167.58</v>
      </c>
      <c r="M645" s="662">
        <v>502.74</v>
      </c>
      <c r="N645" s="661">
        <v>3</v>
      </c>
      <c r="O645" s="744">
        <v>0.5</v>
      </c>
      <c r="P645" s="662"/>
      <c r="Q645" s="677">
        <v>0</v>
      </c>
      <c r="R645" s="661"/>
      <c r="S645" s="677">
        <v>0</v>
      </c>
      <c r="T645" s="744"/>
      <c r="U645" s="700">
        <v>0</v>
      </c>
    </row>
    <row r="646" spans="1:21" ht="14.4" customHeight="1" x14ac:dyDescent="0.3">
      <c r="A646" s="660">
        <v>11</v>
      </c>
      <c r="B646" s="661" t="s">
        <v>577</v>
      </c>
      <c r="C646" s="661" t="s">
        <v>2261</v>
      </c>
      <c r="D646" s="742" t="s">
        <v>3663</v>
      </c>
      <c r="E646" s="743" t="s">
        <v>2272</v>
      </c>
      <c r="F646" s="661" t="s">
        <v>2256</v>
      </c>
      <c r="G646" s="661" t="s">
        <v>2300</v>
      </c>
      <c r="H646" s="661" t="s">
        <v>578</v>
      </c>
      <c r="I646" s="661" t="s">
        <v>1105</v>
      </c>
      <c r="J646" s="661" t="s">
        <v>1106</v>
      </c>
      <c r="K646" s="661" t="s">
        <v>1107</v>
      </c>
      <c r="L646" s="662">
        <v>147.31</v>
      </c>
      <c r="M646" s="662">
        <v>1325.79</v>
      </c>
      <c r="N646" s="661">
        <v>9</v>
      </c>
      <c r="O646" s="744">
        <v>2.5</v>
      </c>
      <c r="P646" s="662">
        <v>883.86</v>
      </c>
      <c r="Q646" s="677">
        <v>0.66666666666666674</v>
      </c>
      <c r="R646" s="661">
        <v>6</v>
      </c>
      <c r="S646" s="677">
        <v>0.66666666666666663</v>
      </c>
      <c r="T646" s="744">
        <v>2</v>
      </c>
      <c r="U646" s="700">
        <v>0.8</v>
      </c>
    </row>
    <row r="647" spans="1:21" ht="14.4" customHeight="1" x14ac:dyDescent="0.3">
      <c r="A647" s="660">
        <v>11</v>
      </c>
      <c r="B647" s="661" t="s">
        <v>577</v>
      </c>
      <c r="C647" s="661" t="s">
        <v>2261</v>
      </c>
      <c r="D647" s="742" t="s">
        <v>3663</v>
      </c>
      <c r="E647" s="743" t="s">
        <v>2272</v>
      </c>
      <c r="F647" s="661" t="s">
        <v>2256</v>
      </c>
      <c r="G647" s="661" t="s">
        <v>2534</v>
      </c>
      <c r="H647" s="661" t="s">
        <v>960</v>
      </c>
      <c r="I647" s="661" t="s">
        <v>2834</v>
      </c>
      <c r="J647" s="661" t="s">
        <v>2536</v>
      </c>
      <c r="K647" s="661" t="s">
        <v>2835</v>
      </c>
      <c r="L647" s="662">
        <v>206.53</v>
      </c>
      <c r="M647" s="662">
        <v>206.53</v>
      </c>
      <c r="N647" s="661">
        <v>1</v>
      </c>
      <c r="O647" s="744">
        <v>0.5</v>
      </c>
      <c r="P647" s="662"/>
      <c r="Q647" s="677">
        <v>0</v>
      </c>
      <c r="R647" s="661"/>
      <c r="S647" s="677">
        <v>0</v>
      </c>
      <c r="T647" s="744"/>
      <c r="U647" s="700">
        <v>0</v>
      </c>
    </row>
    <row r="648" spans="1:21" ht="14.4" customHeight="1" x14ac:dyDescent="0.3">
      <c r="A648" s="660">
        <v>11</v>
      </c>
      <c r="B648" s="661" t="s">
        <v>577</v>
      </c>
      <c r="C648" s="661" t="s">
        <v>2261</v>
      </c>
      <c r="D648" s="742" t="s">
        <v>3663</v>
      </c>
      <c r="E648" s="743" t="s">
        <v>2272</v>
      </c>
      <c r="F648" s="661" t="s">
        <v>2256</v>
      </c>
      <c r="G648" s="661" t="s">
        <v>2534</v>
      </c>
      <c r="H648" s="661" t="s">
        <v>960</v>
      </c>
      <c r="I648" s="661" t="s">
        <v>2535</v>
      </c>
      <c r="J648" s="661" t="s">
        <v>2536</v>
      </c>
      <c r="K648" s="661" t="s">
        <v>2537</v>
      </c>
      <c r="L648" s="662">
        <v>619.6</v>
      </c>
      <c r="M648" s="662">
        <v>30980</v>
      </c>
      <c r="N648" s="661">
        <v>50</v>
      </c>
      <c r="O648" s="744">
        <v>26</v>
      </c>
      <c r="P648" s="662">
        <v>11772.400000000003</v>
      </c>
      <c r="Q648" s="677">
        <v>0.38000000000000012</v>
      </c>
      <c r="R648" s="661">
        <v>19</v>
      </c>
      <c r="S648" s="677">
        <v>0.38</v>
      </c>
      <c r="T648" s="744">
        <v>10</v>
      </c>
      <c r="U648" s="700">
        <v>0.38461538461538464</v>
      </c>
    </row>
    <row r="649" spans="1:21" ht="14.4" customHeight="1" x14ac:dyDescent="0.3">
      <c r="A649" s="660">
        <v>11</v>
      </c>
      <c r="B649" s="661" t="s">
        <v>577</v>
      </c>
      <c r="C649" s="661" t="s">
        <v>2261</v>
      </c>
      <c r="D649" s="742" t="s">
        <v>3663</v>
      </c>
      <c r="E649" s="743" t="s">
        <v>2272</v>
      </c>
      <c r="F649" s="661" t="s">
        <v>2256</v>
      </c>
      <c r="G649" s="661" t="s">
        <v>2836</v>
      </c>
      <c r="H649" s="661" t="s">
        <v>578</v>
      </c>
      <c r="I649" s="661" t="s">
        <v>2837</v>
      </c>
      <c r="J649" s="661" t="s">
        <v>2838</v>
      </c>
      <c r="K649" s="661" t="s">
        <v>2839</v>
      </c>
      <c r="L649" s="662">
        <v>816.97</v>
      </c>
      <c r="M649" s="662">
        <v>8169.7000000000007</v>
      </c>
      <c r="N649" s="661">
        <v>10</v>
      </c>
      <c r="O649" s="744">
        <v>2</v>
      </c>
      <c r="P649" s="662"/>
      <c r="Q649" s="677">
        <v>0</v>
      </c>
      <c r="R649" s="661"/>
      <c r="S649" s="677">
        <v>0</v>
      </c>
      <c r="T649" s="744"/>
      <c r="U649" s="700">
        <v>0</v>
      </c>
    </row>
    <row r="650" spans="1:21" ht="14.4" customHeight="1" x14ac:dyDescent="0.3">
      <c r="A650" s="660">
        <v>11</v>
      </c>
      <c r="B650" s="661" t="s">
        <v>577</v>
      </c>
      <c r="C650" s="661" t="s">
        <v>2261</v>
      </c>
      <c r="D650" s="742" t="s">
        <v>3663</v>
      </c>
      <c r="E650" s="743" t="s">
        <v>2272</v>
      </c>
      <c r="F650" s="661" t="s">
        <v>2256</v>
      </c>
      <c r="G650" s="661" t="s">
        <v>2836</v>
      </c>
      <c r="H650" s="661" t="s">
        <v>578</v>
      </c>
      <c r="I650" s="661" t="s">
        <v>3013</v>
      </c>
      <c r="J650" s="661" t="s">
        <v>2838</v>
      </c>
      <c r="K650" s="661" t="s">
        <v>2839</v>
      </c>
      <c r="L650" s="662">
        <v>816.97</v>
      </c>
      <c r="M650" s="662">
        <v>4084.8500000000004</v>
      </c>
      <c r="N650" s="661">
        <v>5</v>
      </c>
      <c r="O650" s="744">
        <v>1</v>
      </c>
      <c r="P650" s="662"/>
      <c r="Q650" s="677">
        <v>0</v>
      </c>
      <c r="R650" s="661"/>
      <c r="S650" s="677">
        <v>0</v>
      </c>
      <c r="T650" s="744"/>
      <c r="U650" s="700">
        <v>0</v>
      </c>
    </row>
    <row r="651" spans="1:21" ht="14.4" customHeight="1" x14ac:dyDescent="0.3">
      <c r="A651" s="660">
        <v>11</v>
      </c>
      <c r="B651" s="661" t="s">
        <v>577</v>
      </c>
      <c r="C651" s="661" t="s">
        <v>2261</v>
      </c>
      <c r="D651" s="742" t="s">
        <v>3663</v>
      </c>
      <c r="E651" s="743" t="s">
        <v>2272</v>
      </c>
      <c r="F651" s="661" t="s">
        <v>2256</v>
      </c>
      <c r="G651" s="661" t="s">
        <v>2733</v>
      </c>
      <c r="H651" s="661" t="s">
        <v>578</v>
      </c>
      <c r="I651" s="661" t="s">
        <v>3014</v>
      </c>
      <c r="J651" s="661" t="s">
        <v>3015</v>
      </c>
      <c r="K651" s="661" t="s">
        <v>2736</v>
      </c>
      <c r="L651" s="662">
        <v>1327.7</v>
      </c>
      <c r="M651" s="662">
        <v>1327.7</v>
      </c>
      <c r="N651" s="661">
        <v>1</v>
      </c>
      <c r="O651" s="744">
        <v>0.5</v>
      </c>
      <c r="P651" s="662"/>
      <c r="Q651" s="677">
        <v>0</v>
      </c>
      <c r="R651" s="661"/>
      <c r="S651" s="677">
        <v>0</v>
      </c>
      <c r="T651" s="744"/>
      <c r="U651" s="700">
        <v>0</v>
      </c>
    </row>
    <row r="652" spans="1:21" ht="14.4" customHeight="1" x14ac:dyDescent="0.3">
      <c r="A652" s="660">
        <v>11</v>
      </c>
      <c r="B652" s="661" t="s">
        <v>577</v>
      </c>
      <c r="C652" s="661" t="s">
        <v>2261</v>
      </c>
      <c r="D652" s="742" t="s">
        <v>3663</v>
      </c>
      <c r="E652" s="743" t="s">
        <v>2272</v>
      </c>
      <c r="F652" s="661" t="s">
        <v>2256</v>
      </c>
      <c r="G652" s="661" t="s">
        <v>2390</v>
      </c>
      <c r="H652" s="661" t="s">
        <v>578</v>
      </c>
      <c r="I652" s="661" t="s">
        <v>3016</v>
      </c>
      <c r="J652" s="661" t="s">
        <v>3017</v>
      </c>
      <c r="K652" s="661" t="s">
        <v>3018</v>
      </c>
      <c r="L652" s="662">
        <v>0</v>
      </c>
      <c r="M652" s="662">
        <v>0</v>
      </c>
      <c r="N652" s="661">
        <v>1</v>
      </c>
      <c r="O652" s="744">
        <v>0.5</v>
      </c>
      <c r="P652" s="662"/>
      <c r="Q652" s="677"/>
      <c r="R652" s="661"/>
      <c r="S652" s="677">
        <v>0</v>
      </c>
      <c r="T652" s="744"/>
      <c r="U652" s="700">
        <v>0</v>
      </c>
    </row>
    <row r="653" spans="1:21" ht="14.4" customHeight="1" x14ac:dyDescent="0.3">
      <c r="A653" s="660">
        <v>11</v>
      </c>
      <c r="B653" s="661" t="s">
        <v>577</v>
      </c>
      <c r="C653" s="661" t="s">
        <v>2261</v>
      </c>
      <c r="D653" s="742" t="s">
        <v>3663</v>
      </c>
      <c r="E653" s="743" t="s">
        <v>2272</v>
      </c>
      <c r="F653" s="661" t="s">
        <v>2256</v>
      </c>
      <c r="G653" s="661" t="s">
        <v>2394</v>
      </c>
      <c r="H653" s="661" t="s">
        <v>578</v>
      </c>
      <c r="I653" s="661" t="s">
        <v>741</v>
      </c>
      <c r="J653" s="661" t="s">
        <v>2395</v>
      </c>
      <c r="K653" s="661" t="s">
        <v>2396</v>
      </c>
      <c r="L653" s="662">
        <v>0</v>
      </c>
      <c r="M653" s="662">
        <v>0</v>
      </c>
      <c r="N653" s="661">
        <v>81</v>
      </c>
      <c r="O653" s="744">
        <v>49.5</v>
      </c>
      <c r="P653" s="662">
        <v>0</v>
      </c>
      <c r="Q653" s="677"/>
      <c r="R653" s="661">
        <v>31</v>
      </c>
      <c r="S653" s="677">
        <v>0.38271604938271603</v>
      </c>
      <c r="T653" s="744">
        <v>18.5</v>
      </c>
      <c r="U653" s="700">
        <v>0.37373737373737376</v>
      </c>
    </row>
    <row r="654" spans="1:21" ht="14.4" customHeight="1" x14ac:dyDescent="0.3">
      <c r="A654" s="660">
        <v>11</v>
      </c>
      <c r="B654" s="661" t="s">
        <v>577</v>
      </c>
      <c r="C654" s="661" t="s">
        <v>2261</v>
      </c>
      <c r="D654" s="742" t="s">
        <v>3663</v>
      </c>
      <c r="E654" s="743" t="s">
        <v>2272</v>
      </c>
      <c r="F654" s="661" t="s">
        <v>2256</v>
      </c>
      <c r="G654" s="661" t="s">
        <v>2550</v>
      </c>
      <c r="H654" s="661" t="s">
        <v>578</v>
      </c>
      <c r="I654" s="661" t="s">
        <v>2551</v>
      </c>
      <c r="J654" s="661" t="s">
        <v>2552</v>
      </c>
      <c r="K654" s="661" t="s">
        <v>2117</v>
      </c>
      <c r="L654" s="662">
        <v>38.56</v>
      </c>
      <c r="M654" s="662">
        <v>38.56</v>
      </c>
      <c r="N654" s="661">
        <v>1</v>
      </c>
      <c r="O654" s="744">
        <v>0.5</v>
      </c>
      <c r="P654" s="662"/>
      <c r="Q654" s="677">
        <v>0</v>
      </c>
      <c r="R654" s="661"/>
      <c r="S654" s="677">
        <v>0</v>
      </c>
      <c r="T654" s="744"/>
      <c r="U654" s="700">
        <v>0</v>
      </c>
    </row>
    <row r="655" spans="1:21" ht="14.4" customHeight="1" x14ac:dyDescent="0.3">
      <c r="A655" s="660">
        <v>11</v>
      </c>
      <c r="B655" s="661" t="s">
        <v>577</v>
      </c>
      <c r="C655" s="661" t="s">
        <v>2261</v>
      </c>
      <c r="D655" s="742" t="s">
        <v>3663</v>
      </c>
      <c r="E655" s="743" t="s">
        <v>2272</v>
      </c>
      <c r="F655" s="661" t="s">
        <v>2256</v>
      </c>
      <c r="G655" s="661" t="s">
        <v>2305</v>
      </c>
      <c r="H655" s="661" t="s">
        <v>960</v>
      </c>
      <c r="I655" s="661" t="s">
        <v>1059</v>
      </c>
      <c r="J655" s="661" t="s">
        <v>610</v>
      </c>
      <c r="K655" s="661" t="s">
        <v>611</v>
      </c>
      <c r="L655" s="662">
        <v>407.55</v>
      </c>
      <c r="M655" s="662">
        <v>815.1</v>
      </c>
      <c r="N655" s="661">
        <v>2</v>
      </c>
      <c r="O655" s="744">
        <v>0.5</v>
      </c>
      <c r="P655" s="662"/>
      <c r="Q655" s="677">
        <v>0</v>
      </c>
      <c r="R655" s="661"/>
      <c r="S655" s="677">
        <v>0</v>
      </c>
      <c r="T655" s="744"/>
      <c r="U655" s="700">
        <v>0</v>
      </c>
    </row>
    <row r="656" spans="1:21" ht="14.4" customHeight="1" x14ac:dyDescent="0.3">
      <c r="A656" s="660">
        <v>11</v>
      </c>
      <c r="B656" s="661" t="s">
        <v>577</v>
      </c>
      <c r="C656" s="661" t="s">
        <v>2261</v>
      </c>
      <c r="D656" s="742" t="s">
        <v>3663</v>
      </c>
      <c r="E656" s="743" t="s">
        <v>2272</v>
      </c>
      <c r="F656" s="661" t="s">
        <v>2256</v>
      </c>
      <c r="G656" s="661" t="s">
        <v>2305</v>
      </c>
      <c r="H656" s="661" t="s">
        <v>960</v>
      </c>
      <c r="I656" s="661" t="s">
        <v>1061</v>
      </c>
      <c r="J656" s="661" t="s">
        <v>610</v>
      </c>
      <c r="K656" s="661" t="s">
        <v>1062</v>
      </c>
      <c r="L656" s="662">
        <v>543.39</v>
      </c>
      <c r="M656" s="662">
        <v>34233.57</v>
      </c>
      <c r="N656" s="661">
        <v>63</v>
      </c>
      <c r="O656" s="744">
        <v>28</v>
      </c>
      <c r="P656" s="662">
        <v>16845.09</v>
      </c>
      <c r="Q656" s="677">
        <v>0.49206349206349209</v>
      </c>
      <c r="R656" s="661">
        <v>31</v>
      </c>
      <c r="S656" s="677">
        <v>0.49206349206349204</v>
      </c>
      <c r="T656" s="744">
        <v>13.5</v>
      </c>
      <c r="U656" s="700">
        <v>0.48214285714285715</v>
      </c>
    </row>
    <row r="657" spans="1:21" ht="14.4" customHeight="1" x14ac:dyDescent="0.3">
      <c r="A657" s="660">
        <v>11</v>
      </c>
      <c r="B657" s="661" t="s">
        <v>577</v>
      </c>
      <c r="C657" s="661" t="s">
        <v>2261</v>
      </c>
      <c r="D657" s="742" t="s">
        <v>3663</v>
      </c>
      <c r="E657" s="743" t="s">
        <v>2272</v>
      </c>
      <c r="F657" s="661" t="s">
        <v>2256</v>
      </c>
      <c r="G657" s="661" t="s">
        <v>2305</v>
      </c>
      <c r="H657" s="661" t="s">
        <v>960</v>
      </c>
      <c r="I657" s="661" t="s">
        <v>3019</v>
      </c>
      <c r="J657" s="661" t="s">
        <v>610</v>
      </c>
      <c r="K657" s="661" t="s">
        <v>3020</v>
      </c>
      <c r="L657" s="662">
        <v>163.01</v>
      </c>
      <c r="M657" s="662">
        <v>326.02</v>
      </c>
      <c r="N657" s="661">
        <v>2</v>
      </c>
      <c r="O657" s="744">
        <v>0.5</v>
      </c>
      <c r="P657" s="662"/>
      <c r="Q657" s="677">
        <v>0</v>
      </c>
      <c r="R657" s="661"/>
      <c r="S657" s="677">
        <v>0</v>
      </c>
      <c r="T657" s="744"/>
      <c r="U657" s="700">
        <v>0</v>
      </c>
    </row>
    <row r="658" spans="1:21" ht="14.4" customHeight="1" x14ac:dyDescent="0.3">
      <c r="A658" s="660">
        <v>11</v>
      </c>
      <c r="B658" s="661" t="s">
        <v>577</v>
      </c>
      <c r="C658" s="661" t="s">
        <v>2261</v>
      </c>
      <c r="D658" s="742" t="s">
        <v>3663</v>
      </c>
      <c r="E658" s="743" t="s">
        <v>2272</v>
      </c>
      <c r="F658" s="661" t="s">
        <v>2256</v>
      </c>
      <c r="G658" s="661" t="s">
        <v>2305</v>
      </c>
      <c r="H658" s="661" t="s">
        <v>960</v>
      </c>
      <c r="I658" s="661" t="s">
        <v>982</v>
      </c>
      <c r="J658" s="661" t="s">
        <v>610</v>
      </c>
      <c r="K658" s="661" t="s">
        <v>613</v>
      </c>
      <c r="L658" s="662">
        <v>815.1</v>
      </c>
      <c r="M658" s="662">
        <v>16302</v>
      </c>
      <c r="N658" s="661">
        <v>20</v>
      </c>
      <c r="O658" s="744">
        <v>5.5</v>
      </c>
      <c r="P658" s="662">
        <v>9781.2000000000007</v>
      </c>
      <c r="Q658" s="677">
        <v>0.60000000000000009</v>
      </c>
      <c r="R658" s="661">
        <v>12</v>
      </c>
      <c r="S658" s="677">
        <v>0.6</v>
      </c>
      <c r="T658" s="744">
        <v>3.5</v>
      </c>
      <c r="U658" s="700">
        <v>0.63636363636363635</v>
      </c>
    </row>
    <row r="659" spans="1:21" ht="14.4" customHeight="1" x14ac:dyDescent="0.3">
      <c r="A659" s="660">
        <v>11</v>
      </c>
      <c r="B659" s="661" t="s">
        <v>577</v>
      </c>
      <c r="C659" s="661" t="s">
        <v>2261</v>
      </c>
      <c r="D659" s="742" t="s">
        <v>3663</v>
      </c>
      <c r="E659" s="743" t="s">
        <v>2272</v>
      </c>
      <c r="F659" s="661" t="s">
        <v>2256</v>
      </c>
      <c r="G659" s="661" t="s">
        <v>2306</v>
      </c>
      <c r="H659" s="661" t="s">
        <v>960</v>
      </c>
      <c r="I659" s="661" t="s">
        <v>966</v>
      </c>
      <c r="J659" s="661" t="s">
        <v>967</v>
      </c>
      <c r="K659" s="661" t="s">
        <v>2159</v>
      </c>
      <c r="L659" s="662">
        <v>48.42</v>
      </c>
      <c r="M659" s="662">
        <v>726.3</v>
      </c>
      <c r="N659" s="661">
        <v>15</v>
      </c>
      <c r="O659" s="744">
        <v>8.5</v>
      </c>
      <c r="P659" s="662">
        <v>193.68</v>
      </c>
      <c r="Q659" s="677">
        <v>0.26666666666666672</v>
      </c>
      <c r="R659" s="661">
        <v>4</v>
      </c>
      <c r="S659" s="677">
        <v>0.26666666666666666</v>
      </c>
      <c r="T659" s="744">
        <v>2</v>
      </c>
      <c r="U659" s="700">
        <v>0.23529411764705882</v>
      </c>
    </row>
    <row r="660" spans="1:21" ht="14.4" customHeight="1" x14ac:dyDescent="0.3">
      <c r="A660" s="660">
        <v>11</v>
      </c>
      <c r="B660" s="661" t="s">
        <v>577</v>
      </c>
      <c r="C660" s="661" t="s">
        <v>2261</v>
      </c>
      <c r="D660" s="742" t="s">
        <v>3663</v>
      </c>
      <c r="E660" s="743" t="s">
        <v>2272</v>
      </c>
      <c r="F660" s="661" t="s">
        <v>2256</v>
      </c>
      <c r="G660" s="661" t="s">
        <v>2306</v>
      </c>
      <c r="H660" s="661" t="s">
        <v>578</v>
      </c>
      <c r="I660" s="661" t="s">
        <v>1857</v>
      </c>
      <c r="J660" s="661" t="s">
        <v>967</v>
      </c>
      <c r="K660" s="661" t="s">
        <v>2401</v>
      </c>
      <c r="L660" s="662">
        <v>48.42</v>
      </c>
      <c r="M660" s="662">
        <v>10555.56000000001</v>
      </c>
      <c r="N660" s="661">
        <v>218</v>
      </c>
      <c r="O660" s="744">
        <v>122</v>
      </c>
      <c r="P660" s="662">
        <v>3873.6000000000031</v>
      </c>
      <c r="Q660" s="677">
        <v>0.36697247706422009</v>
      </c>
      <c r="R660" s="661">
        <v>80</v>
      </c>
      <c r="S660" s="677">
        <v>0.3669724770642202</v>
      </c>
      <c r="T660" s="744">
        <v>43.5</v>
      </c>
      <c r="U660" s="700">
        <v>0.35655737704918034</v>
      </c>
    </row>
    <row r="661" spans="1:21" ht="14.4" customHeight="1" x14ac:dyDescent="0.3">
      <c r="A661" s="660">
        <v>11</v>
      </c>
      <c r="B661" s="661" t="s">
        <v>577</v>
      </c>
      <c r="C661" s="661" t="s">
        <v>2261</v>
      </c>
      <c r="D661" s="742" t="s">
        <v>3663</v>
      </c>
      <c r="E661" s="743" t="s">
        <v>2272</v>
      </c>
      <c r="F661" s="661" t="s">
        <v>2256</v>
      </c>
      <c r="G661" s="661" t="s">
        <v>2306</v>
      </c>
      <c r="H661" s="661" t="s">
        <v>578</v>
      </c>
      <c r="I661" s="661" t="s">
        <v>2555</v>
      </c>
      <c r="J661" s="661" t="s">
        <v>2556</v>
      </c>
      <c r="K661" s="661" t="s">
        <v>2557</v>
      </c>
      <c r="L661" s="662">
        <v>48.42</v>
      </c>
      <c r="M661" s="662">
        <v>48.42</v>
      </c>
      <c r="N661" s="661">
        <v>1</v>
      </c>
      <c r="O661" s="744">
        <v>0.5</v>
      </c>
      <c r="P661" s="662">
        <v>48.42</v>
      </c>
      <c r="Q661" s="677">
        <v>1</v>
      </c>
      <c r="R661" s="661">
        <v>1</v>
      </c>
      <c r="S661" s="677">
        <v>1</v>
      </c>
      <c r="T661" s="744">
        <v>0.5</v>
      </c>
      <c r="U661" s="700">
        <v>1</v>
      </c>
    </row>
    <row r="662" spans="1:21" ht="14.4" customHeight="1" x14ac:dyDescent="0.3">
      <c r="A662" s="660">
        <v>11</v>
      </c>
      <c r="B662" s="661" t="s">
        <v>577</v>
      </c>
      <c r="C662" s="661" t="s">
        <v>2261</v>
      </c>
      <c r="D662" s="742" t="s">
        <v>3663</v>
      </c>
      <c r="E662" s="743" t="s">
        <v>2272</v>
      </c>
      <c r="F662" s="661" t="s">
        <v>2256</v>
      </c>
      <c r="G662" s="661" t="s">
        <v>2306</v>
      </c>
      <c r="H662" s="661" t="s">
        <v>578</v>
      </c>
      <c r="I662" s="661" t="s">
        <v>3021</v>
      </c>
      <c r="J662" s="661" t="s">
        <v>3022</v>
      </c>
      <c r="K662" s="661" t="s">
        <v>2730</v>
      </c>
      <c r="L662" s="662">
        <v>0</v>
      </c>
      <c r="M662" s="662">
        <v>0</v>
      </c>
      <c r="N662" s="661">
        <v>1</v>
      </c>
      <c r="O662" s="744">
        <v>0.5</v>
      </c>
      <c r="P662" s="662"/>
      <c r="Q662" s="677"/>
      <c r="R662" s="661"/>
      <c r="S662" s="677">
        <v>0</v>
      </c>
      <c r="T662" s="744"/>
      <c r="U662" s="700">
        <v>0</v>
      </c>
    </row>
    <row r="663" spans="1:21" ht="14.4" customHeight="1" x14ac:dyDescent="0.3">
      <c r="A663" s="660">
        <v>11</v>
      </c>
      <c r="B663" s="661" t="s">
        <v>577</v>
      </c>
      <c r="C663" s="661" t="s">
        <v>2261</v>
      </c>
      <c r="D663" s="742" t="s">
        <v>3663</v>
      </c>
      <c r="E663" s="743" t="s">
        <v>2272</v>
      </c>
      <c r="F663" s="661" t="s">
        <v>2256</v>
      </c>
      <c r="G663" s="661" t="s">
        <v>2306</v>
      </c>
      <c r="H663" s="661" t="s">
        <v>578</v>
      </c>
      <c r="I663" s="661" t="s">
        <v>2465</v>
      </c>
      <c r="J663" s="661" t="s">
        <v>967</v>
      </c>
      <c r="K663" s="661" t="s">
        <v>2466</v>
      </c>
      <c r="L663" s="662">
        <v>24.22</v>
      </c>
      <c r="M663" s="662">
        <v>24.22</v>
      </c>
      <c r="N663" s="661">
        <v>1</v>
      </c>
      <c r="O663" s="744">
        <v>1</v>
      </c>
      <c r="P663" s="662">
        <v>24.22</v>
      </c>
      <c r="Q663" s="677">
        <v>1</v>
      </c>
      <c r="R663" s="661">
        <v>1</v>
      </c>
      <c r="S663" s="677">
        <v>1</v>
      </c>
      <c r="T663" s="744">
        <v>1</v>
      </c>
      <c r="U663" s="700">
        <v>1</v>
      </c>
    </row>
    <row r="664" spans="1:21" ht="14.4" customHeight="1" x14ac:dyDescent="0.3">
      <c r="A664" s="660">
        <v>11</v>
      </c>
      <c r="B664" s="661" t="s">
        <v>577</v>
      </c>
      <c r="C664" s="661" t="s">
        <v>2261</v>
      </c>
      <c r="D664" s="742" t="s">
        <v>3663</v>
      </c>
      <c r="E664" s="743" t="s">
        <v>2272</v>
      </c>
      <c r="F664" s="661" t="s">
        <v>2256</v>
      </c>
      <c r="G664" s="661" t="s">
        <v>2558</v>
      </c>
      <c r="H664" s="661" t="s">
        <v>578</v>
      </c>
      <c r="I664" s="661" t="s">
        <v>3023</v>
      </c>
      <c r="J664" s="661" t="s">
        <v>2560</v>
      </c>
      <c r="K664" s="661" t="s">
        <v>3024</v>
      </c>
      <c r="L664" s="662">
        <v>0</v>
      </c>
      <c r="M664" s="662">
        <v>0</v>
      </c>
      <c r="N664" s="661">
        <v>3</v>
      </c>
      <c r="O664" s="744">
        <v>1</v>
      </c>
      <c r="P664" s="662"/>
      <c r="Q664" s="677"/>
      <c r="R664" s="661"/>
      <c r="S664" s="677">
        <v>0</v>
      </c>
      <c r="T664" s="744"/>
      <c r="U664" s="700">
        <v>0</v>
      </c>
    </row>
    <row r="665" spans="1:21" ht="14.4" customHeight="1" x14ac:dyDescent="0.3">
      <c r="A665" s="660">
        <v>11</v>
      </c>
      <c r="B665" s="661" t="s">
        <v>577</v>
      </c>
      <c r="C665" s="661" t="s">
        <v>2261</v>
      </c>
      <c r="D665" s="742" t="s">
        <v>3663</v>
      </c>
      <c r="E665" s="743" t="s">
        <v>2272</v>
      </c>
      <c r="F665" s="661" t="s">
        <v>2256</v>
      </c>
      <c r="G665" s="661" t="s">
        <v>3025</v>
      </c>
      <c r="H665" s="661" t="s">
        <v>578</v>
      </c>
      <c r="I665" s="661" t="s">
        <v>652</v>
      </c>
      <c r="J665" s="661" t="s">
        <v>3026</v>
      </c>
      <c r="K665" s="661" t="s">
        <v>1651</v>
      </c>
      <c r="L665" s="662">
        <v>0</v>
      </c>
      <c r="M665" s="662">
        <v>0</v>
      </c>
      <c r="N665" s="661">
        <v>1</v>
      </c>
      <c r="O665" s="744">
        <v>0.5</v>
      </c>
      <c r="P665" s="662">
        <v>0</v>
      </c>
      <c r="Q665" s="677"/>
      <c r="R665" s="661">
        <v>1</v>
      </c>
      <c r="S665" s="677">
        <v>1</v>
      </c>
      <c r="T665" s="744">
        <v>0.5</v>
      </c>
      <c r="U665" s="700">
        <v>1</v>
      </c>
    </row>
    <row r="666" spans="1:21" ht="14.4" customHeight="1" x14ac:dyDescent="0.3">
      <c r="A666" s="660">
        <v>11</v>
      </c>
      <c r="B666" s="661" t="s">
        <v>577</v>
      </c>
      <c r="C666" s="661" t="s">
        <v>2261</v>
      </c>
      <c r="D666" s="742" t="s">
        <v>3663</v>
      </c>
      <c r="E666" s="743" t="s">
        <v>2272</v>
      </c>
      <c r="F666" s="661" t="s">
        <v>2256</v>
      </c>
      <c r="G666" s="661" t="s">
        <v>3027</v>
      </c>
      <c r="H666" s="661" t="s">
        <v>578</v>
      </c>
      <c r="I666" s="661" t="s">
        <v>3028</v>
      </c>
      <c r="J666" s="661" t="s">
        <v>3029</v>
      </c>
      <c r="K666" s="661" t="s">
        <v>3030</v>
      </c>
      <c r="L666" s="662">
        <v>54.55</v>
      </c>
      <c r="M666" s="662">
        <v>490.94999999999993</v>
      </c>
      <c r="N666" s="661">
        <v>9</v>
      </c>
      <c r="O666" s="744">
        <v>1.5</v>
      </c>
      <c r="P666" s="662">
        <v>163.64999999999998</v>
      </c>
      <c r="Q666" s="677">
        <v>0.33333333333333331</v>
      </c>
      <c r="R666" s="661">
        <v>3</v>
      </c>
      <c r="S666" s="677">
        <v>0.33333333333333331</v>
      </c>
      <c r="T666" s="744">
        <v>0.5</v>
      </c>
      <c r="U666" s="700">
        <v>0.33333333333333331</v>
      </c>
    </row>
    <row r="667" spans="1:21" ht="14.4" customHeight="1" x14ac:dyDescent="0.3">
      <c r="A667" s="660">
        <v>11</v>
      </c>
      <c r="B667" s="661" t="s">
        <v>577</v>
      </c>
      <c r="C667" s="661" t="s">
        <v>2261</v>
      </c>
      <c r="D667" s="742" t="s">
        <v>3663</v>
      </c>
      <c r="E667" s="743" t="s">
        <v>2272</v>
      </c>
      <c r="F667" s="661" t="s">
        <v>2256</v>
      </c>
      <c r="G667" s="661" t="s">
        <v>3031</v>
      </c>
      <c r="H667" s="661" t="s">
        <v>578</v>
      </c>
      <c r="I667" s="661" t="s">
        <v>3032</v>
      </c>
      <c r="J667" s="661" t="s">
        <v>3033</v>
      </c>
      <c r="K667" s="661" t="s">
        <v>3034</v>
      </c>
      <c r="L667" s="662">
        <v>0</v>
      </c>
      <c r="M667" s="662">
        <v>0</v>
      </c>
      <c r="N667" s="661">
        <v>6</v>
      </c>
      <c r="O667" s="744">
        <v>1</v>
      </c>
      <c r="P667" s="662"/>
      <c r="Q667" s="677"/>
      <c r="R667" s="661"/>
      <c r="S667" s="677">
        <v>0</v>
      </c>
      <c r="T667" s="744"/>
      <c r="U667" s="700">
        <v>0</v>
      </c>
    </row>
    <row r="668" spans="1:21" ht="14.4" customHeight="1" x14ac:dyDescent="0.3">
      <c r="A668" s="660">
        <v>11</v>
      </c>
      <c r="B668" s="661" t="s">
        <v>577</v>
      </c>
      <c r="C668" s="661" t="s">
        <v>2261</v>
      </c>
      <c r="D668" s="742" t="s">
        <v>3663</v>
      </c>
      <c r="E668" s="743" t="s">
        <v>2272</v>
      </c>
      <c r="F668" s="661" t="s">
        <v>2256</v>
      </c>
      <c r="G668" s="661" t="s">
        <v>3035</v>
      </c>
      <c r="H668" s="661" t="s">
        <v>578</v>
      </c>
      <c r="I668" s="661" t="s">
        <v>1211</v>
      </c>
      <c r="J668" s="661" t="s">
        <v>3036</v>
      </c>
      <c r="K668" s="661" t="s">
        <v>3037</v>
      </c>
      <c r="L668" s="662">
        <v>0</v>
      </c>
      <c r="M668" s="662">
        <v>0</v>
      </c>
      <c r="N668" s="661">
        <v>1</v>
      </c>
      <c r="O668" s="744">
        <v>1</v>
      </c>
      <c r="P668" s="662"/>
      <c r="Q668" s="677"/>
      <c r="R668" s="661"/>
      <c r="S668" s="677">
        <v>0</v>
      </c>
      <c r="T668" s="744"/>
      <c r="U668" s="700">
        <v>0</v>
      </c>
    </row>
    <row r="669" spans="1:21" ht="14.4" customHeight="1" x14ac:dyDescent="0.3">
      <c r="A669" s="660">
        <v>11</v>
      </c>
      <c r="B669" s="661" t="s">
        <v>577</v>
      </c>
      <c r="C669" s="661" t="s">
        <v>2261</v>
      </c>
      <c r="D669" s="742" t="s">
        <v>3663</v>
      </c>
      <c r="E669" s="743" t="s">
        <v>2272</v>
      </c>
      <c r="F669" s="661" t="s">
        <v>2256</v>
      </c>
      <c r="G669" s="661" t="s">
        <v>3038</v>
      </c>
      <c r="H669" s="661" t="s">
        <v>578</v>
      </c>
      <c r="I669" s="661" t="s">
        <v>3039</v>
      </c>
      <c r="J669" s="661" t="s">
        <v>753</v>
      </c>
      <c r="K669" s="661" t="s">
        <v>2486</v>
      </c>
      <c r="L669" s="662">
        <v>0</v>
      </c>
      <c r="M669" s="662">
        <v>0</v>
      </c>
      <c r="N669" s="661">
        <v>1</v>
      </c>
      <c r="O669" s="744">
        <v>0.5</v>
      </c>
      <c r="P669" s="662"/>
      <c r="Q669" s="677"/>
      <c r="R669" s="661"/>
      <c r="S669" s="677">
        <v>0</v>
      </c>
      <c r="T669" s="744"/>
      <c r="U669" s="700">
        <v>0</v>
      </c>
    </row>
    <row r="670" spans="1:21" ht="14.4" customHeight="1" x14ac:dyDescent="0.3">
      <c r="A670" s="660">
        <v>11</v>
      </c>
      <c r="B670" s="661" t="s">
        <v>577</v>
      </c>
      <c r="C670" s="661" t="s">
        <v>2261</v>
      </c>
      <c r="D670" s="742" t="s">
        <v>3663</v>
      </c>
      <c r="E670" s="743" t="s">
        <v>2272</v>
      </c>
      <c r="F670" s="661" t="s">
        <v>2256</v>
      </c>
      <c r="G670" s="661" t="s">
        <v>2307</v>
      </c>
      <c r="H670" s="661" t="s">
        <v>578</v>
      </c>
      <c r="I670" s="661" t="s">
        <v>714</v>
      </c>
      <c r="J670" s="661" t="s">
        <v>2308</v>
      </c>
      <c r="K670" s="661" t="s">
        <v>2309</v>
      </c>
      <c r="L670" s="662">
        <v>0</v>
      </c>
      <c r="M670" s="662">
        <v>0</v>
      </c>
      <c r="N670" s="661">
        <v>20</v>
      </c>
      <c r="O670" s="744">
        <v>6.5</v>
      </c>
      <c r="P670" s="662">
        <v>0</v>
      </c>
      <c r="Q670" s="677"/>
      <c r="R670" s="661">
        <v>10</v>
      </c>
      <c r="S670" s="677">
        <v>0.5</v>
      </c>
      <c r="T670" s="744">
        <v>3.5</v>
      </c>
      <c r="U670" s="700">
        <v>0.53846153846153844</v>
      </c>
    </row>
    <row r="671" spans="1:21" ht="14.4" customHeight="1" x14ac:dyDescent="0.3">
      <c r="A671" s="660">
        <v>11</v>
      </c>
      <c r="B671" s="661" t="s">
        <v>577</v>
      </c>
      <c r="C671" s="661" t="s">
        <v>2261</v>
      </c>
      <c r="D671" s="742" t="s">
        <v>3663</v>
      </c>
      <c r="E671" s="743" t="s">
        <v>2272</v>
      </c>
      <c r="F671" s="661" t="s">
        <v>2256</v>
      </c>
      <c r="G671" s="661" t="s">
        <v>3040</v>
      </c>
      <c r="H671" s="661" t="s">
        <v>578</v>
      </c>
      <c r="I671" s="661" t="s">
        <v>3041</v>
      </c>
      <c r="J671" s="661" t="s">
        <v>3042</v>
      </c>
      <c r="K671" s="661" t="s">
        <v>3043</v>
      </c>
      <c r="L671" s="662">
        <v>0</v>
      </c>
      <c r="M671" s="662">
        <v>0</v>
      </c>
      <c r="N671" s="661">
        <v>1</v>
      </c>
      <c r="O671" s="744">
        <v>0.5</v>
      </c>
      <c r="P671" s="662"/>
      <c r="Q671" s="677"/>
      <c r="R671" s="661"/>
      <c r="S671" s="677">
        <v>0</v>
      </c>
      <c r="T671" s="744"/>
      <c r="U671" s="700">
        <v>0</v>
      </c>
    </row>
    <row r="672" spans="1:21" ht="14.4" customHeight="1" x14ac:dyDescent="0.3">
      <c r="A672" s="660">
        <v>11</v>
      </c>
      <c r="B672" s="661" t="s">
        <v>577</v>
      </c>
      <c r="C672" s="661" t="s">
        <v>2261</v>
      </c>
      <c r="D672" s="742" t="s">
        <v>3663</v>
      </c>
      <c r="E672" s="743" t="s">
        <v>2272</v>
      </c>
      <c r="F672" s="661" t="s">
        <v>2256</v>
      </c>
      <c r="G672" s="661" t="s">
        <v>3044</v>
      </c>
      <c r="H672" s="661" t="s">
        <v>578</v>
      </c>
      <c r="I672" s="661" t="s">
        <v>3045</v>
      </c>
      <c r="J672" s="661" t="s">
        <v>3046</v>
      </c>
      <c r="K672" s="661" t="s">
        <v>3047</v>
      </c>
      <c r="L672" s="662">
        <v>0</v>
      </c>
      <c r="M672" s="662">
        <v>0</v>
      </c>
      <c r="N672" s="661">
        <v>6</v>
      </c>
      <c r="O672" s="744">
        <v>1</v>
      </c>
      <c r="P672" s="662"/>
      <c r="Q672" s="677"/>
      <c r="R672" s="661"/>
      <c r="S672" s="677">
        <v>0</v>
      </c>
      <c r="T672" s="744"/>
      <c r="U672" s="700">
        <v>0</v>
      </c>
    </row>
    <row r="673" spans="1:21" ht="14.4" customHeight="1" x14ac:dyDescent="0.3">
      <c r="A673" s="660">
        <v>11</v>
      </c>
      <c r="B673" s="661" t="s">
        <v>577</v>
      </c>
      <c r="C673" s="661" t="s">
        <v>2261</v>
      </c>
      <c r="D673" s="742" t="s">
        <v>3663</v>
      </c>
      <c r="E673" s="743" t="s">
        <v>2272</v>
      </c>
      <c r="F673" s="661" t="s">
        <v>2256</v>
      </c>
      <c r="G673" s="661" t="s">
        <v>2760</v>
      </c>
      <c r="H673" s="661" t="s">
        <v>578</v>
      </c>
      <c r="I673" s="661" t="s">
        <v>3048</v>
      </c>
      <c r="J673" s="661" t="s">
        <v>2762</v>
      </c>
      <c r="K673" s="661" t="s">
        <v>3049</v>
      </c>
      <c r="L673" s="662">
        <v>0</v>
      </c>
      <c r="M673" s="662">
        <v>0</v>
      </c>
      <c r="N673" s="661">
        <v>5</v>
      </c>
      <c r="O673" s="744">
        <v>2.5</v>
      </c>
      <c r="P673" s="662">
        <v>0</v>
      </c>
      <c r="Q673" s="677"/>
      <c r="R673" s="661">
        <v>2</v>
      </c>
      <c r="S673" s="677">
        <v>0.4</v>
      </c>
      <c r="T673" s="744">
        <v>1</v>
      </c>
      <c r="U673" s="700">
        <v>0.4</v>
      </c>
    </row>
    <row r="674" spans="1:21" ht="14.4" customHeight="1" x14ac:dyDescent="0.3">
      <c r="A674" s="660">
        <v>11</v>
      </c>
      <c r="B674" s="661" t="s">
        <v>577</v>
      </c>
      <c r="C674" s="661" t="s">
        <v>2261</v>
      </c>
      <c r="D674" s="742" t="s">
        <v>3663</v>
      </c>
      <c r="E674" s="743" t="s">
        <v>2272</v>
      </c>
      <c r="F674" s="661" t="s">
        <v>2256</v>
      </c>
      <c r="G674" s="661" t="s">
        <v>2760</v>
      </c>
      <c r="H674" s="661" t="s">
        <v>578</v>
      </c>
      <c r="I674" s="661" t="s">
        <v>2761</v>
      </c>
      <c r="J674" s="661" t="s">
        <v>2762</v>
      </c>
      <c r="K674" s="661" t="s">
        <v>1558</v>
      </c>
      <c r="L674" s="662">
        <v>61.34</v>
      </c>
      <c r="M674" s="662">
        <v>61.34</v>
      </c>
      <c r="N674" s="661">
        <v>1</v>
      </c>
      <c r="O674" s="744">
        <v>0.5</v>
      </c>
      <c r="P674" s="662"/>
      <c r="Q674" s="677">
        <v>0</v>
      </c>
      <c r="R674" s="661"/>
      <c r="S674" s="677">
        <v>0</v>
      </c>
      <c r="T674" s="744"/>
      <c r="U674" s="700">
        <v>0</v>
      </c>
    </row>
    <row r="675" spans="1:21" ht="14.4" customHeight="1" x14ac:dyDescent="0.3">
      <c r="A675" s="660">
        <v>11</v>
      </c>
      <c r="B675" s="661" t="s">
        <v>577</v>
      </c>
      <c r="C675" s="661" t="s">
        <v>2261</v>
      </c>
      <c r="D675" s="742" t="s">
        <v>3663</v>
      </c>
      <c r="E675" s="743" t="s">
        <v>2272</v>
      </c>
      <c r="F675" s="661" t="s">
        <v>2256</v>
      </c>
      <c r="G675" s="661" t="s">
        <v>2760</v>
      </c>
      <c r="H675" s="661" t="s">
        <v>578</v>
      </c>
      <c r="I675" s="661" t="s">
        <v>2761</v>
      </c>
      <c r="J675" s="661" t="s">
        <v>2762</v>
      </c>
      <c r="K675" s="661" t="s">
        <v>1558</v>
      </c>
      <c r="L675" s="662">
        <v>38.56</v>
      </c>
      <c r="M675" s="662">
        <v>77.12</v>
      </c>
      <c r="N675" s="661">
        <v>2</v>
      </c>
      <c r="O675" s="744">
        <v>1</v>
      </c>
      <c r="P675" s="662"/>
      <c r="Q675" s="677">
        <v>0</v>
      </c>
      <c r="R675" s="661"/>
      <c r="S675" s="677">
        <v>0</v>
      </c>
      <c r="T675" s="744"/>
      <c r="U675" s="700">
        <v>0</v>
      </c>
    </row>
    <row r="676" spans="1:21" ht="14.4" customHeight="1" x14ac:dyDescent="0.3">
      <c r="A676" s="660">
        <v>11</v>
      </c>
      <c r="B676" s="661" t="s">
        <v>577</v>
      </c>
      <c r="C676" s="661" t="s">
        <v>2261</v>
      </c>
      <c r="D676" s="742" t="s">
        <v>3663</v>
      </c>
      <c r="E676" s="743" t="s">
        <v>2272</v>
      </c>
      <c r="F676" s="661" t="s">
        <v>2256</v>
      </c>
      <c r="G676" s="661" t="s">
        <v>2313</v>
      </c>
      <c r="H676" s="661" t="s">
        <v>960</v>
      </c>
      <c r="I676" s="661" t="s">
        <v>1007</v>
      </c>
      <c r="J676" s="661" t="s">
        <v>1004</v>
      </c>
      <c r="K676" s="661" t="s">
        <v>2163</v>
      </c>
      <c r="L676" s="662">
        <v>93.96</v>
      </c>
      <c r="M676" s="662">
        <v>281.88</v>
      </c>
      <c r="N676" s="661">
        <v>3</v>
      </c>
      <c r="O676" s="744">
        <v>0.5</v>
      </c>
      <c r="P676" s="662"/>
      <c r="Q676" s="677">
        <v>0</v>
      </c>
      <c r="R676" s="661"/>
      <c r="S676" s="677">
        <v>0</v>
      </c>
      <c r="T676" s="744"/>
      <c r="U676" s="700">
        <v>0</v>
      </c>
    </row>
    <row r="677" spans="1:21" ht="14.4" customHeight="1" x14ac:dyDescent="0.3">
      <c r="A677" s="660">
        <v>11</v>
      </c>
      <c r="B677" s="661" t="s">
        <v>577</v>
      </c>
      <c r="C677" s="661" t="s">
        <v>2261</v>
      </c>
      <c r="D677" s="742" t="s">
        <v>3663</v>
      </c>
      <c r="E677" s="743" t="s">
        <v>2272</v>
      </c>
      <c r="F677" s="661" t="s">
        <v>2256</v>
      </c>
      <c r="G677" s="661" t="s">
        <v>2313</v>
      </c>
      <c r="H677" s="661" t="s">
        <v>960</v>
      </c>
      <c r="I677" s="661" t="s">
        <v>3050</v>
      </c>
      <c r="J677" s="661" t="s">
        <v>3051</v>
      </c>
      <c r="K677" s="661" t="s">
        <v>2887</v>
      </c>
      <c r="L677" s="662">
        <v>300.68</v>
      </c>
      <c r="M677" s="662">
        <v>1503.4</v>
      </c>
      <c r="N677" s="661">
        <v>5</v>
      </c>
      <c r="O677" s="744">
        <v>2</v>
      </c>
      <c r="P677" s="662"/>
      <c r="Q677" s="677">
        <v>0</v>
      </c>
      <c r="R677" s="661"/>
      <c r="S677" s="677">
        <v>0</v>
      </c>
      <c r="T677" s="744"/>
      <c r="U677" s="700">
        <v>0</v>
      </c>
    </row>
    <row r="678" spans="1:21" ht="14.4" customHeight="1" x14ac:dyDescent="0.3">
      <c r="A678" s="660">
        <v>11</v>
      </c>
      <c r="B678" s="661" t="s">
        <v>577</v>
      </c>
      <c r="C678" s="661" t="s">
        <v>2261</v>
      </c>
      <c r="D678" s="742" t="s">
        <v>3663</v>
      </c>
      <c r="E678" s="743" t="s">
        <v>2272</v>
      </c>
      <c r="F678" s="661" t="s">
        <v>2256</v>
      </c>
      <c r="G678" s="661" t="s">
        <v>2588</v>
      </c>
      <c r="H678" s="661" t="s">
        <v>578</v>
      </c>
      <c r="I678" s="661" t="s">
        <v>3052</v>
      </c>
      <c r="J678" s="661" t="s">
        <v>2595</v>
      </c>
      <c r="K678" s="661" t="s">
        <v>3053</v>
      </c>
      <c r="L678" s="662">
        <v>0</v>
      </c>
      <c r="M678" s="662">
        <v>0</v>
      </c>
      <c r="N678" s="661">
        <v>1</v>
      </c>
      <c r="O678" s="744">
        <v>0.5</v>
      </c>
      <c r="P678" s="662">
        <v>0</v>
      </c>
      <c r="Q678" s="677"/>
      <c r="R678" s="661">
        <v>1</v>
      </c>
      <c r="S678" s="677">
        <v>1</v>
      </c>
      <c r="T678" s="744">
        <v>0.5</v>
      </c>
      <c r="U678" s="700">
        <v>1</v>
      </c>
    </row>
    <row r="679" spans="1:21" ht="14.4" customHeight="1" x14ac:dyDescent="0.3">
      <c r="A679" s="660">
        <v>11</v>
      </c>
      <c r="B679" s="661" t="s">
        <v>577</v>
      </c>
      <c r="C679" s="661" t="s">
        <v>2261</v>
      </c>
      <c r="D679" s="742" t="s">
        <v>3663</v>
      </c>
      <c r="E679" s="743" t="s">
        <v>2272</v>
      </c>
      <c r="F679" s="661" t="s">
        <v>2256</v>
      </c>
      <c r="G679" s="661" t="s">
        <v>2588</v>
      </c>
      <c r="H679" s="661" t="s">
        <v>578</v>
      </c>
      <c r="I679" s="661" t="s">
        <v>3054</v>
      </c>
      <c r="J679" s="661" t="s">
        <v>3055</v>
      </c>
      <c r="K679" s="661" t="s">
        <v>3056</v>
      </c>
      <c r="L679" s="662">
        <v>0</v>
      </c>
      <c r="M679" s="662">
        <v>0</v>
      </c>
      <c r="N679" s="661">
        <v>3</v>
      </c>
      <c r="O679" s="744">
        <v>1</v>
      </c>
      <c r="P679" s="662"/>
      <c r="Q679" s="677"/>
      <c r="R679" s="661"/>
      <c r="S679" s="677">
        <v>0</v>
      </c>
      <c r="T679" s="744"/>
      <c r="U679" s="700">
        <v>0</v>
      </c>
    </row>
    <row r="680" spans="1:21" ht="14.4" customHeight="1" x14ac:dyDescent="0.3">
      <c r="A680" s="660">
        <v>11</v>
      </c>
      <c r="B680" s="661" t="s">
        <v>577</v>
      </c>
      <c r="C680" s="661" t="s">
        <v>2261</v>
      </c>
      <c r="D680" s="742" t="s">
        <v>3663</v>
      </c>
      <c r="E680" s="743" t="s">
        <v>2272</v>
      </c>
      <c r="F680" s="661" t="s">
        <v>2256</v>
      </c>
      <c r="G680" s="661" t="s">
        <v>2588</v>
      </c>
      <c r="H680" s="661" t="s">
        <v>578</v>
      </c>
      <c r="I680" s="661" t="s">
        <v>3054</v>
      </c>
      <c r="J680" s="661" t="s">
        <v>3055</v>
      </c>
      <c r="K680" s="661" t="s">
        <v>3056</v>
      </c>
      <c r="L680" s="662">
        <v>98.75</v>
      </c>
      <c r="M680" s="662">
        <v>13825</v>
      </c>
      <c r="N680" s="661">
        <v>140</v>
      </c>
      <c r="O680" s="744">
        <v>31</v>
      </c>
      <c r="P680" s="662">
        <v>6023.75</v>
      </c>
      <c r="Q680" s="677">
        <v>0.43571428571428572</v>
      </c>
      <c r="R680" s="661">
        <v>61</v>
      </c>
      <c r="S680" s="677">
        <v>0.43571428571428572</v>
      </c>
      <c r="T680" s="744">
        <v>15</v>
      </c>
      <c r="U680" s="700">
        <v>0.4838709677419355</v>
      </c>
    </row>
    <row r="681" spans="1:21" ht="14.4" customHeight="1" x14ac:dyDescent="0.3">
      <c r="A681" s="660">
        <v>11</v>
      </c>
      <c r="B681" s="661" t="s">
        <v>577</v>
      </c>
      <c r="C681" s="661" t="s">
        <v>2261</v>
      </c>
      <c r="D681" s="742" t="s">
        <v>3663</v>
      </c>
      <c r="E681" s="743" t="s">
        <v>2272</v>
      </c>
      <c r="F681" s="661" t="s">
        <v>2256</v>
      </c>
      <c r="G681" s="661" t="s">
        <v>2588</v>
      </c>
      <c r="H681" s="661" t="s">
        <v>578</v>
      </c>
      <c r="I681" s="661" t="s">
        <v>3057</v>
      </c>
      <c r="J681" s="661" t="s">
        <v>3055</v>
      </c>
      <c r="K681" s="661" t="s">
        <v>3058</v>
      </c>
      <c r="L681" s="662">
        <v>0</v>
      </c>
      <c r="M681" s="662">
        <v>0</v>
      </c>
      <c r="N681" s="661">
        <v>15</v>
      </c>
      <c r="O681" s="744">
        <v>3.5</v>
      </c>
      <c r="P681" s="662">
        <v>0</v>
      </c>
      <c r="Q681" s="677"/>
      <c r="R681" s="661">
        <v>9</v>
      </c>
      <c r="S681" s="677">
        <v>0.6</v>
      </c>
      <c r="T681" s="744">
        <v>2.5</v>
      </c>
      <c r="U681" s="700">
        <v>0.7142857142857143</v>
      </c>
    </row>
    <row r="682" spans="1:21" ht="14.4" customHeight="1" x14ac:dyDescent="0.3">
      <c r="A682" s="660">
        <v>11</v>
      </c>
      <c r="B682" s="661" t="s">
        <v>577</v>
      </c>
      <c r="C682" s="661" t="s">
        <v>2261</v>
      </c>
      <c r="D682" s="742" t="s">
        <v>3663</v>
      </c>
      <c r="E682" s="743" t="s">
        <v>2272</v>
      </c>
      <c r="F682" s="661" t="s">
        <v>2256</v>
      </c>
      <c r="G682" s="661" t="s">
        <v>2588</v>
      </c>
      <c r="H682" s="661" t="s">
        <v>578</v>
      </c>
      <c r="I682" s="661" t="s">
        <v>3059</v>
      </c>
      <c r="J682" s="661" t="s">
        <v>3055</v>
      </c>
      <c r="K682" s="661" t="s">
        <v>3056</v>
      </c>
      <c r="L682" s="662">
        <v>0</v>
      </c>
      <c r="M682" s="662">
        <v>0</v>
      </c>
      <c r="N682" s="661">
        <v>31</v>
      </c>
      <c r="O682" s="744">
        <v>6.5</v>
      </c>
      <c r="P682" s="662">
        <v>0</v>
      </c>
      <c r="Q682" s="677"/>
      <c r="R682" s="661">
        <v>13</v>
      </c>
      <c r="S682" s="677">
        <v>0.41935483870967744</v>
      </c>
      <c r="T682" s="744">
        <v>3</v>
      </c>
      <c r="U682" s="700">
        <v>0.46153846153846156</v>
      </c>
    </row>
    <row r="683" spans="1:21" ht="14.4" customHeight="1" x14ac:dyDescent="0.3">
      <c r="A683" s="660">
        <v>11</v>
      </c>
      <c r="B683" s="661" t="s">
        <v>577</v>
      </c>
      <c r="C683" s="661" t="s">
        <v>2261</v>
      </c>
      <c r="D683" s="742" t="s">
        <v>3663</v>
      </c>
      <c r="E683" s="743" t="s">
        <v>2272</v>
      </c>
      <c r="F683" s="661" t="s">
        <v>2256</v>
      </c>
      <c r="G683" s="661" t="s">
        <v>3060</v>
      </c>
      <c r="H683" s="661" t="s">
        <v>578</v>
      </c>
      <c r="I683" s="661" t="s">
        <v>3061</v>
      </c>
      <c r="J683" s="661" t="s">
        <v>3062</v>
      </c>
      <c r="K683" s="661" t="s">
        <v>3063</v>
      </c>
      <c r="L683" s="662">
        <v>0</v>
      </c>
      <c r="M683" s="662">
        <v>0</v>
      </c>
      <c r="N683" s="661">
        <v>1</v>
      </c>
      <c r="O683" s="744">
        <v>0.5</v>
      </c>
      <c r="P683" s="662"/>
      <c r="Q683" s="677"/>
      <c r="R683" s="661"/>
      <c r="S683" s="677">
        <v>0</v>
      </c>
      <c r="T683" s="744"/>
      <c r="U683" s="700">
        <v>0</v>
      </c>
    </row>
    <row r="684" spans="1:21" ht="14.4" customHeight="1" x14ac:dyDescent="0.3">
      <c r="A684" s="660">
        <v>11</v>
      </c>
      <c r="B684" s="661" t="s">
        <v>577</v>
      </c>
      <c r="C684" s="661" t="s">
        <v>2261</v>
      </c>
      <c r="D684" s="742" t="s">
        <v>3663</v>
      </c>
      <c r="E684" s="743" t="s">
        <v>2272</v>
      </c>
      <c r="F684" s="661" t="s">
        <v>2256</v>
      </c>
      <c r="G684" s="661" t="s">
        <v>3060</v>
      </c>
      <c r="H684" s="661" t="s">
        <v>578</v>
      </c>
      <c r="I684" s="661" t="s">
        <v>3064</v>
      </c>
      <c r="J684" s="661" t="s">
        <v>3062</v>
      </c>
      <c r="K684" s="661" t="s">
        <v>3065</v>
      </c>
      <c r="L684" s="662">
        <v>0</v>
      </c>
      <c r="M684" s="662">
        <v>0</v>
      </c>
      <c r="N684" s="661">
        <v>1</v>
      </c>
      <c r="O684" s="744">
        <v>0.5</v>
      </c>
      <c r="P684" s="662"/>
      <c r="Q684" s="677"/>
      <c r="R684" s="661"/>
      <c r="S684" s="677">
        <v>0</v>
      </c>
      <c r="T684" s="744"/>
      <c r="U684" s="700">
        <v>0</v>
      </c>
    </row>
    <row r="685" spans="1:21" ht="14.4" customHeight="1" x14ac:dyDescent="0.3">
      <c r="A685" s="660">
        <v>11</v>
      </c>
      <c r="B685" s="661" t="s">
        <v>577</v>
      </c>
      <c r="C685" s="661" t="s">
        <v>2261</v>
      </c>
      <c r="D685" s="742" t="s">
        <v>3663</v>
      </c>
      <c r="E685" s="743" t="s">
        <v>2272</v>
      </c>
      <c r="F685" s="661" t="s">
        <v>2258</v>
      </c>
      <c r="G685" s="661" t="s">
        <v>2351</v>
      </c>
      <c r="H685" s="661" t="s">
        <v>578</v>
      </c>
      <c r="I685" s="661" t="s">
        <v>3066</v>
      </c>
      <c r="J685" s="661" t="s">
        <v>3067</v>
      </c>
      <c r="K685" s="661" t="s">
        <v>2607</v>
      </c>
      <c r="L685" s="662">
        <v>300</v>
      </c>
      <c r="M685" s="662">
        <v>900</v>
      </c>
      <c r="N685" s="661">
        <v>3</v>
      </c>
      <c r="O685" s="744">
        <v>2</v>
      </c>
      <c r="P685" s="662"/>
      <c r="Q685" s="677">
        <v>0</v>
      </c>
      <c r="R685" s="661"/>
      <c r="S685" s="677">
        <v>0</v>
      </c>
      <c r="T685" s="744"/>
      <c r="U685" s="700">
        <v>0</v>
      </c>
    </row>
    <row r="686" spans="1:21" ht="14.4" customHeight="1" x14ac:dyDescent="0.3">
      <c r="A686" s="660">
        <v>11</v>
      </c>
      <c r="B686" s="661" t="s">
        <v>577</v>
      </c>
      <c r="C686" s="661" t="s">
        <v>2261</v>
      </c>
      <c r="D686" s="742" t="s">
        <v>3663</v>
      </c>
      <c r="E686" s="743" t="s">
        <v>2272</v>
      </c>
      <c r="F686" s="661" t="s">
        <v>2258</v>
      </c>
      <c r="G686" s="661" t="s">
        <v>2351</v>
      </c>
      <c r="H686" s="661" t="s">
        <v>578</v>
      </c>
      <c r="I686" s="661" t="s">
        <v>2352</v>
      </c>
      <c r="J686" s="661" t="s">
        <v>2353</v>
      </c>
      <c r="K686" s="661" t="s">
        <v>2354</v>
      </c>
      <c r="L686" s="662">
        <v>0</v>
      </c>
      <c r="M686" s="662">
        <v>0</v>
      </c>
      <c r="N686" s="661">
        <v>11</v>
      </c>
      <c r="O686" s="744">
        <v>10</v>
      </c>
      <c r="P686" s="662"/>
      <c r="Q686" s="677"/>
      <c r="R686" s="661"/>
      <c r="S686" s="677">
        <v>0</v>
      </c>
      <c r="T686" s="744"/>
      <c r="U686" s="700">
        <v>0</v>
      </c>
    </row>
    <row r="687" spans="1:21" ht="14.4" customHeight="1" x14ac:dyDescent="0.3">
      <c r="A687" s="660">
        <v>11</v>
      </c>
      <c r="B687" s="661" t="s">
        <v>577</v>
      </c>
      <c r="C687" s="661" t="s">
        <v>2261</v>
      </c>
      <c r="D687" s="742" t="s">
        <v>3663</v>
      </c>
      <c r="E687" s="743" t="s">
        <v>2272</v>
      </c>
      <c r="F687" s="661" t="s">
        <v>2258</v>
      </c>
      <c r="G687" s="661" t="s">
        <v>2314</v>
      </c>
      <c r="H687" s="661" t="s">
        <v>578</v>
      </c>
      <c r="I687" s="661" t="s">
        <v>2608</v>
      </c>
      <c r="J687" s="661" t="s">
        <v>2609</v>
      </c>
      <c r="K687" s="661" t="s">
        <v>2610</v>
      </c>
      <c r="L687" s="662">
        <v>186.96</v>
      </c>
      <c r="M687" s="662">
        <v>560.88</v>
      </c>
      <c r="N687" s="661">
        <v>3</v>
      </c>
      <c r="O687" s="744">
        <v>2</v>
      </c>
      <c r="P687" s="662">
        <v>560.88</v>
      </c>
      <c r="Q687" s="677">
        <v>1</v>
      </c>
      <c r="R687" s="661">
        <v>3</v>
      </c>
      <c r="S687" s="677">
        <v>1</v>
      </c>
      <c r="T687" s="744">
        <v>2</v>
      </c>
      <c r="U687" s="700">
        <v>1</v>
      </c>
    </row>
    <row r="688" spans="1:21" ht="14.4" customHeight="1" x14ac:dyDescent="0.3">
      <c r="A688" s="660">
        <v>11</v>
      </c>
      <c r="B688" s="661" t="s">
        <v>577</v>
      </c>
      <c r="C688" s="661" t="s">
        <v>2261</v>
      </c>
      <c r="D688" s="742" t="s">
        <v>3663</v>
      </c>
      <c r="E688" s="743" t="s">
        <v>2272</v>
      </c>
      <c r="F688" s="661" t="s">
        <v>2258</v>
      </c>
      <c r="G688" s="661" t="s">
        <v>2314</v>
      </c>
      <c r="H688" s="661" t="s">
        <v>578</v>
      </c>
      <c r="I688" s="661" t="s">
        <v>2620</v>
      </c>
      <c r="J688" s="661" t="s">
        <v>2621</v>
      </c>
      <c r="K688" s="661" t="s">
        <v>2622</v>
      </c>
      <c r="L688" s="662">
        <v>35.75</v>
      </c>
      <c r="M688" s="662">
        <v>71.5</v>
      </c>
      <c r="N688" s="661">
        <v>2</v>
      </c>
      <c r="O688" s="744">
        <v>2</v>
      </c>
      <c r="P688" s="662">
        <v>71.5</v>
      </c>
      <c r="Q688" s="677">
        <v>1</v>
      </c>
      <c r="R688" s="661">
        <v>2</v>
      </c>
      <c r="S688" s="677">
        <v>1</v>
      </c>
      <c r="T688" s="744">
        <v>2</v>
      </c>
      <c r="U688" s="700">
        <v>1</v>
      </c>
    </row>
    <row r="689" spans="1:21" ht="14.4" customHeight="1" x14ac:dyDescent="0.3">
      <c r="A689" s="660">
        <v>11</v>
      </c>
      <c r="B689" s="661" t="s">
        <v>577</v>
      </c>
      <c r="C689" s="661" t="s">
        <v>2261</v>
      </c>
      <c r="D689" s="742" t="s">
        <v>3663</v>
      </c>
      <c r="E689" s="743" t="s">
        <v>2272</v>
      </c>
      <c r="F689" s="661" t="s">
        <v>2258</v>
      </c>
      <c r="G689" s="661" t="s">
        <v>2318</v>
      </c>
      <c r="H689" s="661" t="s">
        <v>578</v>
      </c>
      <c r="I689" s="661" t="s">
        <v>1706</v>
      </c>
      <c r="J689" s="661" t="s">
        <v>2355</v>
      </c>
      <c r="K689" s="661" t="s">
        <v>2356</v>
      </c>
      <c r="L689" s="662">
        <v>748.12</v>
      </c>
      <c r="M689" s="662">
        <v>2992.48</v>
      </c>
      <c r="N689" s="661">
        <v>4</v>
      </c>
      <c r="O689" s="744">
        <v>4</v>
      </c>
      <c r="P689" s="662">
        <v>2244.36</v>
      </c>
      <c r="Q689" s="677">
        <v>0.75</v>
      </c>
      <c r="R689" s="661">
        <v>3</v>
      </c>
      <c r="S689" s="677">
        <v>0.75</v>
      </c>
      <c r="T689" s="744">
        <v>3</v>
      </c>
      <c r="U689" s="700">
        <v>0.75</v>
      </c>
    </row>
    <row r="690" spans="1:21" ht="14.4" customHeight="1" x14ac:dyDescent="0.3">
      <c r="A690" s="660">
        <v>11</v>
      </c>
      <c r="B690" s="661" t="s">
        <v>577</v>
      </c>
      <c r="C690" s="661" t="s">
        <v>2261</v>
      </c>
      <c r="D690" s="742" t="s">
        <v>3663</v>
      </c>
      <c r="E690" s="743" t="s">
        <v>2272</v>
      </c>
      <c r="F690" s="661" t="s">
        <v>2258</v>
      </c>
      <c r="G690" s="661" t="s">
        <v>2318</v>
      </c>
      <c r="H690" s="661" t="s">
        <v>578</v>
      </c>
      <c r="I690" s="661" t="s">
        <v>2319</v>
      </c>
      <c r="J690" s="661" t="s">
        <v>2320</v>
      </c>
      <c r="K690" s="661" t="s">
        <v>2321</v>
      </c>
      <c r="L690" s="662">
        <v>1000</v>
      </c>
      <c r="M690" s="662">
        <v>2000</v>
      </c>
      <c r="N690" s="661">
        <v>2</v>
      </c>
      <c r="O690" s="744">
        <v>2</v>
      </c>
      <c r="P690" s="662">
        <v>2000</v>
      </c>
      <c r="Q690" s="677">
        <v>1</v>
      </c>
      <c r="R690" s="661">
        <v>2</v>
      </c>
      <c r="S690" s="677">
        <v>1</v>
      </c>
      <c r="T690" s="744">
        <v>2</v>
      </c>
      <c r="U690" s="700">
        <v>1</v>
      </c>
    </row>
    <row r="691" spans="1:21" ht="14.4" customHeight="1" x14ac:dyDescent="0.3">
      <c r="A691" s="660">
        <v>11</v>
      </c>
      <c r="B691" s="661" t="s">
        <v>577</v>
      </c>
      <c r="C691" s="661" t="s">
        <v>2261</v>
      </c>
      <c r="D691" s="742" t="s">
        <v>3663</v>
      </c>
      <c r="E691" s="743" t="s">
        <v>2272</v>
      </c>
      <c r="F691" s="661" t="s">
        <v>2258</v>
      </c>
      <c r="G691" s="661" t="s">
        <v>2318</v>
      </c>
      <c r="H691" s="661" t="s">
        <v>578</v>
      </c>
      <c r="I691" s="661" t="s">
        <v>2412</v>
      </c>
      <c r="J691" s="661" t="s">
        <v>2413</v>
      </c>
      <c r="K691" s="661" t="s">
        <v>2414</v>
      </c>
      <c r="L691" s="662">
        <v>350</v>
      </c>
      <c r="M691" s="662">
        <v>700</v>
      </c>
      <c r="N691" s="661">
        <v>2</v>
      </c>
      <c r="O691" s="744">
        <v>2</v>
      </c>
      <c r="P691" s="662">
        <v>700</v>
      </c>
      <c r="Q691" s="677">
        <v>1</v>
      </c>
      <c r="R691" s="661">
        <v>2</v>
      </c>
      <c r="S691" s="677">
        <v>1</v>
      </c>
      <c r="T691" s="744">
        <v>2</v>
      </c>
      <c r="U691" s="700">
        <v>1</v>
      </c>
    </row>
    <row r="692" spans="1:21" ht="14.4" customHeight="1" x14ac:dyDescent="0.3">
      <c r="A692" s="660">
        <v>11</v>
      </c>
      <c r="B692" s="661" t="s">
        <v>577</v>
      </c>
      <c r="C692" s="661" t="s">
        <v>2261</v>
      </c>
      <c r="D692" s="742" t="s">
        <v>3663</v>
      </c>
      <c r="E692" s="743" t="s">
        <v>2272</v>
      </c>
      <c r="F692" s="661" t="s">
        <v>2258</v>
      </c>
      <c r="G692" s="661" t="s">
        <v>2318</v>
      </c>
      <c r="H692" s="661" t="s">
        <v>578</v>
      </c>
      <c r="I692" s="661" t="s">
        <v>2322</v>
      </c>
      <c r="J692" s="661" t="s">
        <v>2323</v>
      </c>
      <c r="K692" s="661" t="s">
        <v>2324</v>
      </c>
      <c r="L692" s="662">
        <v>500</v>
      </c>
      <c r="M692" s="662">
        <v>1000</v>
      </c>
      <c r="N692" s="661">
        <v>2</v>
      </c>
      <c r="O692" s="744">
        <v>2</v>
      </c>
      <c r="P692" s="662">
        <v>1000</v>
      </c>
      <c r="Q692" s="677">
        <v>1</v>
      </c>
      <c r="R692" s="661">
        <v>2</v>
      </c>
      <c r="S692" s="677">
        <v>1</v>
      </c>
      <c r="T692" s="744">
        <v>2</v>
      </c>
      <c r="U692" s="700">
        <v>1</v>
      </c>
    </row>
    <row r="693" spans="1:21" ht="14.4" customHeight="1" x14ac:dyDescent="0.3">
      <c r="A693" s="660">
        <v>11</v>
      </c>
      <c r="B693" s="661" t="s">
        <v>577</v>
      </c>
      <c r="C693" s="661" t="s">
        <v>2261</v>
      </c>
      <c r="D693" s="742" t="s">
        <v>3663</v>
      </c>
      <c r="E693" s="743" t="s">
        <v>2272</v>
      </c>
      <c r="F693" s="661" t="s">
        <v>2258</v>
      </c>
      <c r="G693" s="661" t="s">
        <v>2318</v>
      </c>
      <c r="H693" s="661" t="s">
        <v>578</v>
      </c>
      <c r="I693" s="661" t="s">
        <v>2779</v>
      </c>
      <c r="J693" s="661" t="s">
        <v>2780</v>
      </c>
      <c r="K693" s="661" t="s">
        <v>2781</v>
      </c>
      <c r="L693" s="662">
        <v>2200</v>
      </c>
      <c r="M693" s="662">
        <v>6600</v>
      </c>
      <c r="N693" s="661">
        <v>3</v>
      </c>
      <c r="O693" s="744">
        <v>3</v>
      </c>
      <c r="P693" s="662"/>
      <c r="Q693" s="677">
        <v>0</v>
      </c>
      <c r="R693" s="661"/>
      <c r="S693" s="677">
        <v>0</v>
      </c>
      <c r="T693" s="744"/>
      <c r="U693" s="700">
        <v>0</v>
      </c>
    </row>
    <row r="694" spans="1:21" ht="14.4" customHeight="1" x14ac:dyDescent="0.3">
      <c r="A694" s="660">
        <v>11</v>
      </c>
      <c r="B694" s="661" t="s">
        <v>577</v>
      </c>
      <c r="C694" s="661" t="s">
        <v>2261</v>
      </c>
      <c r="D694" s="742" t="s">
        <v>3663</v>
      </c>
      <c r="E694" s="743" t="s">
        <v>2272</v>
      </c>
      <c r="F694" s="661" t="s">
        <v>2258</v>
      </c>
      <c r="G694" s="661" t="s">
        <v>2318</v>
      </c>
      <c r="H694" s="661" t="s">
        <v>578</v>
      </c>
      <c r="I694" s="661" t="s">
        <v>2842</v>
      </c>
      <c r="J694" s="661" t="s">
        <v>2780</v>
      </c>
      <c r="K694" s="661" t="s">
        <v>2843</v>
      </c>
      <c r="L694" s="662">
        <v>1600</v>
      </c>
      <c r="M694" s="662">
        <v>4800</v>
      </c>
      <c r="N694" s="661">
        <v>3</v>
      </c>
      <c r="O694" s="744">
        <v>3</v>
      </c>
      <c r="P694" s="662"/>
      <c r="Q694" s="677">
        <v>0</v>
      </c>
      <c r="R694" s="661"/>
      <c r="S694" s="677">
        <v>0</v>
      </c>
      <c r="T694" s="744"/>
      <c r="U694" s="700">
        <v>0</v>
      </c>
    </row>
    <row r="695" spans="1:21" ht="14.4" customHeight="1" x14ac:dyDescent="0.3">
      <c r="A695" s="660">
        <v>11</v>
      </c>
      <c r="B695" s="661" t="s">
        <v>577</v>
      </c>
      <c r="C695" s="661" t="s">
        <v>2261</v>
      </c>
      <c r="D695" s="742" t="s">
        <v>3663</v>
      </c>
      <c r="E695" s="743" t="s">
        <v>2272</v>
      </c>
      <c r="F695" s="661" t="s">
        <v>2258</v>
      </c>
      <c r="G695" s="661" t="s">
        <v>2318</v>
      </c>
      <c r="H695" s="661" t="s">
        <v>578</v>
      </c>
      <c r="I695" s="661" t="s">
        <v>2433</v>
      </c>
      <c r="J695" s="661" t="s">
        <v>2434</v>
      </c>
      <c r="K695" s="661" t="s">
        <v>2435</v>
      </c>
      <c r="L695" s="662">
        <v>999.46</v>
      </c>
      <c r="M695" s="662">
        <v>999.46</v>
      </c>
      <c r="N695" s="661">
        <v>1</v>
      </c>
      <c r="O695" s="744">
        <v>1</v>
      </c>
      <c r="P695" s="662">
        <v>999.46</v>
      </c>
      <c r="Q695" s="677">
        <v>1</v>
      </c>
      <c r="R695" s="661">
        <v>1</v>
      </c>
      <c r="S695" s="677">
        <v>1</v>
      </c>
      <c r="T695" s="744">
        <v>1</v>
      </c>
      <c r="U695" s="700">
        <v>1</v>
      </c>
    </row>
    <row r="696" spans="1:21" ht="14.4" customHeight="1" x14ac:dyDescent="0.3">
      <c r="A696" s="660">
        <v>11</v>
      </c>
      <c r="B696" s="661" t="s">
        <v>577</v>
      </c>
      <c r="C696" s="661" t="s">
        <v>2261</v>
      </c>
      <c r="D696" s="742" t="s">
        <v>3663</v>
      </c>
      <c r="E696" s="743" t="s">
        <v>2272</v>
      </c>
      <c r="F696" s="661" t="s">
        <v>2258</v>
      </c>
      <c r="G696" s="661" t="s">
        <v>2318</v>
      </c>
      <c r="H696" s="661" t="s">
        <v>578</v>
      </c>
      <c r="I696" s="661" t="s">
        <v>3068</v>
      </c>
      <c r="J696" s="661" t="s">
        <v>3069</v>
      </c>
      <c r="K696" s="661"/>
      <c r="L696" s="662">
        <v>496.18</v>
      </c>
      <c r="M696" s="662">
        <v>496.18</v>
      </c>
      <c r="N696" s="661">
        <v>1</v>
      </c>
      <c r="O696" s="744">
        <v>1</v>
      </c>
      <c r="P696" s="662">
        <v>496.18</v>
      </c>
      <c r="Q696" s="677">
        <v>1</v>
      </c>
      <c r="R696" s="661">
        <v>1</v>
      </c>
      <c r="S696" s="677">
        <v>1</v>
      </c>
      <c r="T696" s="744">
        <v>1</v>
      </c>
      <c r="U696" s="700">
        <v>1</v>
      </c>
    </row>
    <row r="697" spans="1:21" ht="14.4" customHeight="1" x14ac:dyDescent="0.3">
      <c r="A697" s="660">
        <v>11</v>
      </c>
      <c r="B697" s="661" t="s">
        <v>577</v>
      </c>
      <c r="C697" s="661" t="s">
        <v>2261</v>
      </c>
      <c r="D697" s="742" t="s">
        <v>3663</v>
      </c>
      <c r="E697" s="743" t="s">
        <v>2272</v>
      </c>
      <c r="F697" s="661" t="s">
        <v>2258</v>
      </c>
      <c r="G697" s="661" t="s">
        <v>2318</v>
      </c>
      <c r="H697" s="661" t="s">
        <v>578</v>
      </c>
      <c r="I697" s="661" t="s">
        <v>2325</v>
      </c>
      <c r="J697" s="661" t="s">
        <v>2326</v>
      </c>
      <c r="K697" s="661" t="s">
        <v>2327</v>
      </c>
      <c r="L697" s="662">
        <v>971.25</v>
      </c>
      <c r="M697" s="662">
        <v>12626.25</v>
      </c>
      <c r="N697" s="661">
        <v>13</v>
      </c>
      <c r="O697" s="744">
        <v>13</v>
      </c>
      <c r="P697" s="662">
        <v>11655</v>
      </c>
      <c r="Q697" s="677">
        <v>0.92307692307692313</v>
      </c>
      <c r="R697" s="661">
        <v>12</v>
      </c>
      <c r="S697" s="677">
        <v>0.92307692307692313</v>
      </c>
      <c r="T697" s="744">
        <v>12</v>
      </c>
      <c r="U697" s="700">
        <v>0.92307692307692313</v>
      </c>
    </row>
    <row r="698" spans="1:21" ht="14.4" customHeight="1" x14ac:dyDescent="0.3">
      <c r="A698" s="660">
        <v>11</v>
      </c>
      <c r="B698" s="661" t="s">
        <v>577</v>
      </c>
      <c r="C698" s="661" t="s">
        <v>2261</v>
      </c>
      <c r="D698" s="742" t="s">
        <v>3663</v>
      </c>
      <c r="E698" s="743" t="s">
        <v>2272</v>
      </c>
      <c r="F698" s="661" t="s">
        <v>2258</v>
      </c>
      <c r="G698" s="661" t="s">
        <v>2318</v>
      </c>
      <c r="H698" s="661" t="s">
        <v>578</v>
      </c>
      <c r="I698" s="661" t="s">
        <v>2631</v>
      </c>
      <c r="J698" s="661" t="s">
        <v>2632</v>
      </c>
      <c r="K698" s="661"/>
      <c r="L698" s="662">
        <v>600</v>
      </c>
      <c r="M698" s="662">
        <v>600</v>
      </c>
      <c r="N698" s="661">
        <v>1</v>
      </c>
      <c r="O698" s="744">
        <v>1</v>
      </c>
      <c r="P698" s="662"/>
      <c r="Q698" s="677">
        <v>0</v>
      </c>
      <c r="R698" s="661"/>
      <c r="S698" s="677">
        <v>0</v>
      </c>
      <c r="T698" s="744"/>
      <c r="U698" s="700">
        <v>0</v>
      </c>
    </row>
    <row r="699" spans="1:21" ht="14.4" customHeight="1" x14ac:dyDescent="0.3">
      <c r="A699" s="660">
        <v>11</v>
      </c>
      <c r="B699" s="661" t="s">
        <v>577</v>
      </c>
      <c r="C699" s="661" t="s">
        <v>2261</v>
      </c>
      <c r="D699" s="742" t="s">
        <v>3663</v>
      </c>
      <c r="E699" s="743" t="s">
        <v>2272</v>
      </c>
      <c r="F699" s="661" t="s">
        <v>2258</v>
      </c>
      <c r="G699" s="661" t="s">
        <v>2318</v>
      </c>
      <c r="H699" s="661" t="s">
        <v>578</v>
      </c>
      <c r="I699" s="661" t="s">
        <v>2633</v>
      </c>
      <c r="J699" s="661" t="s">
        <v>2634</v>
      </c>
      <c r="K699" s="661" t="s">
        <v>2635</v>
      </c>
      <c r="L699" s="662">
        <v>700</v>
      </c>
      <c r="M699" s="662">
        <v>700</v>
      </c>
      <c r="N699" s="661">
        <v>1</v>
      </c>
      <c r="O699" s="744">
        <v>1</v>
      </c>
      <c r="P699" s="662">
        <v>700</v>
      </c>
      <c r="Q699" s="677">
        <v>1</v>
      </c>
      <c r="R699" s="661">
        <v>1</v>
      </c>
      <c r="S699" s="677">
        <v>1</v>
      </c>
      <c r="T699" s="744">
        <v>1</v>
      </c>
      <c r="U699" s="700">
        <v>1</v>
      </c>
    </row>
    <row r="700" spans="1:21" ht="14.4" customHeight="1" x14ac:dyDescent="0.3">
      <c r="A700" s="660">
        <v>11</v>
      </c>
      <c r="B700" s="661" t="s">
        <v>577</v>
      </c>
      <c r="C700" s="661" t="s">
        <v>2261</v>
      </c>
      <c r="D700" s="742" t="s">
        <v>3663</v>
      </c>
      <c r="E700" s="743" t="s">
        <v>2272</v>
      </c>
      <c r="F700" s="661" t="s">
        <v>2258</v>
      </c>
      <c r="G700" s="661" t="s">
        <v>2318</v>
      </c>
      <c r="H700" s="661" t="s">
        <v>578</v>
      </c>
      <c r="I700" s="661" t="s">
        <v>3070</v>
      </c>
      <c r="J700" s="661" t="s">
        <v>3071</v>
      </c>
      <c r="K700" s="661" t="s">
        <v>3072</v>
      </c>
      <c r="L700" s="662">
        <v>3000</v>
      </c>
      <c r="M700" s="662">
        <v>3000</v>
      </c>
      <c r="N700" s="661">
        <v>1</v>
      </c>
      <c r="O700" s="744">
        <v>1</v>
      </c>
      <c r="P700" s="662"/>
      <c r="Q700" s="677">
        <v>0</v>
      </c>
      <c r="R700" s="661"/>
      <c r="S700" s="677">
        <v>0</v>
      </c>
      <c r="T700" s="744"/>
      <c r="U700" s="700">
        <v>0</v>
      </c>
    </row>
    <row r="701" spans="1:21" ht="14.4" customHeight="1" x14ac:dyDescent="0.3">
      <c r="A701" s="660">
        <v>11</v>
      </c>
      <c r="B701" s="661" t="s">
        <v>577</v>
      </c>
      <c r="C701" s="661" t="s">
        <v>2261</v>
      </c>
      <c r="D701" s="742" t="s">
        <v>3663</v>
      </c>
      <c r="E701" s="743" t="s">
        <v>2272</v>
      </c>
      <c r="F701" s="661" t="s">
        <v>2258</v>
      </c>
      <c r="G701" s="661" t="s">
        <v>2318</v>
      </c>
      <c r="H701" s="661" t="s">
        <v>578</v>
      </c>
      <c r="I701" s="661" t="s">
        <v>3073</v>
      </c>
      <c r="J701" s="661" t="s">
        <v>3074</v>
      </c>
      <c r="K701" s="661" t="s">
        <v>3075</v>
      </c>
      <c r="L701" s="662">
        <v>1600</v>
      </c>
      <c r="M701" s="662">
        <v>3200</v>
      </c>
      <c r="N701" s="661">
        <v>2</v>
      </c>
      <c r="O701" s="744">
        <v>2</v>
      </c>
      <c r="P701" s="662">
        <v>3200</v>
      </c>
      <c r="Q701" s="677">
        <v>1</v>
      </c>
      <c r="R701" s="661">
        <v>2</v>
      </c>
      <c r="S701" s="677">
        <v>1</v>
      </c>
      <c r="T701" s="744">
        <v>2</v>
      </c>
      <c r="U701" s="700">
        <v>1</v>
      </c>
    </row>
    <row r="702" spans="1:21" ht="14.4" customHeight="1" x14ac:dyDescent="0.3">
      <c r="A702" s="660">
        <v>11</v>
      </c>
      <c r="B702" s="661" t="s">
        <v>577</v>
      </c>
      <c r="C702" s="661" t="s">
        <v>2261</v>
      </c>
      <c r="D702" s="742" t="s">
        <v>3663</v>
      </c>
      <c r="E702" s="743" t="s">
        <v>2272</v>
      </c>
      <c r="F702" s="661" t="s">
        <v>2258</v>
      </c>
      <c r="G702" s="661" t="s">
        <v>2318</v>
      </c>
      <c r="H702" s="661" t="s">
        <v>578</v>
      </c>
      <c r="I702" s="661" t="s">
        <v>3076</v>
      </c>
      <c r="J702" s="661" t="s">
        <v>3077</v>
      </c>
      <c r="K702" s="661" t="s">
        <v>3078</v>
      </c>
      <c r="L702" s="662">
        <v>150</v>
      </c>
      <c r="M702" s="662">
        <v>150</v>
      </c>
      <c r="N702" s="661">
        <v>1</v>
      </c>
      <c r="O702" s="744">
        <v>1</v>
      </c>
      <c r="P702" s="662"/>
      <c r="Q702" s="677">
        <v>0</v>
      </c>
      <c r="R702" s="661"/>
      <c r="S702" s="677">
        <v>0</v>
      </c>
      <c r="T702" s="744"/>
      <c r="U702" s="700">
        <v>0</v>
      </c>
    </row>
    <row r="703" spans="1:21" ht="14.4" customHeight="1" x14ac:dyDescent="0.3">
      <c r="A703" s="660">
        <v>11</v>
      </c>
      <c r="B703" s="661" t="s">
        <v>577</v>
      </c>
      <c r="C703" s="661" t="s">
        <v>2261</v>
      </c>
      <c r="D703" s="742" t="s">
        <v>3663</v>
      </c>
      <c r="E703" s="743" t="s">
        <v>2272</v>
      </c>
      <c r="F703" s="661" t="s">
        <v>2258</v>
      </c>
      <c r="G703" s="661" t="s">
        <v>2318</v>
      </c>
      <c r="H703" s="661" t="s">
        <v>578</v>
      </c>
      <c r="I703" s="661" t="s">
        <v>3079</v>
      </c>
      <c r="J703" s="661" t="s">
        <v>3080</v>
      </c>
      <c r="K703" s="661" t="s">
        <v>3081</v>
      </c>
      <c r="L703" s="662">
        <v>500</v>
      </c>
      <c r="M703" s="662">
        <v>1000</v>
      </c>
      <c r="N703" s="661">
        <v>2</v>
      </c>
      <c r="O703" s="744">
        <v>2</v>
      </c>
      <c r="P703" s="662">
        <v>500</v>
      </c>
      <c r="Q703" s="677">
        <v>0.5</v>
      </c>
      <c r="R703" s="661">
        <v>1</v>
      </c>
      <c r="S703" s="677">
        <v>0.5</v>
      </c>
      <c r="T703" s="744">
        <v>1</v>
      </c>
      <c r="U703" s="700">
        <v>0.5</v>
      </c>
    </row>
    <row r="704" spans="1:21" ht="14.4" customHeight="1" x14ac:dyDescent="0.3">
      <c r="A704" s="660">
        <v>11</v>
      </c>
      <c r="B704" s="661" t="s">
        <v>577</v>
      </c>
      <c r="C704" s="661" t="s">
        <v>2261</v>
      </c>
      <c r="D704" s="742" t="s">
        <v>3663</v>
      </c>
      <c r="E704" s="743" t="s">
        <v>2272</v>
      </c>
      <c r="F704" s="661" t="s">
        <v>2258</v>
      </c>
      <c r="G704" s="661" t="s">
        <v>2318</v>
      </c>
      <c r="H704" s="661" t="s">
        <v>578</v>
      </c>
      <c r="I704" s="661" t="s">
        <v>3082</v>
      </c>
      <c r="J704" s="661" t="s">
        <v>3083</v>
      </c>
      <c r="K704" s="661" t="s">
        <v>3084</v>
      </c>
      <c r="L704" s="662">
        <v>3200</v>
      </c>
      <c r="M704" s="662">
        <v>3200</v>
      </c>
      <c r="N704" s="661">
        <v>1</v>
      </c>
      <c r="O704" s="744">
        <v>1</v>
      </c>
      <c r="P704" s="662"/>
      <c r="Q704" s="677">
        <v>0</v>
      </c>
      <c r="R704" s="661"/>
      <c r="S704" s="677">
        <v>0</v>
      </c>
      <c r="T704" s="744"/>
      <c r="U704" s="700">
        <v>0</v>
      </c>
    </row>
    <row r="705" spans="1:21" ht="14.4" customHeight="1" x14ac:dyDescent="0.3">
      <c r="A705" s="660">
        <v>11</v>
      </c>
      <c r="B705" s="661" t="s">
        <v>577</v>
      </c>
      <c r="C705" s="661" t="s">
        <v>2261</v>
      </c>
      <c r="D705" s="742" t="s">
        <v>3663</v>
      </c>
      <c r="E705" s="743" t="s">
        <v>2272</v>
      </c>
      <c r="F705" s="661" t="s">
        <v>2258</v>
      </c>
      <c r="G705" s="661" t="s">
        <v>2318</v>
      </c>
      <c r="H705" s="661" t="s">
        <v>578</v>
      </c>
      <c r="I705" s="661" t="s">
        <v>3085</v>
      </c>
      <c r="J705" s="661" t="s">
        <v>3086</v>
      </c>
      <c r="K705" s="661" t="s">
        <v>3087</v>
      </c>
      <c r="L705" s="662">
        <v>350</v>
      </c>
      <c r="M705" s="662">
        <v>350</v>
      </c>
      <c r="N705" s="661">
        <v>1</v>
      </c>
      <c r="O705" s="744">
        <v>1</v>
      </c>
      <c r="P705" s="662">
        <v>350</v>
      </c>
      <c r="Q705" s="677">
        <v>1</v>
      </c>
      <c r="R705" s="661">
        <v>1</v>
      </c>
      <c r="S705" s="677">
        <v>1</v>
      </c>
      <c r="T705" s="744">
        <v>1</v>
      </c>
      <c r="U705" s="700">
        <v>1</v>
      </c>
    </row>
    <row r="706" spans="1:21" ht="14.4" customHeight="1" x14ac:dyDescent="0.3">
      <c r="A706" s="660">
        <v>11</v>
      </c>
      <c r="B706" s="661" t="s">
        <v>577</v>
      </c>
      <c r="C706" s="661" t="s">
        <v>2261</v>
      </c>
      <c r="D706" s="742" t="s">
        <v>3663</v>
      </c>
      <c r="E706" s="743" t="s">
        <v>2272</v>
      </c>
      <c r="F706" s="661" t="s">
        <v>2258</v>
      </c>
      <c r="G706" s="661" t="s">
        <v>2318</v>
      </c>
      <c r="H706" s="661" t="s">
        <v>578</v>
      </c>
      <c r="I706" s="661" t="s">
        <v>3088</v>
      </c>
      <c r="J706" s="661" t="s">
        <v>3089</v>
      </c>
      <c r="K706" s="661" t="s">
        <v>3090</v>
      </c>
      <c r="L706" s="662">
        <v>1600</v>
      </c>
      <c r="M706" s="662">
        <v>1600</v>
      </c>
      <c r="N706" s="661">
        <v>1</v>
      </c>
      <c r="O706" s="744">
        <v>1</v>
      </c>
      <c r="P706" s="662">
        <v>1600</v>
      </c>
      <c r="Q706" s="677">
        <v>1</v>
      </c>
      <c r="R706" s="661">
        <v>1</v>
      </c>
      <c r="S706" s="677">
        <v>1</v>
      </c>
      <c r="T706" s="744">
        <v>1</v>
      </c>
      <c r="U706" s="700">
        <v>1</v>
      </c>
    </row>
    <row r="707" spans="1:21" ht="14.4" customHeight="1" x14ac:dyDescent="0.3">
      <c r="A707" s="660">
        <v>11</v>
      </c>
      <c r="B707" s="661" t="s">
        <v>577</v>
      </c>
      <c r="C707" s="661" t="s">
        <v>2261</v>
      </c>
      <c r="D707" s="742" t="s">
        <v>3663</v>
      </c>
      <c r="E707" s="743" t="s">
        <v>2272</v>
      </c>
      <c r="F707" s="661" t="s">
        <v>2258</v>
      </c>
      <c r="G707" s="661" t="s">
        <v>2330</v>
      </c>
      <c r="H707" s="661" t="s">
        <v>578</v>
      </c>
      <c r="I707" s="661" t="s">
        <v>2436</v>
      </c>
      <c r="J707" s="661" t="s">
        <v>2437</v>
      </c>
      <c r="K707" s="661" t="s">
        <v>2438</v>
      </c>
      <c r="L707" s="662">
        <v>200</v>
      </c>
      <c r="M707" s="662">
        <v>7400</v>
      </c>
      <c r="N707" s="661">
        <v>37</v>
      </c>
      <c r="O707" s="744">
        <v>20</v>
      </c>
      <c r="P707" s="662">
        <v>5800</v>
      </c>
      <c r="Q707" s="677">
        <v>0.78378378378378377</v>
      </c>
      <c r="R707" s="661">
        <v>29</v>
      </c>
      <c r="S707" s="677">
        <v>0.78378378378378377</v>
      </c>
      <c r="T707" s="744">
        <v>16</v>
      </c>
      <c r="U707" s="700">
        <v>0.8</v>
      </c>
    </row>
    <row r="708" spans="1:21" ht="14.4" customHeight="1" x14ac:dyDescent="0.3">
      <c r="A708" s="660">
        <v>11</v>
      </c>
      <c r="B708" s="661" t="s">
        <v>577</v>
      </c>
      <c r="C708" s="661" t="s">
        <v>2261</v>
      </c>
      <c r="D708" s="742" t="s">
        <v>3663</v>
      </c>
      <c r="E708" s="743" t="s">
        <v>2272</v>
      </c>
      <c r="F708" s="661" t="s">
        <v>2258</v>
      </c>
      <c r="G708" s="661" t="s">
        <v>2330</v>
      </c>
      <c r="H708" s="661" t="s">
        <v>578</v>
      </c>
      <c r="I708" s="661" t="s">
        <v>2331</v>
      </c>
      <c r="J708" s="661" t="s">
        <v>2332</v>
      </c>
      <c r="K708" s="661" t="s">
        <v>2333</v>
      </c>
      <c r="L708" s="662">
        <v>278.75</v>
      </c>
      <c r="M708" s="662">
        <v>31498.75</v>
      </c>
      <c r="N708" s="661">
        <v>113</v>
      </c>
      <c r="O708" s="744">
        <v>58</v>
      </c>
      <c r="P708" s="662">
        <v>30105</v>
      </c>
      <c r="Q708" s="677">
        <v>0.95575221238938057</v>
      </c>
      <c r="R708" s="661">
        <v>108</v>
      </c>
      <c r="S708" s="677">
        <v>0.95575221238938057</v>
      </c>
      <c r="T708" s="744">
        <v>55</v>
      </c>
      <c r="U708" s="700">
        <v>0.94827586206896552</v>
      </c>
    </row>
    <row r="709" spans="1:21" ht="14.4" customHeight="1" x14ac:dyDescent="0.3">
      <c r="A709" s="660">
        <v>11</v>
      </c>
      <c r="B709" s="661" t="s">
        <v>577</v>
      </c>
      <c r="C709" s="661" t="s">
        <v>2261</v>
      </c>
      <c r="D709" s="742" t="s">
        <v>3663</v>
      </c>
      <c r="E709" s="743" t="s">
        <v>2272</v>
      </c>
      <c r="F709" s="661" t="s">
        <v>2258</v>
      </c>
      <c r="G709" s="661" t="s">
        <v>2330</v>
      </c>
      <c r="H709" s="661" t="s">
        <v>578</v>
      </c>
      <c r="I709" s="661" t="s">
        <v>3091</v>
      </c>
      <c r="J709" s="661" t="s">
        <v>3092</v>
      </c>
      <c r="K709" s="661" t="s">
        <v>3093</v>
      </c>
      <c r="L709" s="662">
        <v>1150</v>
      </c>
      <c r="M709" s="662">
        <v>1150</v>
      </c>
      <c r="N709" s="661">
        <v>1</v>
      </c>
      <c r="O709" s="744">
        <v>1</v>
      </c>
      <c r="P709" s="662">
        <v>1150</v>
      </c>
      <c r="Q709" s="677">
        <v>1</v>
      </c>
      <c r="R709" s="661">
        <v>1</v>
      </c>
      <c r="S709" s="677">
        <v>1</v>
      </c>
      <c r="T709" s="744">
        <v>1</v>
      </c>
      <c r="U709" s="700">
        <v>1</v>
      </c>
    </row>
    <row r="710" spans="1:21" ht="14.4" customHeight="1" x14ac:dyDescent="0.3">
      <c r="A710" s="660">
        <v>11</v>
      </c>
      <c r="B710" s="661" t="s">
        <v>577</v>
      </c>
      <c r="C710" s="661" t="s">
        <v>2261</v>
      </c>
      <c r="D710" s="742" t="s">
        <v>3663</v>
      </c>
      <c r="E710" s="743" t="s">
        <v>2272</v>
      </c>
      <c r="F710" s="661" t="s">
        <v>2258</v>
      </c>
      <c r="G710" s="661" t="s">
        <v>2669</v>
      </c>
      <c r="H710" s="661" t="s">
        <v>578</v>
      </c>
      <c r="I710" s="661" t="s">
        <v>3094</v>
      </c>
      <c r="J710" s="661" t="s">
        <v>3095</v>
      </c>
      <c r="K710" s="661" t="s">
        <v>3096</v>
      </c>
      <c r="L710" s="662">
        <v>1659.44</v>
      </c>
      <c r="M710" s="662">
        <v>8297.2000000000007</v>
      </c>
      <c r="N710" s="661">
        <v>5</v>
      </c>
      <c r="O710" s="744">
        <v>5</v>
      </c>
      <c r="P710" s="662"/>
      <c r="Q710" s="677">
        <v>0</v>
      </c>
      <c r="R710" s="661"/>
      <c r="S710" s="677">
        <v>0</v>
      </c>
      <c r="T710" s="744"/>
      <c r="U710" s="700">
        <v>0</v>
      </c>
    </row>
    <row r="711" spans="1:21" ht="14.4" customHeight="1" x14ac:dyDescent="0.3">
      <c r="A711" s="660">
        <v>11</v>
      </c>
      <c r="B711" s="661" t="s">
        <v>577</v>
      </c>
      <c r="C711" s="661" t="s">
        <v>2261</v>
      </c>
      <c r="D711" s="742" t="s">
        <v>3663</v>
      </c>
      <c r="E711" s="743" t="s">
        <v>2272</v>
      </c>
      <c r="F711" s="661" t="s">
        <v>2258</v>
      </c>
      <c r="G711" s="661" t="s">
        <v>2669</v>
      </c>
      <c r="H711" s="661" t="s">
        <v>578</v>
      </c>
      <c r="I711" s="661" t="s">
        <v>2670</v>
      </c>
      <c r="J711" s="661" t="s">
        <v>2671</v>
      </c>
      <c r="K711" s="661" t="s">
        <v>2672</v>
      </c>
      <c r="L711" s="662">
        <v>1659.44</v>
      </c>
      <c r="M711" s="662">
        <v>1659.44</v>
      </c>
      <c r="N711" s="661">
        <v>1</v>
      </c>
      <c r="O711" s="744">
        <v>1</v>
      </c>
      <c r="P711" s="662">
        <v>1659.44</v>
      </c>
      <c r="Q711" s="677">
        <v>1</v>
      </c>
      <c r="R711" s="661">
        <v>1</v>
      </c>
      <c r="S711" s="677">
        <v>1</v>
      </c>
      <c r="T711" s="744">
        <v>1</v>
      </c>
      <c r="U711" s="700">
        <v>1</v>
      </c>
    </row>
    <row r="712" spans="1:21" ht="14.4" customHeight="1" x14ac:dyDescent="0.3">
      <c r="A712" s="660">
        <v>11</v>
      </c>
      <c r="B712" s="661" t="s">
        <v>577</v>
      </c>
      <c r="C712" s="661" t="s">
        <v>2261</v>
      </c>
      <c r="D712" s="742" t="s">
        <v>3663</v>
      </c>
      <c r="E712" s="743" t="s">
        <v>2272</v>
      </c>
      <c r="F712" s="661" t="s">
        <v>2258</v>
      </c>
      <c r="G712" s="661" t="s">
        <v>2669</v>
      </c>
      <c r="H712" s="661" t="s">
        <v>578</v>
      </c>
      <c r="I712" s="661" t="s">
        <v>3097</v>
      </c>
      <c r="J712" s="661" t="s">
        <v>3098</v>
      </c>
      <c r="K712" s="661" t="s">
        <v>3099</v>
      </c>
      <c r="L712" s="662">
        <v>1659.44</v>
      </c>
      <c r="M712" s="662">
        <v>1659.44</v>
      </c>
      <c r="N712" s="661">
        <v>1</v>
      </c>
      <c r="O712" s="744">
        <v>1</v>
      </c>
      <c r="P712" s="662"/>
      <c r="Q712" s="677">
        <v>0</v>
      </c>
      <c r="R712" s="661"/>
      <c r="S712" s="677">
        <v>0</v>
      </c>
      <c r="T712" s="744"/>
      <c r="U712" s="700">
        <v>0</v>
      </c>
    </row>
    <row r="713" spans="1:21" ht="14.4" customHeight="1" x14ac:dyDescent="0.3">
      <c r="A713" s="660">
        <v>11</v>
      </c>
      <c r="B713" s="661" t="s">
        <v>577</v>
      </c>
      <c r="C713" s="661" t="s">
        <v>2261</v>
      </c>
      <c r="D713" s="742" t="s">
        <v>3663</v>
      </c>
      <c r="E713" s="743" t="s">
        <v>2272</v>
      </c>
      <c r="F713" s="661" t="s">
        <v>2258</v>
      </c>
      <c r="G713" s="661" t="s">
        <v>3100</v>
      </c>
      <c r="H713" s="661" t="s">
        <v>578</v>
      </c>
      <c r="I713" s="661" t="s">
        <v>3101</v>
      </c>
      <c r="J713" s="661" t="s">
        <v>3102</v>
      </c>
      <c r="K713" s="661" t="s">
        <v>3103</v>
      </c>
      <c r="L713" s="662">
        <v>38233</v>
      </c>
      <c r="M713" s="662">
        <v>229398</v>
      </c>
      <c r="N713" s="661">
        <v>6</v>
      </c>
      <c r="O713" s="744">
        <v>6</v>
      </c>
      <c r="P713" s="662"/>
      <c r="Q713" s="677">
        <v>0</v>
      </c>
      <c r="R713" s="661"/>
      <c r="S713" s="677">
        <v>0</v>
      </c>
      <c r="T713" s="744"/>
      <c r="U713" s="700">
        <v>0</v>
      </c>
    </row>
    <row r="714" spans="1:21" ht="14.4" customHeight="1" x14ac:dyDescent="0.3">
      <c r="A714" s="660">
        <v>11</v>
      </c>
      <c r="B714" s="661" t="s">
        <v>577</v>
      </c>
      <c r="C714" s="661" t="s">
        <v>2261</v>
      </c>
      <c r="D714" s="742" t="s">
        <v>3663</v>
      </c>
      <c r="E714" s="743" t="s">
        <v>2272</v>
      </c>
      <c r="F714" s="661" t="s">
        <v>2258</v>
      </c>
      <c r="G714" s="661" t="s">
        <v>3104</v>
      </c>
      <c r="H714" s="661" t="s">
        <v>578</v>
      </c>
      <c r="I714" s="661" t="s">
        <v>3105</v>
      </c>
      <c r="J714" s="661" t="s">
        <v>3106</v>
      </c>
      <c r="K714" s="661" t="s">
        <v>3107</v>
      </c>
      <c r="L714" s="662">
        <v>501</v>
      </c>
      <c r="M714" s="662">
        <v>1002</v>
      </c>
      <c r="N714" s="661">
        <v>2</v>
      </c>
      <c r="O714" s="744">
        <v>1</v>
      </c>
      <c r="P714" s="662"/>
      <c r="Q714" s="677">
        <v>0</v>
      </c>
      <c r="R714" s="661"/>
      <c r="S714" s="677">
        <v>0</v>
      </c>
      <c r="T714" s="744"/>
      <c r="U714" s="700">
        <v>0</v>
      </c>
    </row>
    <row r="715" spans="1:21" ht="14.4" customHeight="1" x14ac:dyDescent="0.3">
      <c r="A715" s="660">
        <v>11</v>
      </c>
      <c r="B715" s="661" t="s">
        <v>577</v>
      </c>
      <c r="C715" s="661" t="s">
        <v>2261</v>
      </c>
      <c r="D715" s="742" t="s">
        <v>3663</v>
      </c>
      <c r="E715" s="743" t="s">
        <v>2273</v>
      </c>
      <c r="F715" s="661" t="s">
        <v>2256</v>
      </c>
      <c r="G715" s="661" t="s">
        <v>2306</v>
      </c>
      <c r="H715" s="661" t="s">
        <v>578</v>
      </c>
      <c r="I715" s="661" t="s">
        <v>1857</v>
      </c>
      <c r="J715" s="661" t="s">
        <v>967</v>
      </c>
      <c r="K715" s="661" t="s">
        <v>2401</v>
      </c>
      <c r="L715" s="662">
        <v>48.42</v>
      </c>
      <c r="M715" s="662">
        <v>48.42</v>
      </c>
      <c r="N715" s="661">
        <v>1</v>
      </c>
      <c r="O715" s="744">
        <v>1</v>
      </c>
      <c r="P715" s="662">
        <v>48.42</v>
      </c>
      <c r="Q715" s="677">
        <v>1</v>
      </c>
      <c r="R715" s="661">
        <v>1</v>
      </c>
      <c r="S715" s="677">
        <v>1</v>
      </c>
      <c r="T715" s="744">
        <v>1</v>
      </c>
      <c r="U715" s="700">
        <v>1</v>
      </c>
    </row>
    <row r="716" spans="1:21" ht="14.4" customHeight="1" x14ac:dyDescent="0.3">
      <c r="A716" s="660">
        <v>11</v>
      </c>
      <c r="B716" s="661" t="s">
        <v>577</v>
      </c>
      <c r="C716" s="661" t="s">
        <v>2261</v>
      </c>
      <c r="D716" s="742" t="s">
        <v>3663</v>
      </c>
      <c r="E716" s="743" t="s">
        <v>2273</v>
      </c>
      <c r="F716" s="661" t="s">
        <v>2256</v>
      </c>
      <c r="G716" s="661" t="s">
        <v>2306</v>
      </c>
      <c r="H716" s="661" t="s">
        <v>578</v>
      </c>
      <c r="I716" s="661" t="s">
        <v>2465</v>
      </c>
      <c r="J716" s="661" t="s">
        <v>967</v>
      </c>
      <c r="K716" s="661" t="s">
        <v>2466</v>
      </c>
      <c r="L716" s="662">
        <v>24.22</v>
      </c>
      <c r="M716" s="662">
        <v>24.22</v>
      </c>
      <c r="N716" s="661">
        <v>1</v>
      </c>
      <c r="O716" s="744">
        <v>1</v>
      </c>
      <c r="P716" s="662">
        <v>24.22</v>
      </c>
      <c r="Q716" s="677">
        <v>1</v>
      </c>
      <c r="R716" s="661">
        <v>1</v>
      </c>
      <c r="S716" s="677">
        <v>1</v>
      </c>
      <c r="T716" s="744">
        <v>1</v>
      </c>
      <c r="U716" s="700">
        <v>1</v>
      </c>
    </row>
    <row r="717" spans="1:21" ht="14.4" customHeight="1" x14ac:dyDescent="0.3">
      <c r="A717" s="660">
        <v>11</v>
      </c>
      <c r="B717" s="661" t="s">
        <v>577</v>
      </c>
      <c r="C717" s="661" t="s">
        <v>2261</v>
      </c>
      <c r="D717" s="742" t="s">
        <v>3663</v>
      </c>
      <c r="E717" s="743" t="s">
        <v>2273</v>
      </c>
      <c r="F717" s="661" t="s">
        <v>2258</v>
      </c>
      <c r="G717" s="661" t="s">
        <v>2318</v>
      </c>
      <c r="H717" s="661" t="s">
        <v>578</v>
      </c>
      <c r="I717" s="661" t="s">
        <v>3108</v>
      </c>
      <c r="J717" s="661" t="s">
        <v>3109</v>
      </c>
      <c r="K717" s="661" t="s">
        <v>3110</v>
      </c>
      <c r="L717" s="662">
        <v>180</v>
      </c>
      <c r="M717" s="662">
        <v>180</v>
      </c>
      <c r="N717" s="661">
        <v>1</v>
      </c>
      <c r="O717" s="744">
        <v>1</v>
      </c>
      <c r="P717" s="662">
        <v>180</v>
      </c>
      <c r="Q717" s="677">
        <v>1</v>
      </c>
      <c r="R717" s="661">
        <v>1</v>
      </c>
      <c r="S717" s="677">
        <v>1</v>
      </c>
      <c r="T717" s="744">
        <v>1</v>
      </c>
      <c r="U717" s="700">
        <v>1</v>
      </c>
    </row>
    <row r="718" spans="1:21" ht="14.4" customHeight="1" x14ac:dyDescent="0.3">
      <c r="A718" s="660">
        <v>11</v>
      </c>
      <c r="B718" s="661" t="s">
        <v>577</v>
      </c>
      <c r="C718" s="661" t="s">
        <v>2261</v>
      </c>
      <c r="D718" s="742" t="s">
        <v>3663</v>
      </c>
      <c r="E718" s="743" t="s">
        <v>2274</v>
      </c>
      <c r="F718" s="661" t="s">
        <v>2256</v>
      </c>
      <c r="G718" s="661" t="s">
        <v>2291</v>
      </c>
      <c r="H718" s="661" t="s">
        <v>578</v>
      </c>
      <c r="I718" s="661" t="s">
        <v>2487</v>
      </c>
      <c r="J718" s="661" t="s">
        <v>2488</v>
      </c>
      <c r="K718" s="661" t="s">
        <v>2489</v>
      </c>
      <c r="L718" s="662">
        <v>154.36000000000001</v>
      </c>
      <c r="M718" s="662">
        <v>308.72000000000003</v>
      </c>
      <c r="N718" s="661">
        <v>2</v>
      </c>
      <c r="O718" s="744">
        <v>2</v>
      </c>
      <c r="P718" s="662">
        <v>154.36000000000001</v>
      </c>
      <c r="Q718" s="677">
        <v>0.5</v>
      </c>
      <c r="R718" s="661">
        <v>1</v>
      </c>
      <c r="S718" s="677">
        <v>0.5</v>
      </c>
      <c r="T718" s="744">
        <v>1</v>
      </c>
      <c r="U718" s="700">
        <v>0.5</v>
      </c>
    </row>
    <row r="719" spans="1:21" ht="14.4" customHeight="1" x14ac:dyDescent="0.3">
      <c r="A719" s="660">
        <v>11</v>
      </c>
      <c r="B719" s="661" t="s">
        <v>577</v>
      </c>
      <c r="C719" s="661" t="s">
        <v>2261</v>
      </c>
      <c r="D719" s="742" t="s">
        <v>3663</v>
      </c>
      <c r="E719" s="743" t="s">
        <v>2274</v>
      </c>
      <c r="F719" s="661" t="s">
        <v>2256</v>
      </c>
      <c r="G719" s="661" t="s">
        <v>2291</v>
      </c>
      <c r="H719" s="661" t="s">
        <v>960</v>
      </c>
      <c r="I719" s="661" t="s">
        <v>1126</v>
      </c>
      <c r="J719" s="661" t="s">
        <v>2138</v>
      </c>
      <c r="K719" s="661" t="s">
        <v>2139</v>
      </c>
      <c r="L719" s="662">
        <v>154.36000000000001</v>
      </c>
      <c r="M719" s="662">
        <v>154.36000000000001</v>
      </c>
      <c r="N719" s="661">
        <v>1</v>
      </c>
      <c r="O719" s="744">
        <v>1</v>
      </c>
      <c r="P719" s="662"/>
      <c r="Q719" s="677">
        <v>0</v>
      </c>
      <c r="R719" s="661"/>
      <c r="S719" s="677">
        <v>0</v>
      </c>
      <c r="T719" s="744"/>
      <c r="U719" s="700">
        <v>0</v>
      </c>
    </row>
    <row r="720" spans="1:21" ht="14.4" customHeight="1" x14ac:dyDescent="0.3">
      <c r="A720" s="660">
        <v>11</v>
      </c>
      <c r="B720" s="661" t="s">
        <v>577</v>
      </c>
      <c r="C720" s="661" t="s">
        <v>2261</v>
      </c>
      <c r="D720" s="742" t="s">
        <v>3663</v>
      </c>
      <c r="E720" s="743" t="s">
        <v>2274</v>
      </c>
      <c r="F720" s="661" t="s">
        <v>2256</v>
      </c>
      <c r="G720" s="661" t="s">
        <v>2292</v>
      </c>
      <c r="H720" s="661" t="s">
        <v>578</v>
      </c>
      <c r="I720" s="661" t="s">
        <v>1101</v>
      </c>
      <c r="J720" s="661" t="s">
        <v>1102</v>
      </c>
      <c r="K720" s="661" t="s">
        <v>2146</v>
      </c>
      <c r="L720" s="662">
        <v>170.52</v>
      </c>
      <c r="M720" s="662">
        <v>682.08</v>
      </c>
      <c r="N720" s="661">
        <v>4</v>
      </c>
      <c r="O720" s="744">
        <v>2.5</v>
      </c>
      <c r="P720" s="662">
        <v>682.08</v>
      </c>
      <c r="Q720" s="677">
        <v>1</v>
      </c>
      <c r="R720" s="661">
        <v>4</v>
      </c>
      <c r="S720" s="677">
        <v>1</v>
      </c>
      <c r="T720" s="744">
        <v>2.5</v>
      </c>
      <c r="U720" s="700">
        <v>1</v>
      </c>
    </row>
    <row r="721" spans="1:21" ht="14.4" customHeight="1" x14ac:dyDescent="0.3">
      <c r="A721" s="660">
        <v>11</v>
      </c>
      <c r="B721" s="661" t="s">
        <v>577</v>
      </c>
      <c r="C721" s="661" t="s">
        <v>2261</v>
      </c>
      <c r="D721" s="742" t="s">
        <v>3663</v>
      </c>
      <c r="E721" s="743" t="s">
        <v>2274</v>
      </c>
      <c r="F721" s="661" t="s">
        <v>2256</v>
      </c>
      <c r="G721" s="661" t="s">
        <v>2950</v>
      </c>
      <c r="H721" s="661" t="s">
        <v>578</v>
      </c>
      <c r="I721" s="661" t="s">
        <v>3111</v>
      </c>
      <c r="J721" s="661" t="s">
        <v>3112</v>
      </c>
      <c r="K721" s="661" t="s">
        <v>3113</v>
      </c>
      <c r="L721" s="662">
        <v>254.37</v>
      </c>
      <c r="M721" s="662">
        <v>254.37</v>
      </c>
      <c r="N721" s="661">
        <v>1</v>
      </c>
      <c r="O721" s="744">
        <v>0.5</v>
      </c>
      <c r="P721" s="662">
        <v>254.37</v>
      </c>
      <c r="Q721" s="677">
        <v>1</v>
      </c>
      <c r="R721" s="661">
        <v>1</v>
      </c>
      <c r="S721" s="677">
        <v>1</v>
      </c>
      <c r="T721" s="744">
        <v>0.5</v>
      </c>
      <c r="U721" s="700">
        <v>1</v>
      </c>
    </row>
    <row r="722" spans="1:21" ht="14.4" customHeight="1" x14ac:dyDescent="0.3">
      <c r="A722" s="660">
        <v>11</v>
      </c>
      <c r="B722" s="661" t="s">
        <v>577</v>
      </c>
      <c r="C722" s="661" t="s">
        <v>2261</v>
      </c>
      <c r="D722" s="742" t="s">
        <v>3663</v>
      </c>
      <c r="E722" s="743" t="s">
        <v>2274</v>
      </c>
      <c r="F722" s="661" t="s">
        <v>2256</v>
      </c>
      <c r="G722" s="661" t="s">
        <v>2950</v>
      </c>
      <c r="H722" s="661" t="s">
        <v>578</v>
      </c>
      <c r="I722" s="661" t="s">
        <v>3114</v>
      </c>
      <c r="J722" s="661" t="s">
        <v>1526</v>
      </c>
      <c r="K722" s="661" t="s">
        <v>3115</v>
      </c>
      <c r="L722" s="662">
        <v>169.59</v>
      </c>
      <c r="M722" s="662">
        <v>169.59</v>
      </c>
      <c r="N722" s="661">
        <v>1</v>
      </c>
      <c r="O722" s="744">
        <v>1</v>
      </c>
      <c r="P722" s="662"/>
      <c r="Q722" s="677">
        <v>0</v>
      </c>
      <c r="R722" s="661"/>
      <c r="S722" s="677">
        <v>0</v>
      </c>
      <c r="T722" s="744"/>
      <c r="U722" s="700">
        <v>0</v>
      </c>
    </row>
    <row r="723" spans="1:21" ht="14.4" customHeight="1" x14ac:dyDescent="0.3">
      <c r="A723" s="660">
        <v>11</v>
      </c>
      <c r="B723" s="661" t="s">
        <v>577</v>
      </c>
      <c r="C723" s="661" t="s">
        <v>2261</v>
      </c>
      <c r="D723" s="742" t="s">
        <v>3663</v>
      </c>
      <c r="E723" s="743" t="s">
        <v>2274</v>
      </c>
      <c r="F723" s="661" t="s">
        <v>2256</v>
      </c>
      <c r="G723" s="661" t="s">
        <v>2295</v>
      </c>
      <c r="H723" s="661" t="s">
        <v>578</v>
      </c>
      <c r="I723" s="661" t="s">
        <v>852</v>
      </c>
      <c r="J723" s="661" t="s">
        <v>853</v>
      </c>
      <c r="K723" s="661" t="s">
        <v>854</v>
      </c>
      <c r="L723" s="662">
        <v>72.64</v>
      </c>
      <c r="M723" s="662">
        <v>799.04</v>
      </c>
      <c r="N723" s="661">
        <v>11</v>
      </c>
      <c r="O723" s="744">
        <v>10.5</v>
      </c>
      <c r="P723" s="662">
        <v>508.47999999999996</v>
      </c>
      <c r="Q723" s="677">
        <v>0.63636363636363635</v>
      </c>
      <c r="R723" s="661">
        <v>7</v>
      </c>
      <c r="S723" s="677">
        <v>0.63636363636363635</v>
      </c>
      <c r="T723" s="744">
        <v>7</v>
      </c>
      <c r="U723" s="700">
        <v>0.66666666666666663</v>
      </c>
    </row>
    <row r="724" spans="1:21" ht="14.4" customHeight="1" x14ac:dyDescent="0.3">
      <c r="A724" s="660">
        <v>11</v>
      </c>
      <c r="B724" s="661" t="s">
        <v>577</v>
      </c>
      <c r="C724" s="661" t="s">
        <v>2261</v>
      </c>
      <c r="D724" s="742" t="s">
        <v>3663</v>
      </c>
      <c r="E724" s="743" t="s">
        <v>2274</v>
      </c>
      <c r="F724" s="661" t="s">
        <v>2256</v>
      </c>
      <c r="G724" s="661" t="s">
        <v>2295</v>
      </c>
      <c r="H724" s="661" t="s">
        <v>578</v>
      </c>
      <c r="I724" s="661" t="s">
        <v>3116</v>
      </c>
      <c r="J724" s="661" t="s">
        <v>2976</v>
      </c>
      <c r="K724" s="661" t="s">
        <v>2372</v>
      </c>
      <c r="L724" s="662">
        <v>0</v>
      </c>
      <c r="M724" s="662">
        <v>0</v>
      </c>
      <c r="N724" s="661">
        <v>1</v>
      </c>
      <c r="O724" s="744">
        <v>1</v>
      </c>
      <c r="P724" s="662">
        <v>0</v>
      </c>
      <c r="Q724" s="677"/>
      <c r="R724" s="661">
        <v>1</v>
      </c>
      <c r="S724" s="677">
        <v>1</v>
      </c>
      <c r="T724" s="744">
        <v>1</v>
      </c>
      <c r="U724" s="700">
        <v>1</v>
      </c>
    </row>
    <row r="725" spans="1:21" ht="14.4" customHeight="1" x14ac:dyDescent="0.3">
      <c r="A725" s="660">
        <v>11</v>
      </c>
      <c r="B725" s="661" t="s">
        <v>577</v>
      </c>
      <c r="C725" s="661" t="s">
        <v>2261</v>
      </c>
      <c r="D725" s="742" t="s">
        <v>3663</v>
      </c>
      <c r="E725" s="743" t="s">
        <v>2274</v>
      </c>
      <c r="F725" s="661" t="s">
        <v>2256</v>
      </c>
      <c r="G725" s="661" t="s">
        <v>2295</v>
      </c>
      <c r="H725" s="661" t="s">
        <v>578</v>
      </c>
      <c r="I725" s="661" t="s">
        <v>3117</v>
      </c>
      <c r="J725" s="661" t="s">
        <v>3118</v>
      </c>
      <c r="K725" s="661" t="s">
        <v>1022</v>
      </c>
      <c r="L725" s="662">
        <v>0</v>
      </c>
      <c r="M725" s="662">
        <v>0</v>
      </c>
      <c r="N725" s="661">
        <v>1</v>
      </c>
      <c r="O725" s="744">
        <v>1</v>
      </c>
      <c r="P725" s="662">
        <v>0</v>
      </c>
      <c r="Q725" s="677"/>
      <c r="R725" s="661">
        <v>1</v>
      </c>
      <c r="S725" s="677">
        <v>1</v>
      </c>
      <c r="T725" s="744">
        <v>1</v>
      </c>
      <c r="U725" s="700">
        <v>1</v>
      </c>
    </row>
    <row r="726" spans="1:21" ht="14.4" customHeight="1" x14ac:dyDescent="0.3">
      <c r="A726" s="660">
        <v>11</v>
      </c>
      <c r="B726" s="661" t="s">
        <v>577</v>
      </c>
      <c r="C726" s="661" t="s">
        <v>2261</v>
      </c>
      <c r="D726" s="742" t="s">
        <v>3663</v>
      </c>
      <c r="E726" s="743" t="s">
        <v>2274</v>
      </c>
      <c r="F726" s="661" t="s">
        <v>2256</v>
      </c>
      <c r="G726" s="661" t="s">
        <v>2374</v>
      </c>
      <c r="H726" s="661" t="s">
        <v>578</v>
      </c>
      <c r="I726" s="661" t="s">
        <v>1282</v>
      </c>
      <c r="J726" s="661" t="s">
        <v>2375</v>
      </c>
      <c r="K726" s="661" t="s">
        <v>1280</v>
      </c>
      <c r="L726" s="662">
        <v>0</v>
      </c>
      <c r="M726" s="662">
        <v>0</v>
      </c>
      <c r="N726" s="661">
        <v>3</v>
      </c>
      <c r="O726" s="744">
        <v>1.5</v>
      </c>
      <c r="P726" s="662">
        <v>0</v>
      </c>
      <c r="Q726" s="677"/>
      <c r="R726" s="661">
        <v>2</v>
      </c>
      <c r="S726" s="677">
        <v>0.66666666666666663</v>
      </c>
      <c r="T726" s="744">
        <v>0.5</v>
      </c>
      <c r="U726" s="700">
        <v>0.33333333333333331</v>
      </c>
    </row>
    <row r="727" spans="1:21" ht="14.4" customHeight="1" x14ac:dyDescent="0.3">
      <c r="A727" s="660">
        <v>11</v>
      </c>
      <c r="B727" s="661" t="s">
        <v>577</v>
      </c>
      <c r="C727" s="661" t="s">
        <v>2261</v>
      </c>
      <c r="D727" s="742" t="s">
        <v>3663</v>
      </c>
      <c r="E727" s="743" t="s">
        <v>2274</v>
      </c>
      <c r="F727" s="661" t="s">
        <v>2256</v>
      </c>
      <c r="G727" s="661" t="s">
        <v>2513</v>
      </c>
      <c r="H727" s="661" t="s">
        <v>578</v>
      </c>
      <c r="I727" s="661" t="s">
        <v>2714</v>
      </c>
      <c r="J727" s="661" t="s">
        <v>2515</v>
      </c>
      <c r="K727" s="661" t="s">
        <v>2715</v>
      </c>
      <c r="L727" s="662">
        <v>0</v>
      </c>
      <c r="M727" s="662">
        <v>0</v>
      </c>
      <c r="N727" s="661">
        <v>5</v>
      </c>
      <c r="O727" s="744">
        <v>5</v>
      </c>
      <c r="P727" s="662"/>
      <c r="Q727" s="677"/>
      <c r="R727" s="661"/>
      <c r="S727" s="677">
        <v>0</v>
      </c>
      <c r="T727" s="744"/>
      <c r="U727" s="700">
        <v>0</v>
      </c>
    </row>
    <row r="728" spans="1:21" ht="14.4" customHeight="1" x14ac:dyDescent="0.3">
      <c r="A728" s="660">
        <v>11</v>
      </c>
      <c r="B728" s="661" t="s">
        <v>577</v>
      </c>
      <c r="C728" s="661" t="s">
        <v>2261</v>
      </c>
      <c r="D728" s="742" t="s">
        <v>3663</v>
      </c>
      <c r="E728" s="743" t="s">
        <v>2274</v>
      </c>
      <c r="F728" s="661" t="s">
        <v>2256</v>
      </c>
      <c r="G728" s="661" t="s">
        <v>2513</v>
      </c>
      <c r="H728" s="661" t="s">
        <v>578</v>
      </c>
      <c r="I728" s="661" t="s">
        <v>2716</v>
      </c>
      <c r="J728" s="661" t="s">
        <v>2515</v>
      </c>
      <c r="K728" s="661" t="s">
        <v>2717</v>
      </c>
      <c r="L728" s="662">
        <v>0</v>
      </c>
      <c r="M728" s="662">
        <v>0</v>
      </c>
      <c r="N728" s="661">
        <v>1</v>
      </c>
      <c r="O728" s="744">
        <v>1</v>
      </c>
      <c r="P728" s="662"/>
      <c r="Q728" s="677"/>
      <c r="R728" s="661"/>
      <c r="S728" s="677">
        <v>0</v>
      </c>
      <c r="T728" s="744"/>
      <c r="U728" s="700">
        <v>0</v>
      </c>
    </row>
    <row r="729" spans="1:21" ht="14.4" customHeight="1" x14ac:dyDescent="0.3">
      <c r="A729" s="660">
        <v>11</v>
      </c>
      <c r="B729" s="661" t="s">
        <v>577</v>
      </c>
      <c r="C729" s="661" t="s">
        <v>2261</v>
      </c>
      <c r="D729" s="742" t="s">
        <v>3663</v>
      </c>
      <c r="E729" s="743" t="s">
        <v>2274</v>
      </c>
      <c r="F729" s="661" t="s">
        <v>2256</v>
      </c>
      <c r="G729" s="661" t="s">
        <v>2376</v>
      </c>
      <c r="H729" s="661" t="s">
        <v>578</v>
      </c>
      <c r="I729" s="661" t="s">
        <v>3119</v>
      </c>
      <c r="J729" s="661" t="s">
        <v>3120</v>
      </c>
      <c r="K729" s="661" t="s">
        <v>2730</v>
      </c>
      <c r="L729" s="662">
        <v>0</v>
      </c>
      <c r="M729" s="662">
        <v>0</v>
      </c>
      <c r="N729" s="661">
        <v>1</v>
      </c>
      <c r="O729" s="744">
        <v>0.5</v>
      </c>
      <c r="P729" s="662"/>
      <c r="Q729" s="677"/>
      <c r="R729" s="661"/>
      <c r="S729" s="677">
        <v>0</v>
      </c>
      <c r="T729" s="744"/>
      <c r="U729" s="700">
        <v>0</v>
      </c>
    </row>
    <row r="730" spans="1:21" ht="14.4" customHeight="1" x14ac:dyDescent="0.3">
      <c r="A730" s="660">
        <v>11</v>
      </c>
      <c r="B730" s="661" t="s">
        <v>577</v>
      </c>
      <c r="C730" s="661" t="s">
        <v>2261</v>
      </c>
      <c r="D730" s="742" t="s">
        <v>3663</v>
      </c>
      <c r="E730" s="743" t="s">
        <v>2274</v>
      </c>
      <c r="F730" s="661" t="s">
        <v>2256</v>
      </c>
      <c r="G730" s="661" t="s">
        <v>2376</v>
      </c>
      <c r="H730" s="661" t="s">
        <v>578</v>
      </c>
      <c r="I730" s="661" t="s">
        <v>838</v>
      </c>
      <c r="J730" s="661" t="s">
        <v>839</v>
      </c>
      <c r="K730" s="661" t="s">
        <v>2377</v>
      </c>
      <c r="L730" s="662">
        <v>60.9</v>
      </c>
      <c r="M730" s="662">
        <v>182.7</v>
      </c>
      <c r="N730" s="661">
        <v>3</v>
      </c>
      <c r="O730" s="744">
        <v>3</v>
      </c>
      <c r="P730" s="662">
        <v>60.9</v>
      </c>
      <c r="Q730" s="677">
        <v>0.33333333333333337</v>
      </c>
      <c r="R730" s="661">
        <v>1</v>
      </c>
      <c r="S730" s="677">
        <v>0.33333333333333331</v>
      </c>
      <c r="T730" s="744">
        <v>1</v>
      </c>
      <c r="U730" s="700">
        <v>0.33333333333333331</v>
      </c>
    </row>
    <row r="731" spans="1:21" ht="14.4" customHeight="1" x14ac:dyDescent="0.3">
      <c r="A731" s="660">
        <v>11</v>
      </c>
      <c r="B731" s="661" t="s">
        <v>577</v>
      </c>
      <c r="C731" s="661" t="s">
        <v>2261</v>
      </c>
      <c r="D731" s="742" t="s">
        <v>3663</v>
      </c>
      <c r="E731" s="743" t="s">
        <v>2274</v>
      </c>
      <c r="F731" s="661" t="s">
        <v>2256</v>
      </c>
      <c r="G731" s="661" t="s">
        <v>2346</v>
      </c>
      <c r="H731" s="661" t="s">
        <v>578</v>
      </c>
      <c r="I731" s="661" t="s">
        <v>2347</v>
      </c>
      <c r="J731" s="661" t="s">
        <v>774</v>
      </c>
      <c r="K731" s="661" t="s">
        <v>2348</v>
      </c>
      <c r="L731" s="662">
        <v>0</v>
      </c>
      <c r="M731" s="662">
        <v>0</v>
      </c>
      <c r="N731" s="661">
        <v>1</v>
      </c>
      <c r="O731" s="744">
        <v>0.5</v>
      </c>
      <c r="P731" s="662">
        <v>0</v>
      </c>
      <c r="Q731" s="677"/>
      <c r="R731" s="661">
        <v>1</v>
      </c>
      <c r="S731" s="677">
        <v>1</v>
      </c>
      <c r="T731" s="744">
        <v>0.5</v>
      </c>
      <c r="U731" s="700">
        <v>1</v>
      </c>
    </row>
    <row r="732" spans="1:21" ht="14.4" customHeight="1" x14ac:dyDescent="0.3">
      <c r="A732" s="660">
        <v>11</v>
      </c>
      <c r="B732" s="661" t="s">
        <v>577</v>
      </c>
      <c r="C732" s="661" t="s">
        <v>2261</v>
      </c>
      <c r="D732" s="742" t="s">
        <v>3663</v>
      </c>
      <c r="E732" s="743" t="s">
        <v>2274</v>
      </c>
      <c r="F732" s="661" t="s">
        <v>2256</v>
      </c>
      <c r="G732" s="661" t="s">
        <v>2538</v>
      </c>
      <c r="H732" s="661" t="s">
        <v>578</v>
      </c>
      <c r="I732" s="661" t="s">
        <v>2731</v>
      </c>
      <c r="J732" s="661" t="s">
        <v>2732</v>
      </c>
      <c r="K732" s="661" t="s">
        <v>2541</v>
      </c>
      <c r="L732" s="662">
        <v>1776.67</v>
      </c>
      <c r="M732" s="662">
        <v>7106.68</v>
      </c>
      <c r="N732" s="661">
        <v>4</v>
      </c>
      <c r="O732" s="744">
        <v>3.5</v>
      </c>
      <c r="P732" s="662">
        <v>5330.01</v>
      </c>
      <c r="Q732" s="677">
        <v>0.75</v>
      </c>
      <c r="R732" s="661">
        <v>3</v>
      </c>
      <c r="S732" s="677">
        <v>0.75</v>
      </c>
      <c r="T732" s="744">
        <v>2.5</v>
      </c>
      <c r="U732" s="700">
        <v>0.7142857142857143</v>
      </c>
    </row>
    <row r="733" spans="1:21" ht="14.4" customHeight="1" x14ac:dyDescent="0.3">
      <c r="A733" s="660">
        <v>11</v>
      </c>
      <c r="B733" s="661" t="s">
        <v>577</v>
      </c>
      <c r="C733" s="661" t="s">
        <v>2261</v>
      </c>
      <c r="D733" s="742" t="s">
        <v>3663</v>
      </c>
      <c r="E733" s="743" t="s">
        <v>2274</v>
      </c>
      <c r="F733" s="661" t="s">
        <v>2256</v>
      </c>
      <c r="G733" s="661" t="s">
        <v>2550</v>
      </c>
      <c r="H733" s="661" t="s">
        <v>578</v>
      </c>
      <c r="I733" s="661" t="s">
        <v>2551</v>
      </c>
      <c r="J733" s="661" t="s">
        <v>2552</v>
      </c>
      <c r="K733" s="661" t="s">
        <v>2117</v>
      </c>
      <c r="L733" s="662">
        <v>38.56</v>
      </c>
      <c r="M733" s="662">
        <v>38.56</v>
      </c>
      <c r="N733" s="661">
        <v>1</v>
      </c>
      <c r="O733" s="744">
        <v>0.5</v>
      </c>
      <c r="P733" s="662">
        <v>38.56</v>
      </c>
      <c r="Q733" s="677">
        <v>1</v>
      </c>
      <c r="R733" s="661">
        <v>1</v>
      </c>
      <c r="S733" s="677">
        <v>1</v>
      </c>
      <c r="T733" s="744">
        <v>0.5</v>
      </c>
      <c r="U733" s="700">
        <v>1</v>
      </c>
    </row>
    <row r="734" spans="1:21" ht="14.4" customHeight="1" x14ac:dyDescent="0.3">
      <c r="A734" s="660">
        <v>11</v>
      </c>
      <c r="B734" s="661" t="s">
        <v>577</v>
      </c>
      <c r="C734" s="661" t="s">
        <v>2261</v>
      </c>
      <c r="D734" s="742" t="s">
        <v>3663</v>
      </c>
      <c r="E734" s="743" t="s">
        <v>2274</v>
      </c>
      <c r="F734" s="661" t="s">
        <v>2256</v>
      </c>
      <c r="G734" s="661" t="s">
        <v>2451</v>
      </c>
      <c r="H734" s="661" t="s">
        <v>960</v>
      </c>
      <c r="I734" s="661" t="s">
        <v>2553</v>
      </c>
      <c r="J734" s="661" t="s">
        <v>2453</v>
      </c>
      <c r="K734" s="661" t="s">
        <v>2554</v>
      </c>
      <c r="L734" s="662">
        <v>96.84</v>
      </c>
      <c r="M734" s="662">
        <v>1258.92</v>
      </c>
      <c r="N734" s="661">
        <v>13</v>
      </c>
      <c r="O734" s="744">
        <v>13</v>
      </c>
      <c r="P734" s="662">
        <v>581.04000000000008</v>
      </c>
      <c r="Q734" s="677">
        <v>0.46153846153846156</v>
      </c>
      <c r="R734" s="661">
        <v>6</v>
      </c>
      <c r="S734" s="677">
        <v>0.46153846153846156</v>
      </c>
      <c r="T734" s="744">
        <v>6</v>
      </c>
      <c r="U734" s="700">
        <v>0.46153846153846156</v>
      </c>
    </row>
    <row r="735" spans="1:21" ht="14.4" customHeight="1" x14ac:dyDescent="0.3">
      <c r="A735" s="660">
        <v>11</v>
      </c>
      <c r="B735" s="661" t="s">
        <v>577</v>
      </c>
      <c r="C735" s="661" t="s">
        <v>2261</v>
      </c>
      <c r="D735" s="742" t="s">
        <v>3663</v>
      </c>
      <c r="E735" s="743" t="s">
        <v>2274</v>
      </c>
      <c r="F735" s="661" t="s">
        <v>2256</v>
      </c>
      <c r="G735" s="661" t="s">
        <v>2451</v>
      </c>
      <c r="H735" s="661" t="s">
        <v>960</v>
      </c>
      <c r="I735" s="661" t="s">
        <v>2753</v>
      </c>
      <c r="J735" s="661" t="s">
        <v>2453</v>
      </c>
      <c r="K735" s="661" t="s">
        <v>2754</v>
      </c>
      <c r="L735" s="662">
        <v>193.68</v>
      </c>
      <c r="M735" s="662">
        <v>193.68</v>
      </c>
      <c r="N735" s="661">
        <v>1</v>
      </c>
      <c r="O735" s="744">
        <v>1</v>
      </c>
      <c r="P735" s="662">
        <v>193.68</v>
      </c>
      <c r="Q735" s="677">
        <v>1</v>
      </c>
      <c r="R735" s="661">
        <v>1</v>
      </c>
      <c r="S735" s="677">
        <v>1</v>
      </c>
      <c r="T735" s="744">
        <v>1</v>
      </c>
      <c r="U735" s="700">
        <v>1</v>
      </c>
    </row>
    <row r="736" spans="1:21" ht="14.4" customHeight="1" x14ac:dyDescent="0.3">
      <c r="A736" s="660">
        <v>11</v>
      </c>
      <c r="B736" s="661" t="s">
        <v>577</v>
      </c>
      <c r="C736" s="661" t="s">
        <v>2261</v>
      </c>
      <c r="D736" s="742" t="s">
        <v>3663</v>
      </c>
      <c r="E736" s="743" t="s">
        <v>2274</v>
      </c>
      <c r="F736" s="661" t="s">
        <v>2256</v>
      </c>
      <c r="G736" s="661" t="s">
        <v>2451</v>
      </c>
      <c r="H736" s="661" t="s">
        <v>960</v>
      </c>
      <c r="I736" s="661" t="s">
        <v>2452</v>
      </c>
      <c r="J736" s="661" t="s">
        <v>2453</v>
      </c>
      <c r="K736" s="661" t="s">
        <v>2454</v>
      </c>
      <c r="L736" s="662">
        <v>64.56</v>
      </c>
      <c r="M736" s="662">
        <v>64.56</v>
      </c>
      <c r="N736" s="661">
        <v>1</v>
      </c>
      <c r="O736" s="744">
        <v>1</v>
      </c>
      <c r="P736" s="662"/>
      <c r="Q736" s="677">
        <v>0</v>
      </c>
      <c r="R736" s="661"/>
      <c r="S736" s="677">
        <v>0</v>
      </c>
      <c r="T736" s="744"/>
      <c r="U736" s="700">
        <v>0</v>
      </c>
    </row>
    <row r="737" spans="1:21" ht="14.4" customHeight="1" x14ac:dyDescent="0.3">
      <c r="A737" s="660">
        <v>11</v>
      </c>
      <c r="B737" s="661" t="s">
        <v>577</v>
      </c>
      <c r="C737" s="661" t="s">
        <v>2261</v>
      </c>
      <c r="D737" s="742" t="s">
        <v>3663</v>
      </c>
      <c r="E737" s="743" t="s">
        <v>2274</v>
      </c>
      <c r="F737" s="661" t="s">
        <v>2256</v>
      </c>
      <c r="G737" s="661" t="s">
        <v>2305</v>
      </c>
      <c r="H737" s="661" t="s">
        <v>960</v>
      </c>
      <c r="I737" s="661" t="s">
        <v>982</v>
      </c>
      <c r="J737" s="661" t="s">
        <v>610</v>
      </c>
      <c r="K737" s="661" t="s">
        <v>613</v>
      </c>
      <c r="L737" s="662">
        <v>815.1</v>
      </c>
      <c r="M737" s="662">
        <v>2445.3000000000002</v>
      </c>
      <c r="N737" s="661">
        <v>3</v>
      </c>
      <c r="O737" s="744">
        <v>3</v>
      </c>
      <c r="P737" s="662">
        <v>2445.3000000000002</v>
      </c>
      <c r="Q737" s="677">
        <v>1</v>
      </c>
      <c r="R737" s="661">
        <v>3</v>
      </c>
      <c r="S737" s="677">
        <v>1</v>
      </c>
      <c r="T737" s="744">
        <v>3</v>
      </c>
      <c r="U737" s="700">
        <v>1</v>
      </c>
    </row>
    <row r="738" spans="1:21" ht="14.4" customHeight="1" x14ac:dyDescent="0.3">
      <c r="A738" s="660">
        <v>11</v>
      </c>
      <c r="B738" s="661" t="s">
        <v>577</v>
      </c>
      <c r="C738" s="661" t="s">
        <v>2261</v>
      </c>
      <c r="D738" s="742" t="s">
        <v>3663</v>
      </c>
      <c r="E738" s="743" t="s">
        <v>2274</v>
      </c>
      <c r="F738" s="661" t="s">
        <v>2256</v>
      </c>
      <c r="G738" s="661" t="s">
        <v>2305</v>
      </c>
      <c r="H738" s="661" t="s">
        <v>960</v>
      </c>
      <c r="I738" s="661" t="s">
        <v>984</v>
      </c>
      <c r="J738" s="661" t="s">
        <v>610</v>
      </c>
      <c r="K738" s="661" t="s">
        <v>985</v>
      </c>
      <c r="L738" s="662">
        <v>923.74</v>
      </c>
      <c r="M738" s="662">
        <v>2771.2200000000003</v>
      </c>
      <c r="N738" s="661">
        <v>3</v>
      </c>
      <c r="O738" s="744">
        <v>0.5</v>
      </c>
      <c r="P738" s="662">
        <v>2771.2200000000003</v>
      </c>
      <c r="Q738" s="677">
        <v>1</v>
      </c>
      <c r="R738" s="661">
        <v>3</v>
      </c>
      <c r="S738" s="677">
        <v>1</v>
      </c>
      <c r="T738" s="744">
        <v>0.5</v>
      </c>
      <c r="U738" s="700">
        <v>1</v>
      </c>
    </row>
    <row r="739" spans="1:21" ht="14.4" customHeight="1" x14ac:dyDescent="0.3">
      <c r="A739" s="660">
        <v>11</v>
      </c>
      <c r="B739" s="661" t="s">
        <v>577</v>
      </c>
      <c r="C739" s="661" t="s">
        <v>2261</v>
      </c>
      <c r="D739" s="742" t="s">
        <v>3663</v>
      </c>
      <c r="E739" s="743" t="s">
        <v>2274</v>
      </c>
      <c r="F739" s="661" t="s">
        <v>2256</v>
      </c>
      <c r="G739" s="661" t="s">
        <v>2305</v>
      </c>
      <c r="H739" s="661" t="s">
        <v>960</v>
      </c>
      <c r="I739" s="661" t="s">
        <v>2480</v>
      </c>
      <c r="J739" s="661" t="s">
        <v>1393</v>
      </c>
      <c r="K739" s="661" t="s">
        <v>1547</v>
      </c>
      <c r="L739" s="662">
        <v>2309.36</v>
      </c>
      <c r="M739" s="662">
        <v>2309.36</v>
      </c>
      <c r="N739" s="661">
        <v>1</v>
      </c>
      <c r="O739" s="744">
        <v>1</v>
      </c>
      <c r="P739" s="662">
        <v>2309.36</v>
      </c>
      <c r="Q739" s="677">
        <v>1</v>
      </c>
      <c r="R739" s="661">
        <v>1</v>
      </c>
      <c r="S739" s="677">
        <v>1</v>
      </c>
      <c r="T739" s="744">
        <v>1</v>
      </c>
      <c r="U739" s="700">
        <v>1</v>
      </c>
    </row>
    <row r="740" spans="1:21" ht="14.4" customHeight="1" x14ac:dyDescent="0.3">
      <c r="A740" s="660">
        <v>11</v>
      </c>
      <c r="B740" s="661" t="s">
        <v>577</v>
      </c>
      <c r="C740" s="661" t="s">
        <v>2261</v>
      </c>
      <c r="D740" s="742" t="s">
        <v>3663</v>
      </c>
      <c r="E740" s="743" t="s">
        <v>2274</v>
      </c>
      <c r="F740" s="661" t="s">
        <v>2256</v>
      </c>
      <c r="G740" s="661" t="s">
        <v>2306</v>
      </c>
      <c r="H740" s="661" t="s">
        <v>960</v>
      </c>
      <c r="I740" s="661" t="s">
        <v>966</v>
      </c>
      <c r="J740" s="661" t="s">
        <v>967</v>
      </c>
      <c r="K740" s="661" t="s">
        <v>2159</v>
      </c>
      <c r="L740" s="662">
        <v>48.42</v>
      </c>
      <c r="M740" s="662">
        <v>145.26</v>
      </c>
      <c r="N740" s="661">
        <v>3</v>
      </c>
      <c r="O740" s="744">
        <v>2.5</v>
      </c>
      <c r="P740" s="662">
        <v>48.42</v>
      </c>
      <c r="Q740" s="677">
        <v>0.33333333333333337</v>
      </c>
      <c r="R740" s="661">
        <v>1</v>
      </c>
      <c r="S740" s="677">
        <v>0.33333333333333331</v>
      </c>
      <c r="T740" s="744">
        <v>0.5</v>
      </c>
      <c r="U740" s="700">
        <v>0.2</v>
      </c>
    </row>
    <row r="741" spans="1:21" ht="14.4" customHeight="1" x14ac:dyDescent="0.3">
      <c r="A741" s="660">
        <v>11</v>
      </c>
      <c r="B741" s="661" t="s">
        <v>577</v>
      </c>
      <c r="C741" s="661" t="s">
        <v>2261</v>
      </c>
      <c r="D741" s="742" t="s">
        <v>3663</v>
      </c>
      <c r="E741" s="743" t="s">
        <v>2274</v>
      </c>
      <c r="F741" s="661" t="s">
        <v>2256</v>
      </c>
      <c r="G741" s="661" t="s">
        <v>2306</v>
      </c>
      <c r="H741" s="661" t="s">
        <v>960</v>
      </c>
      <c r="I741" s="661" t="s">
        <v>2349</v>
      </c>
      <c r="J741" s="661" t="s">
        <v>967</v>
      </c>
      <c r="K741" s="661" t="s">
        <v>2350</v>
      </c>
      <c r="L741" s="662">
        <v>0</v>
      </c>
      <c r="M741" s="662">
        <v>0</v>
      </c>
      <c r="N741" s="661">
        <v>1</v>
      </c>
      <c r="O741" s="744">
        <v>1</v>
      </c>
      <c r="P741" s="662"/>
      <c r="Q741" s="677"/>
      <c r="R741" s="661"/>
      <c r="S741" s="677">
        <v>0</v>
      </c>
      <c r="T741" s="744"/>
      <c r="U741" s="700">
        <v>0</v>
      </c>
    </row>
    <row r="742" spans="1:21" ht="14.4" customHeight="1" x14ac:dyDescent="0.3">
      <c r="A742" s="660">
        <v>11</v>
      </c>
      <c r="B742" s="661" t="s">
        <v>577</v>
      </c>
      <c r="C742" s="661" t="s">
        <v>2261</v>
      </c>
      <c r="D742" s="742" t="s">
        <v>3663</v>
      </c>
      <c r="E742" s="743" t="s">
        <v>2274</v>
      </c>
      <c r="F742" s="661" t="s">
        <v>2256</v>
      </c>
      <c r="G742" s="661" t="s">
        <v>2306</v>
      </c>
      <c r="H742" s="661" t="s">
        <v>578</v>
      </c>
      <c r="I742" s="661" t="s">
        <v>1857</v>
      </c>
      <c r="J742" s="661" t="s">
        <v>967</v>
      </c>
      <c r="K742" s="661" t="s">
        <v>2401</v>
      </c>
      <c r="L742" s="662">
        <v>48.42</v>
      </c>
      <c r="M742" s="662">
        <v>581.04000000000008</v>
      </c>
      <c r="N742" s="661">
        <v>12</v>
      </c>
      <c r="O742" s="744">
        <v>11</v>
      </c>
      <c r="P742" s="662">
        <v>387.36000000000007</v>
      </c>
      <c r="Q742" s="677">
        <v>0.66666666666666674</v>
      </c>
      <c r="R742" s="661">
        <v>8</v>
      </c>
      <c r="S742" s="677">
        <v>0.66666666666666663</v>
      </c>
      <c r="T742" s="744">
        <v>7.5</v>
      </c>
      <c r="U742" s="700">
        <v>0.68181818181818177</v>
      </c>
    </row>
    <row r="743" spans="1:21" ht="14.4" customHeight="1" x14ac:dyDescent="0.3">
      <c r="A743" s="660">
        <v>11</v>
      </c>
      <c r="B743" s="661" t="s">
        <v>577</v>
      </c>
      <c r="C743" s="661" t="s">
        <v>2261</v>
      </c>
      <c r="D743" s="742" t="s">
        <v>3663</v>
      </c>
      <c r="E743" s="743" t="s">
        <v>2274</v>
      </c>
      <c r="F743" s="661" t="s">
        <v>2256</v>
      </c>
      <c r="G743" s="661" t="s">
        <v>2306</v>
      </c>
      <c r="H743" s="661" t="s">
        <v>578</v>
      </c>
      <c r="I743" s="661" t="s">
        <v>3121</v>
      </c>
      <c r="J743" s="661" t="s">
        <v>2556</v>
      </c>
      <c r="K743" s="661" t="s">
        <v>3122</v>
      </c>
      <c r="L743" s="662">
        <v>0</v>
      </c>
      <c r="M743" s="662">
        <v>0</v>
      </c>
      <c r="N743" s="661">
        <v>1</v>
      </c>
      <c r="O743" s="744">
        <v>1</v>
      </c>
      <c r="P743" s="662">
        <v>0</v>
      </c>
      <c r="Q743" s="677"/>
      <c r="R743" s="661">
        <v>1</v>
      </c>
      <c r="S743" s="677">
        <v>1</v>
      </c>
      <c r="T743" s="744">
        <v>1</v>
      </c>
      <c r="U743" s="700">
        <v>1</v>
      </c>
    </row>
    <row r="744" spans="1:21" ht="14.4" customHeight="1" x14ac:dyDescent="0.3">
      <c r="A744" s="660">
        <v>11</v>
      </c>
      <c r="B744" s="661" t="s">
        <v>577</v>
      </c>
      <c r="C744" s="661" t="s">
        <v>2261</v>
      </c>
      <c r="D744" s="742" t="s">
        <v>3663</v>
      </c>
      <c r="E744" s="743" t="s">
        <v>2274</v>
      </c>
      <c r="F744" s="661" t="s">
        <v>2256</v>
      </c>
      <c r="G744" s="661" t="s">
        <v>2306</v>
      </c>
      <c r="H744" s="661" t="s">
        <v>578</v>
      </c>
      <c r="I744" s="661" t="s">
        <v>2465</v>
      </c>
      <c r="J744" s="661" t="s">
        <v>967</v>
      </c>
      <c r="K744" s="661" t="s">
        <v>2466</v>
      </c>
      <c r="L744" s="662">
        <v>24.22</v>
      </c>
      <c r="M744" s="662">
        <v>290.64</v>
      </c>
      <c r="N744" s="661">
        <v>12</v>
      </c>
      <c r="O744" s="744">
        <v>11.5</v>
      </c>
      <c r="P744" s="662">
        <v>145.32</v>
      </c>
      <c r="Q744" s="677">
        <v>0.5</v>
      </c>
      <c r="R744" s="661">
        <v>6</v>
      </c>
      <c r="S744" s="677">
        <v>0.5</v>
      </c>
      <c r="T744" s="744">
        <v>5.5</v>
      </c>
      <c r="U744" s="700">
        <v>0.47826086956521741</v>
      </c>
    </row>
    <row r="745" spans="1:21" ht="14.4" customHeight="1" x14ac:dyDescent="0.3">
      <c r="A745" s="660">
        <v>11</v>
      </c>
      <c r="B745" s="661" t="s">
        <v>577</v>
      </c>
      <c r="C745" s="661" t="s">
        <v>2261</v>
      </c>
      <c r="D745" s="742" t="s">
        <v>3663</v>
      </c>
      <c r="E745" s="743" t="s">
        <v>2274</v>
      </c>
      <c r="F745" s="661" t="s">
        <v>2256</v>
      </c>
      <c r="G745" s="661" t="s">
        <v>2306</v>
      </c>
      <c r="H745" s="661" t="s">
        <v>578</v>
      </c>
      <c r="I745" s="661" t="s">
        <v>3123</v>
      </c>
      <c r="J745" s="661" t="s">
        <v>967</v>
      </c>
      <c r="K745" s="661" t="s">
        <v>2159</v>
      </c>
      <c r="L745" s="662">
        <v>48.42</v>
      </c>
      <c r="M745" s="662">
        <v>48.42</v>
      </c>
      <c r="N745" s="661">
        <v>1</v>
      </c>
      <c r="O745" s="744">
        <v>1</v>
      </c>
      <c r="P745" s="662"/>
      <c r="Q745" s="677">
        <v>0</v>
      </c>
      <c r="R745" s="661"/>
      <c r="S745" s="677">
        <v>0</v>
      </c>
      <c r="T745" s="744"/>
      <c r="U745" s="700">
        <v>0</v>
      </c>
    </row>
    <row r="746" spans="1:21" ht="14.4" customHeight="1" x14ac:dyDescent="0.3">
      <c r="A746" s="660">
        <v>11</v>
      </c>
      <c r="B746" s="661" t="s">
        <v>577</v>
      </c>
      <c r="C746" s="661" t="s">
        <v>2261</v>
      </c>
      <c r="D746" s="742" t="s">
        <v>3663</v>
      </c>
      <c r="E746" s="743" t="s">
        <v>2274</v>
      </c>
      <c r="F746" s="661" t="s">
        <v>2256</v>
      </c>
      <c r="G746" s="661" t="s">
        <v>2306</v>
      </c>
      <c r="H746" s="661" t="s">
        <v>578</v>
      </c>
      <c r="I746" s="661" t="s">
        <v>3124</v>
      </c>
      <c r="J746" s="661" t="s">
        <v>3022</v>
      </c>
      <c r="K746" s="661" t="s">
        <v>2859</v>
      </c>
      <c r="L746" s="662">
        <v>0</v>
      </c>
      <c r="M746" s="662">
        <v>0</v>
      </c>
      <c r="N746" s="661">
        <v>3</v>
      </c>
      <c r="O746" s="744">
        <v>2</v>
      </c>
      <c r="P746" s="662">
        <v>0</v>
      </c>
      <c r="Q746" s="677"/>
      <c r="R746" s="661">
        <v>2</v>
      </c>
      <c r="S746" s="677">
        <v>0.66666666666666663</v>
      </c>
      <c r="T746" s="744">
        <v>1.5</v>
      </c>
      <c r="U746" s="700">
        <v>0.75</v>
      </c>
    </row>
    <row r="747" spans="1:21" ht="14.4" customHeight="1" x14ac:dyDescent="0.3">
      <c r="A747" s="660">
        <v>11</v>
      </c>
      <c r="B747" s="661" t="s">
        <v>577</v>
      </c>
      <c r="C747" s="661" t="s">
        <v>2261</v>
      </c>
      <c r="D747" s="742" t="s">
        <v>3663</v>
      </c>
      <c r="E747" s="743" t="s">
        <v>2274</v>
      </c>
      <c r="F747" s="661" t="s">
        <v>2256</v>
      </c>
      <c r="G747" s="661" t="s">
        <v>3125</v>
      </c>
      <c r="H747" s="661" t="s">
        <v>578</v>
      </c>
      <c r="I747" s="661" t="s">
        <v>3126</v>
      </c>
      <c r="J747" s="661" t="s">
        <v>3127</v>
      </c>
      <c r="K747" s="661" t="s">
        <v>3128</v>
      </c>
      <c r="L747" s="662">
        <v>0</v>
      </c>
      <c r="M747" s="662">
        <v>0</v>
      </c>
      <c r="N747" s="661">
        <v>2</v>
      </c>
      <c r="O747" s="744">
        <v>1.5</v>
      </c>
      <c r="P747" s="662">
        <v>0</v>
      </c>
      <c r="Q747" s="677"/>
      <c r="R747" s="661">
        <v>1</v>
      </c>
      <c r="S747" s="677">
        <v>0.5</v>
      </c>
      <c r="T747" s="744">
        <v>1</v>
      </c>
      <c r="U747" s="700">
        <v>0.66666666666666663</v>
      </c>
    </row>
    <row r="748" spans="1:21" ht="14.4" customHeight="1" x14ac:dyDescent="0.3">
      <c r="A748" s="660">
        <v>11</v>
      </c>
      <c r="B748" s="661" t="s">
        <v>577</v>
      </c>
      <c r="C748" s="661" t="s">
        <v>2261</v>
      </c>
      <c r="D748" s="742" t="s">
        <v>3663</v>
      </c>
      <c r="E748" s="743" t="s">
        <v>2274</v>
      </c>
      <c r="F748" s="661" t="s">
        <v>2256</v>
      </c>
      <c r="G748" s="661" t="s">
        <v>2879</v>
      </c>
      <c r="H748" s="661" t="s">
        <v>578</v>
      </c>
      <c r="I748" s="661" t="s">
        <v>3129</v>
      </c>
      <c r="J748" s="661" t="s">
        <v>2881</v>
      </c>
      <c r="K748" s="661" t="s">
        <v>3034</v>
      </c>
      <c r="L748" s="662">
        <v>54.78</v>
      </c>
      <c r="M748" s="662">
        <v>54.78</v>
      </c>
      <c r="N748" s="661">
        <v>1</v>
      </c>
      <c r="O748" s="744">
        <v>1</v>
      </c>
      <c r="P748" s="662"/>
      <c r="Q748" s="677">
        <v>0</v>
      </c>
      <c r="R748" s="661"/>
      <c r="S748" s="677">
        <v>0</v>
      </c>
      <c r="T748" s="744"/>
      <c r="U748" s="700">
        <v>0</v>
      </c>
    </row>
    <row r="749" spans="1:21" ht="14.4" customHeight="1" x14ac:dyDescent="0.3">
      <c r="A749" s="660">
        <v>11</v>
      </c>
      <c r="B749" s="661" t="s">
        <v>577</v>
      </c>
      <c r="C749" s="661" t="s">
        <v>2261</v>
      </c>
      <c r="D749" s="742" t="s">
        <v>3663</v>
      </c>
      <c r="E749" s="743" t="s">
        <v>2274</v>
      </c>
      <c r="F749" s="661" t="s">
        <v>2256</v>
      </c>
      <c r="G749" s="661" t="s">
        <v>2307</v>
      </c>
      <c r="H749" s="661" t="s">
        <v>578</v>
      </c>
      <c r="I749" s="661" t="s">
        <v>714</v>
      </c>
      <c r="J749" s="661" t="s">
        <v>2308</v>
      </c>
      <c r="K749" s="661" t="s">
        <v>2309</v>
      </c>
      <c r="L749" s="662">
        <v>0</v>
      </c>
      <c r="M749" s="662">
        <v>0</v>
      </c>
      <c r="N749" s="661">
        <v>1</v>
      </c>
      <c r="O749" s="744">
        <v>1</v>
      </c>
      <c r="P749" s="662">
        <v>0</v>
      </c>
      <c r="Q749" s="677"/>
      <c r="R749" s="661">
        <v>1</v>
      </c>
      <c r="S749" s="677">
        <v>1</v>
      </c>
      <c r="T749" s="744">
        <v>1</v>
      </c>
      <c r="U749" s="700">
        <v>1</v>
      </c>
    </row>
    <row r="750" spans="1:21" ht="14.4" customHeight="1" x14ac:dyDescent="0.3">
      <c r="A750" s="660">
        <v>11</v>
      </c>
      <c r="B750" s="661" t="s">
        <v>577</v>
      </c>
      <c r="C750" s="661" t="s">
        <v>2261</v>
      </c>
      <c r="D750" s="742" t="s">
        <v>3663</v>
      </c>
      <c r="E750" s="743" t="s">
        <v>2274</v>
      </c>
      <c r="F750" s="661" t="s">
        <v>2256</v>
      </c>
      <c r="G750" s="661" t="s">
        <v>2313</v>
      </c>
      <c r="H750" s="661" t="s">
        <v>960</v>
      </c>
      <c r="I750" s="661" t="s">
        <v>1007</v>
      </c>
      <c r="J750" s="661" t="s">
        <v>1004</v>
      </c>
      <c r="K750" s="661" t="s">
        <v>2163</v>
      </c>
      <c r="L750" s="662">
        <v>93.96</v>
      </c>
      <c r="M750" s="662">
        <v>93.96</v>
      </c>
      <c r="N750" s="661">
        <v>1</v>
      </c>
      <c r="O750" s="744">
        <v>1</v>
      </c>
      <c r="P750" s="662"/>
      <c r="Q750" s="677">
        <v>0</v>
      </c>
      <c r="R750" s="661"/>
      <c r="S750" s="677">
        <v>0</v>
      </c>
      <c r="T750" s="744"/>
      <c r="U750" s="700">
        <v>0</v>
      </c>
    </row>
    <row r="751" spans="1:21" ht="14.4" customHeight="1" x14ac:dyDescent="0.3">
      <c r="A751" s="660">
        <v>11</v>
      </c>
      <c r="B751" s="661" t="s">
        <v>577</v>
      </c>
      <c r="C751" s="661" t="s">
        <v>2261</v>
      </c>
      <c r="D751" s="742" t="s">
        <v>3663</v>
      </c>
      <c r="E751" s="743" t="s">
        <v>2274</v>
      </c>
      <c r="F751" s="661" t="s">
        <v>2256</v>
      </c>
      <c r="G751" s="661" t="s">
        <v>2588</v>
      </c>
      <c r="H751" s="661" t="s">
        <v>578</v>
      </c>
      <c r="I751" s="661" t="s">
        <v>2594</v>
      </c>
      <c r="J751" s="661" t="s">
        <v>2595</v>
      </c>
      <c r="K751" s="661" t="s">
        <v>2593</v>
      </c>
      <c r="L751" s="662">
        <v>0</v>
      </c>
      <c r="M751" s="662">
        <v>0</v>
      </c>
      <c r="N751" s="661">
        <v>2</v>
      </c>
      <c r="O751" s="744">
        <v>1</v>
      </c>
      <c r="P751" s="662">
        <v>0</v>
      </c>
      <c r="Q751" s="677"/>
      <c r="R751" s="661">
        <v>1</v>
      </c>
      <c r="S751" s="677">
        <v>0.5</v>
      </c>
      <c r="T751" s="744">
        <v>0.5</v>
      </c>
      <c r="U751" s="700">
        <v>0.5</v>
      </c>
    </row>
    <row r="752" spans="1:21" ht="14.4" customHeight="1" x14ac:dyDescent="0.3">
      <c r="A752" s="660">
        <v>11</v>
      </c>
      <c r="B752" s="661" t="s">
        <v>577</v>
      </c>
      <c r="C752" s="661" t="s">
        <v>2261</v>
      </c>
      <c r="D752" s="742" t="s">
        <v>3663</v>
      </c>
      <c r="E752" s="743" t="s">
        <v>2274</v>
      </c>
      <c r="F752" s="661" t="s">
        <v>2258</v>
      </c>
      <c r="G752" s="661" t="s">
        <v>2351</v>
      </c>
      <c r="H752" s="661" t="s">
        <v>578</v>
      </c>
      <c r="I752" s="661" t="s">
        <v>2352</v>
      </c>
      <c r="J752" s="661" t="s">
        <v>2353</v>
      </c>
      <c r="K752" s="661" t="s">
        <v>2354</v>
      </c>
      <c r="L752" s="662">
        <v>0</v>
      </c>
      <c r="M752" s="662">
        <v>0</v>
      </c>
      <c r="N752" s="661">
        <v>8</v>
      </c>
      <c r="O752" s="744">
        <v>8</v>
      </c>
      <c r="P752" s="662"/>
      <c r="Q752" s="677"/>
      <c r="R752" s="661"/>
      <c r="S752" s="677">
        <v>0</v>
      </c>
      <c r="T752" s="744"/>
      <c r="U752" s="700">
        <v>0</v>
      </c>
    </row>
    <row r="753" spans="1:21" ht="14.4" customHeight="1" x14ac:dyDescent="0.3">
      <c r="A753" s="660">
        <v>11</v>
      </c>
      <c r="B753" s="661" t="s">
        <v>577</v>
      </c>
      <c r="C753" s="661" t="s">
        <v>2261</v>
      </c>
      <c r="D753" s="742" t="s">
        <v>3663</v>
      </c>
      <c r="E753" s="743" t="s">
        <v>2274</v>
      </c>
      <c r="F753" s="661" t="s">
        <v>2258</v>
      </c>
      <c r="G753" s="661" t="s">
        <v>2314</v>
      </c>
      <c r="H753" s="661" t="s">
        <v>578</v>
      </c>
      <c r="I753" s="661" t="s">
        <v>2608</v>
      </c>
      <c r="J753" s="661" t="s">
        <v>2609</v>
      </c>
      <c r="K753" s="661" t="s">
        <v>2610</v>
      </c>
      <c r="L753" s="662">
        <v>186.96</v>
      </c>
      <c r="M753" s="662">
        <v>373.92</v>
      </c>
      <c r="N753" s="661">
        <v>2</v>
      </c>
      <c r="O753" s="744">
        <v>2</v>
      </c>
      <c r="P753" s="662">
        <v>373.92</v>
      </c>
      <c r="Q753" s="677">
        <v>1</v>
      </c>
      <c r="R753" s="661">
        <v>2</v>
      </c>
      <c r="S753" s="677">
        <v>1</v>
      </c>
      <c r="T753" s="744">
        <v>2</v>
      </c>
      <c r="U753" s="700">
        <v>1</v>
      </c>
    </row>
    <row r="754" spans="1:21" ht="14.4" customHeight="1" x14ac:dyDescent="0.3">
      <c r="A754" s="660">
        <v>11</v>
      </c>
      <c r="B754" s="661" t="s">
        <v>577</v>
      </c>
      <c r="C754" s="661" t="s">
        <v>2261</v>
      </c>
      <c r="D754" s="742" t="s">
        <v>3663</v>
      </c>
      <c r="E754" s="743" t="s">
        <v>2274</v>
      </c>
      <c r="F754" s="661" t="s">
        <v>2258</v>
      </c>
      <c r="G754" s="661" t="s">
        <v>2314</v>
      </c>
      <c r="H754" s="661" t="s">
        <v>578</v>
      </c>
      <c r="I754" s="661" t="s">
        <v>2620</v>
      </c>
      <c r="J754" s="661" t="s">
        <v>2621</v>
      </c>
      <c r="K754" s="661" t="s">
        <v>2622</v>
      </c>
      <c r="L754" s="662">
        <v>35.75</v>
      </c>
      <c r="M754" s="662">
        <v>71.5</v>
      </c>
      <c r="N754" s="661">
        <v>2</v>
      </c>
      <c r="O754" s="744">
        <v>1</v>
      </c>
      <c r="P754" s="662">
        <v>71.5</v>
      </c>
      <c r="Q754" s="677">
        <v>1</v>
      </c>
      <c r="R754" s="661">
        <v>2</v>
      </c>
      <c r="S754" s="677">
        <v>1</v>
      </c>
      <c r="T754" s="744">
        <v>1</v>
      </c>
      <c r="U754" s="700">
        <v>1</v>
      </c>
    </row>
    <row r="755" spans="1:21" ht="14.4" customHeight="1" x14ac:dyDescent="0.3">
      <c r="A755" s="660">
        <v>11</v>
      </c>
      <c r="B755" s="661" t="s">
        <v>577</v>
      </c>
      <c r="C755" s="661" t="s">
        <v>2261</v>
      </c>
      <c r="D755" s="742" t="s">
        <v>3663</v>
      </c>
      <c r="E755" s="743" t="s">
        <v>2274</v>
      </c>
      <c r="F755" s="661" t="s">
        <v>2258</v>
      </c>
      <c r="G755" s="661" t="s">
        <v>2318</v>
      </c>
      <c r="H755" s="661" t="s">
        <v>578</v>
      </c>
      <c r="I755" s="661" t="s">
        <v>2322</v>
      </c>
      <c r="J755" s="661" t="s">
        <v>2323</v>
      </c>
      <c r="K755" s="661" t="s">
        <v>2324</v>
      </c>
      <c r="L755" s="662">
        <v>500</v>
      </c>
      <c r="M755" s="662">
        <v>1000</v>
      </c>
      <c r="N755" s="661">
        <v>2</v>
      </c>
      <c r="O755" s="744">
        <v>2</v>
      </c>
      <c r="P755" s="662">
        <v>1000</v>
      </c>
      <c r="Q755" s="677">
        <v>1</v>
      </c>
      <c r="R755" s="661">
        <v>2</v>
      </c>
      <c r="S755" s="677">
        <v>1</v>
      </c>
      <c r="T755" s="744">
        <v>2</v>
      </c>
      <c r="U755" s="700">
        <v>1</v>
      </c>
    </row>
    <row r="756" spans="1:21" ht="14.4" customHeight="1" x14ac:dyDescent="0.3">
      <c r="A756" s="660">
        <v>11</v>
      </c>
      <c r="B756" s="661" t="s">
        <v>577</v>
      </c>
      <c r="C756" s="661" t="s">
        <v>2261</v>
      </c>
      <c r="D756" s="742" t="s">
        <v>3663</v>
      </c>
      <c r="E756" s="743" t="s">
        <v>2274</v>
      </c>
      <c r="F756" s="661" t="s">
        <v>2258</v>
      </c>
      <c r="G756" s="661" t="s">
        <v>2318</v>
      </c>
      <c r="H756" s="661" t="s">
        <v>578</v>
      </c>
      <c r="I756" s="661" t="s">
        <v>3130</v>
      </c>
      <c r="J756" s="661" t="s">
        <v>3131</v>
      </c>
      <c r="K756" s="661" t="s">
        <v>3132</v>
      </c>
      <c r="L756" s="662">
        <v>750</v>
      </c>
      <c r="M756" s="662">
        <v>750</v>
      </c>
      <c r="N756" s="661">
        <v>1</v>
      </c>
      <c r="O756" s="744">
        <v>1</v>
      </c>
      <c r="P756" s="662"/>
      <c r="Q756" s="677">
        <v>0</v>
      </c>
      <c r="R756" s="661"/>
      <c r="S756" s="677">
        <v>0</v>
      </c>
      <c r="T756" s="744"/>
      <c r="U756" s="700">
        <v>0</v>
      </c>
    </row>
    <row r="757" spans="1:21" ht="14.4" customHeight="1" x14ac:dyDescent="0.3">
      <c r="A757" s="660">
        <v>11</v>
      </c>
      <c r="B757" s="661" t="s">
        <v>577</v>
      </c>
      <c r="C757" s="661" t="s">
        <v>2261</v>
      </c>
      <c r="D757" s="742" t="s">
        <v>3663</v>
      </c>
      <c r="E757" s="743" t="s">
        <v>2274</v>
      </c>
      <c r="F757" s="661" t="s">
        <v>2258</v>
      </c>
      <c r="G757" s="661" t="s">
        <v>2318</v>
      </c>
      <c r="H757" s="661" t="s">
        <v>578</v>
      </c>
      <c r="I757" s="661" t="s">
        <v>3133</v>
      </c>
      <c r="J757" s="661" t="s">
        <v>3134</v>
      </c>
      <c r="K757" s="661" t="s">
        <v>3135</v>
      </c>
      <c r="L757" s="662">
        <v>900</v>
      </c>
      <c r="M757" s="662">
        <v>900</v>
      </c>
      <c r="N757" s="661">
        <v>1</v>
      </c>
      <c r="O757" s="744">
        <v>1</v>
      </c>
      <c r="P757" s="662">
        <v>900</v>
      </c>
      <c r="Q757" s="677">
        <v>1</v>
      </c>
      <c r="R757" s="661">
        <v>1</v>
      </c>
      <c r="S757" s="677">
        <v>1</v>
      </c>
      <c r="T757" s="744">
        <v>1</v>
      </c>
      <c r="U757" s="700">
        <v>1</v>
      </c>
    </row>
    <row r="758" spans="1:21" ht="14.4" customHeight="1" x14ac:dyDescent="0.3">
      <c r="A758" s="660">
        <v>11</v>
      </c>
      <c r="B758" s="661" t="s">
        <v>577</v>
      </c>
      <c r="C758" s="661" t="s">
        <v>2261</v>
      </c>
      <c r="D758" s="742" t="s">
        <v>3663</v>
      </c>
      <c r="E758" s="743" t="s">
        <v>2274</v>
      </c>
      <c r="F758" s="661" t="s">
        <v>2258</v>
      </c>
      <c r="G758" s="661" t="s">
        <v>2318</v>
      </c>
      <c r="H758" s="661" t="s">
        <v>578</v>
      </c>
      <c r="I758" s="661" t="s">
        <v>2779</v>
      </c>
      <c r="J758" s="661" t="s">
        <v>2780</v>
      </c>
      <c r="K758" s="661" t="s">
        <v>2781</v>
      </c>
      <c r="L758" s="662">
        <v>2200</v>
      </c>
      <c r="M758" s="662">
        <v>2200</v>
      </c>
      <c r="N758" s="661">
        <v>1</v>
      </c>
      <c r="O758" s="744">
        <v>1</v>
      </c>
      <c r="P758" s="662"/>
      <c r="Q758" s="677">
        <v>0</v>
      </c>
      <c r="R758" s="661"/>
      <c r="S758" s="677">
        <v>0</v>
      </c>
      <c r="T758" s="744"/>
      <c r="U758" s="700">
        <v>0</v>
      </c>
    </row>
    <row r="759" spans="1:21" ht="14.4" customHeight="1" x14ac:dyDescent="0.3">
      <c r="A759" s="660">
        <v>11</v>
      </c>
      <c r="B759" s="661" t="s">
        <v>577</v>
      </c>
      <c r="C759" s="661" t="s">
        <v>2261</v>
      </c>
      <c r="D759" s="742" t="s">
        <v>3663</v>
      </c>
      <c r="E759" s="743" t="s">
        <v>2274</v>
      </c>
      <c r="F759" s="661" t="s">
        <v>2258</v>
      </c>
      <c r="G759" s="661" t="s">
        <v>2318</v>
      </c>
      <c r="H759" s="661" t="s">
        <v>578</v>
      </c>
      <c r="I759" s="661" t="s">
        <v>2842</v>
      </c>
      <c r="J759" s="661" t="s">
        <v>2780</v>
      </c>
      <c r="K759" s="661" t="s">
        <v>2843</v>
      </c>
      <c r="L759" s="662">
        <v>1600</v>
      </c>
      <c r="M759" s="662">
        <v>9600</v>
      </c>
      <c r="N759" s="661">
        <v>6</v>
      </c>
      <c r="O759" s="744">
        <v>6</v>
      </c>
      <c r="P759" s="662">
        <v>8000</v>
      </c>
      <c r="Q759" s="677">
        <v>0.83333333333333337</v>
      </c>
      <c r="R759" s="661">
        <v>5</v>
      </c>
      <c r="S759" s="677">
        <v>0.83333333333333337</v>
      </c>
      <c r="T759" s="744">
        <v>5</v>
      </c>
      <c r="U759" s="700">
        <v>0.83333333333333337</v>
      </c>
    </row>
    <row r="760" spans="1:21" ht="14.4" customHeight="1" x14ac:dyDescent="0.3">
      <c r="A760" s="660">
        <v>11</v>
      </c>
      <c r="B760" s="661" t="s">
        <v>577</v>
      </c>
      <c r="C760" s="661" t="s">
        <v>2261</v>
      </c>
      <c r="D760" s="742" t="s">
        <v>3663</v>
      </c>
      <c r="E760" s="743" t="s">
        <v>2274</v>
      </c>
      <c r="F760" s="661" t="s">
        <v>2258</v>
      </c>
      <c r="G760" s="661" t="s">
        <v>2318</v>
      </c>
      <c r="H760" s="661" t="s">
        <v>578</v>
      </c>
      <c r="I760" s="661" t="s">
        <v>2325</v>
      </c>
      <c r="J760" s="661" t="s">
        <v>2326</v>
      </c>
      <c r="K760" s="661" t="s">
        <v>2327</v>
      </c>
      <c r="L760" s="662">
        <v>971.25</v>
      </c>
      <c r="M760" s="662">
        <v>3885</v>
      </c>
      <c r="N760" s="661">
        <v>4</v>
      </c>
      <c r="O760" s="744">
        <v>4</v>
      </c>
      <c r="P760" s="662">
        <v>3885</v>
      </c>
      <c r="Q760" s="677">
        <v>1</v>
      </c>
      <c r="R760" s="661">
        <v>4</v>
      </c>
      <c r="S760" s="677">
        <v>1</v>
      </c>
      <c r="T760" s="744">
        <v>4</v>
      </c>
      <c r="U760" s="700">
        <v>1</v>
      </c>
    </row>
    <row r="761" spans="1:21" ht="14.4" customHeight="1" x14ac:dyDescent="0.3">
      <c r="A761" s="660">
        <v>11</v>
      </c>
      <c r="B761" s="661" t="s">
        <v>577</v>
      </c>
      <c r="C761" s="661" t="s">
        <v>2261</v>
      </c>
      <c r="D761" s="742" t="s">
        <v>3663</v>
      </c>
      <c r="E761" s="743" t="s">
        <v>2274</v>
      </c>
      <c r="F761" s="661" t="s">
        <v>2258</v>
      </c>
      <c r="G761" s="661" t="s">
        <v>2318</v>
      </c>
      <c r="H761" s="661" t="s">
        <v>578</v>
      </c>
      <c r="I761" s="661" t="s">
        <v>3136</v>
      </c>
      <c r="J761" s="661" t="s">
        <v>3137</v>
      </c>
      <c r="K761" s="661" t="s">
        <v>3138</v>
      </c>
      <c r="L761" s="662">
        <v>1600</v>
      </c>
      <c r="M761" s="662">
        <v>1600</v>
      </c>
      <c r="N761" s="661">
        <v>1</v>
      </c>
      <c r="O761" s="744">
        <v>1</v>
      </c>
      <c r="P761" s="662"/>
      <c r="Q761" s="677">
        <v>0</v>
      </c>
      <c r="R761" s="661"/>
      <c r="S761" s="677">
        <v>0</v>
      </c>
      <c r="T761" s="744"/>
      <c r="U761" s="700">
        <v>0</v>
      </c>
    </row>
    <row r="762" spans="1:21" ht="14.4" customHeight="1" x14ac:dyDescent="0.3">
      <c r="A762" s="660">
        <v>11</v>
      </c>
      <c r="B762" s="661" t="s">
        <v>577</v>
      </c>
      <c r="C762" s="661" t="s">
        <v>2261</v>
      </c>
      <c r="D762" s="742" t="s">
        <v>3663</v>
      </c>
      <c r="E762" s="743" t="s">
        <v>2274</v>
      </c>
      <c r="F762" s="661" t="s">
        <v>2258</v>
      </c>
      <c r="G762" s="661" t="s">
        <v>2318</v>
      </c>
      <c r="H762" s="661" t="s">
        <v>578</v>
      </c>
      <c r="I762" s="661" t="s">
        <v>2628</v>
      </c>
      <c r="J762" s="661" t="s">
        <v>2629</v>
      </c>
      <c r="K762" s="661" t="s">
        <v>2630</v>
      </c>
      <c r="L762" s="662">
        <v>180</v>
      </c>
      <c r="M762" s="662">
        <v>180</v>
      </c>
      <c r="N762" s="661">
        <v>1</v>
      </c>
      <c r="O762" s="744">
        <v>1</v>
      </c>
      <c r="P762" s="662">
        <v>180</v>
      </c>
      <c r="Q762" s="677">
        <v>1</v>
      </c>
      <c r="R762" s="661">
        <v>1</v>
      </c>
      <c r="S762" s="677">
        <v>1</v>
      </c>
      <c r="T762" s="744">
        <v>1</v>
      </c>
      <c r="U762" s="700">
        <v>1</v>
      </c>
    </row>
    <row r="763" spans="1:21" ht="14.4" customHeight="1" x14ac:dyDescent="0.3">
      <c r="A763" s="660">
        <v>11</v>
      </c>
      <c r="B763" s="661" t="s">
        <v>577</v>
      </c>
      <c r="C763" s="661" t="s">
        <v>2261</v>
      </c>
      <c r="D763" s="742" t="s">
        <v>3663</v>
      </c>
      <c r="E763" s="743" t="s">
        <v>2274</v>
      </c>
      <c r="F763" s="661" t="s">
        <v>2258</v>
      </c>
      <c r="G763" s="661" t="s">
        <v>2318</v>
      </c>
      <c r="H763" s="661" t="s">
        <v>578</v>
      </c>
      <c r="I763" s="661" t="s">
        <v>2631</v>
      </c>
      <c r="J763" s="661" t="s">
        <v>2632</v>
      </c>
      <c r="K763" s="661"/>
      <c r="L763" s="662">
        <v>600</v>
      </c>
      <c r="M763" s="662">
        <v>1200</v>
      </c>
      <c r="N763" s="661">
        <v>2</v>
      </c>
      <c r="O763" s="744">
        <v>2</v>
      </c>
      <c r="P763" s="662">
        <v>1200</v>
      </c>
      <c r="Q763" s="677">
        <v>1</v>
      </c>
      <c r="R763" s="661">
        <v>2</v>
      </c>
      <c r="S763" s="677">
        <v>1</v>
      </c>
      <c r="T763" s="744">
        <v>2</v>
      </c>
      <c r="U763" s="700">
        <v>1</v>
      </c>
    </row>
    <row r="764" spans="1:21" ht="14.4" customHeight="1" x14ac:dyDescent="0.3">
      <c r="A764" s="660">
        <v>11</v>
      </c>
      <c r="B764" s="661" t="s">
        <v>577</v>
      </c>
      <c r="C764" s="661" t="s">
        <v>2261</v>
      </c>
      <c r="D764" s="742" t="s">
        <v>3663</v>
      </c>
      <c r="E764" s="743" t="s">
        <v>2274</v>
      </c>
      <c r="F764" s="661" t="s">
        <v>2258</v>
      </c>
      <c r="G764" s="661" t="s">
        <v>2318</v>
      </c>
      <c r="H764" s="661" t="s">
        <v>578</v>
      </c>
      <c r="I764" s="661" t="s">
        <v>2844</v>
      </c>
      <c r="J764" s="661" t="s">
        <v>2845</v>
      </c>
      <c r="K764" s="661" t="s">
        <v>2846</v>
      </c>
      <c r="L764" s="662">
        <v>600</v>
      </c>
      <c r="M764" s="662">
        <v>600</v>
      </c>
      <c r="N764" s="661">
        <v>1</v>
      </c>
      <c r="O764" s="744">
        <v>1</v>
      </c>
      <c r="P764" s="662">
        <v>600</v>
      </c>
      <c r="Q764" s="677">
        <v>1</v>
      </c>
      <c r="R764" s="661">
        <v>1</v>
      </c>
      <c r="S764" s="677">
        <v>1</v>
      </c>
      <c r="T764" s="744">
        <v>1</v>
      </c>
      <c r="U764" s="700">
        <v>1</v>
      </c>
    </row>
    <row r="765" spans="1:21" ht="14.4" customHeight="1" x14ac:dyDescent="0.3">
      <c r="A765" s="660">
        <v>11</v>
      </c>
      <c r="B765" s="661" t="s">
        <v>577</v>
      </c>
      <c r="C765" s="661" t="s">
        <v>2261</v>
      </c>
      <c r="D765" s="742" t="s">
        <v>3663</v>
      </c>
      <c r="E765" s="743" t="s">
        <v>2274</v>
      </c>
      <c r="F765" s="661" t="s">
        <v>2258</v>
      </c>
      <c r="G765" s="661" t="s">
        <v>2318</v>
      </c>
      <c r="H765" s="661" t="s">
        <v>578</v>
      </c>
      <c r="I765" s="661" t="s">
        <v>3073</v>
      </c>
      <c r="J765" s="661" t="s">
        <v>3074</v>
      </c>
      <c r="K765" s="661" t="s">
        <v>3075</v>
      </c>
      <c r="L765" s="662">
        <v>1600</v>
      </c>
      <c r="M765" s="662">
        <v>1600</v>
      </c>
      <c r="N765" s="661">
        <v>1</v>
      </c>
      <c r="O765" s="744">
        <v>1</v>
      </c>
      <c r="P765" s="662">
        <v>1600</v>
      </c>
      <c r="Q765" s="677">
        <v>1</v>
      </c>
      <c r="R765" s="661">
        <v>1</v>
      </c>
      <c r="S765" s="677">
        <v>1</v>
      </c>
      <c r="T765" s="744">
        <v>1</v>
      </c>
      <c r="U765" s="700">
        <v>1</v>
      </c>
    </row>
    <row r="766" spans="1:21" ht="14.4" customHeight="1" x14ac:dyDescent="0.3">
      <c r="A766" s="660">
        <v>11</v>
      </c>
      <c r="B766" s="661" t="s">
        <v>577</v>
      </c>
      <c r="C766" s="661" t="s">
        <v>2261</v>
      </c>
      <c r="D766" s="742" t="s">
        <v>3663</v>
      </c>
      <c r="E766" s="743" t="s">
        <v>2274</v>
      </c>
      <c r="F766" s="661" t="s">
        <v>2258</v>
      </c>
      <c r="G766" s="661" t="s">
        <v>2318</v>
      </c>
      <c r="H766" s="661" t="s">
        <v>578</v>
      </c>
      <c r="I766" s="661" t="s">
        <v>3079</v>
      </c>
      <c r="J766" s="661" t="s">
        <v>3080</v>
      </c>
      <c r="K766" s="661" t="s">
        <v>3081</v>
      </c>
      <c r="L766" s="662">
        <v>500</v>
      </c>
      <c r="M766" s="662">
        <v>1000</v>
      </c>
      <c r="N766" s="661">
        <v>2</v>
      </c>
      <c r="O766" s="744">
        <v>2</v>
      </c>
      <c r="P766" s="662">
        <v>500</v>
      </c>
      <c r="Q766" s="677">
        <v>0.5</v>
      </c>
      <c r="R766" s="661">
        <v>1</v>
      </c>
      <c r="S766" s="677">
        <v>0.5</v>
      </c>
      <c r="T766" s="744">
        <v>1</v>
      </c>
      <c r="U766" s="700">
        <v>0.5</v>
      </c>
    </row>
    <row r="767" spans="1:21" ht="14.4" customHeight="1" x14ac:dyDescent="0.3">
      <c r="A767" s="660">
        <v>11</v>
      </c>
      <c r="B767" s="661" t="s">
        <v>577</v>
      </c>
      <c r="C767" s="661" t="s">
        <v>2261</v>
      </c>
      <c r="D767" s="742" t="s">
        <v>3663</v>
      </c>
      <c r="E767" s="743" t="s">
        <v>2274</v>
      </c>
      <c r="F767" s="661" t="s">
        <v>2258</v>
      </c>
      <c r="G767" s="661" t="s">
        <v>2318</v>
      </c>
      <c r="H767" s="661" t="s">
        <v>578</v>
      </c>
      <c r="I767" s="661" t="s">
        <v>3139</v>
      </c>
      <c r="J767" s="661" t="s">
        <v>3140</v>
      </c>
      <c r="K767" s="661" t="s">
        <v>3141</v>
      </c>
      <c r="L767" s="662">
        <v>1243.8699999999999</v>
      </c>
      <c r="M767" s="662">
        <v>1243.8699999999999</v>
      </c>
      <c r="N767" s="661">
        <v>1</v>
      </c>
      <c r="O767" s="744">
        <v>1</v>
      </c>
      <c r="P767" s="662">
        <v>1243.8699999999999</v>
      </c>
      <c r="Q767" s="677">
        <v>1</v>
      </c>
      <c r="R767" s="661">
        <v>1</v>
      </c>
      <c r="S767" s="677">
        <v>1</v>
      </c>
      <c r="T767" s="744">
        <v>1</v>
      </c>
      <c r="U767" s="700">
        <v>1</v>
      </c>
    </row>
    <row r="768" spans="1:21" ht="14.4" customHeight="1" x14ac:dyDescent="0.3">
      <c r="A768" s="660">
        <v>11</v>
      </c>
      <c r="B768" s="661" t="s">
        <v>577</v>
      </c>
      <c r="C768" s="661" t="s">
        <v>2261</v>
      </c>
      <c r="D768" s="742" t="s">
        <v>3663</v>
      </c>
      <c r="E768" s="743" t="s">
        <v>2274</v>
      </c>
      <c r="F768" s="661" t="s">
        <v>2258</v>
      </c>
      <c r="G768" s="661" t="s">
        <v>2318</v>
      </c>
      <c r="H768" s="661" t="s">
        <v>578</v>
      </c>
      <c r="I768" s="661" t="s">
        <v>3142</v>
      </c>
      <c r="J768" s="661" t="s">
        <v>3143</v>
      </c>
      <c r="K768" s="661" t="s">
        <v>3144</v>
      </c>
      <c r="L768" s="662">
        <v>200</v>
      </c>
      <c r="M768" s="662">
        <v>400</v>
      </c>
      <c r="N768" s="661">
        <v>2</v>
      </c>
      <c r="O768" s="744">
        <v>2</v>
      </c>
      <c r="P768" s="662">
        <v>400</v>
      </c>
      <c r="Q768" s="677">
        <v>1</v>
      </c>
      <c r="R768" s="661">
        <v>2</v>
      </c>
      <c r="S768" s="677">
        <v>1</v>
      </c>
      <c r="T768" s="744">
        <v>2</v>
      </c>
      <c r="U768" s="700">
        <v>1</v>
      </c>
    </row>
    <row r="769" spans="1:21" ht="14.4" customHeight="1" x14ac:dyDescent="0.3">
      <c r="A769" s="660">
        <v>11</v>
      </c>
      <c r="B769" s="661" t="s">
        <v>577</v>
      </c>
      <c r="C769" s="661" t="s">
        <v>2261</v>
      </c>
      <c r="D769" s="742" t="s">
        <v>3663</v>
      </c>
      <c r="E769" s="743" t="s">
        <v>2274</v>
      </c>
      <c r="F769" s="661" t="s">
        <v>2258</v>
      </c>
      <c r="G769" s="661" t="s">
        <v>2318</v>
      </c>
      <c r="H769" s="661" t="s">
        <v>578</v>
      </c>
      <c r="I769" s="661" t="s">
        <v>3145</v>
      </c>
      <c r="J769" s="661" t="s">
        <v>3146</v>
      </c>
      <c r="K769" s="661" t="s">
        <v>3147</v>
      </c>
      <c r="L769" s="662">
        <v>2520</v>
      </c>
      <c r="M769" s="662">
        <v>2520</v>
      </c>
      <c r="N769" s="661">
        <v>1</v>
      </c>
      <c r="O769" s="744">
        <v>1</v>
      </c>
      <c r="P769" s="662"/>
      <c r="Q769" s="677">
        <v>0</v>
      </c>
      <c r="R769" s="661"/>
      <c r="S769" s="677">
        <v>0</v>
      </c>
      <c r="T769" s="744"/>
      <c r="U769" s="700">
        <v>0</v>
      </c>
    </row>
    <row r="770" spans="1:21" ht="14.4" customHeight="1" x14ac:dyDescent="0.3">
      <c r="A770" s="660">
        <v>11</v>
      </c>
      <c r="B770" s="661" t="s">
        <v>577</v>
      </c>
      <c r="C770" s="661" t="s">
        <v>2261</v>
      </c>
      <c r="D770" s="742" t="s">
        <v>3663</v>
      </c>
      <c r="E770" s="743" t="s">
        <v>2274</v>
      </c>
      <c r="F770" s="661" t="s">
        <v>2258</v>
      </c>
      <c r="G770" s="661" t="s">
        <v>2318</v>
      </c>
      <c r="H770" s="661" t="s">
        <v>578</v>
      </c>
      <c r="I770" s="661" t="s">
        <v>3148</v>
      </c>
      <c r="J770" s="661" t="s">
        <v>3149</v>
      </c>
      <c r="K770" s="661" t="s">
        <v>3150</v>
      </c>
      <c r="L770" s="662">
        <v>250</v>
      </c>
      <c r="M770" s="662">
        <v>250</v>
      </c>
      <c r="N770" s="661">
        <v>1</v>
      </c>
      <c r="O770" s="744">
        <v>1</v>
      </c>
      <c r="P770" s="662"/>
      <c r="Q770" s="677">
        <v>0</v>
      </c>
      <c r="R770" s="661"/>
      <c r="S770" s="677">
        <v>0</v>
      </c>
      <c r="T770" s="744"/>
      <c r="U770" s="700">
        <v>0</v>
      </c>
    </row>
    <row r="771" spans="1:21" ht="14.4" customHeight="1" x14ac:dyDescent="0.3">
      <c r="A771" s="660">
        <v>11</v>
      </c>
      <c r="B771" s="661" t="s">
        <v>577</v>
      </c>
      <c r="C771" s="661" t="s">
        <v>2261</v>
      </c>
      <c r="D771" s="742" t="s">
        <v>3663</v>
      </c>
      <c r="E771" s="743" t="s">
        <v>2274</v>
      </c>
      <c r="F771" s="661" t="s">
        <v>2258</v>
      </c>
      <c r="G771" s="661" t="s">
        <v>2318</v>
      </c>
      <c r="H771" s="661" t="s">
        <v>578</v>
      </c>
      <c r="I771" s="661" t="s">
        <v>3151</v>
      </c>
      <c r="J771" s="661" t="s">
        <v>3152</v>
      </c>
      <c r="K771" s="661" t="s">
        <v>3153</v>
      </c>
      <c r="L771" s="662">
        <v>750</v>
      </c>
      <c r="M771" s="662">
        <v>750</v>
      </c>
      <c r="N771" s="661">
        <v>1</v>
      </c>
      <c r="O771" s="744">
        <v>1</v>
      </c>
      <c r="P771" s="662">
        <v>750</v>
      </c>
      <c r="Q771" s="677">
        <v>1</v>
      </c>
      <c r="R771" s="661">
        <v>1</v>
      </c>
      <c r="S771" s="677">
        <v>1</v>
      </c>
      <c r="T771" s="744">
        <v>1</v>
      </c>
      <c r="U771" s="700">
        <v>1</v>
      </c>
    </row>
    <row r="772" spans="1:21" ht="14.4" customHeight="1" x14ac:dyDescent="0.3">
      <c r="A772" s="660">
        <v>11</v>
      </c>
      <c r="B772" s="661" t="s">
        <v>577</v>
      </c>
      <c r="C772" s="661" t="s">
        <v>2261</v>
      </c>
      <c r="D772" s="742" t="s">
        <v>3663</v>
      </c>
      <c r="E772" s="743" t="s">
        <v>2274</v>
      </c>
      <c r="F772" s="661" t="s">
        <v>2258</v>
      </c>
      <c r="G772" s="661" t="s">
        <v>2318</v>
      </c>
      <c r="H772" s="661" t="s">
        <v>578</v>
      </c>
      <c r="I772" s="661" t="s">
        <v>2645</v>
      </c>
      <c r="J772" s="661" t="s">
        <v>2646</v>
      </c>
      <c r="K772" s="661" t="s">
        <v>2647</v>
      </c>
      <c r="L772" s="662">
        <v>180</v>
      </c>
      <c r="M772" s="662">
        <v>180</v>
      </c>
      <c r="N772" s="661">
        <v>1</v>
      </c>
      <c r="O772" s="744">
        <v>1</v>
      </c>
      <c r="P772" s="662">
        <v>180</v>
      </c>
      <c r="Q772" s="677">
        <v>1</v>
      </c>
      <c r="R772" s="661">
        <v>1</v>
      </c>
      <c r="S772" s="677">
        <v>1</v>
      </c>
      <c r="T772" s="744">
        <v>1</v>
      </c>
      <c r="U772" s="700">
        <v>1</v>
      </c>
    </row>
    <row r="773" spans="1:21" ht="14.4" customHeight="1" x14ac:dyDescent="0.3">
      <c r="A773" s="660">
        <v>11</v>
      </c>
      <c r="B773" s="661" t="s">
        <v>577</v>
      </c>
      <c r="C773" s="661" t="s">
        <v>2261</v>
      </c>
      <c r="D773" s="742" t="s">
        <v>3663</v>
      </c>
      <c r="E773" s="743" t="s">
        <v>2274</v>
      </c>
      <c r="F773" s="661" t="s">
        <v>2258</v>
      </c>
      <c r="G773" s="661" t="s">
        <v>2318</v>
      </c>
      <c r="H773" s="661" t="s">
        <v>578</v>
      </c>
      <c r="I773" s="661" t="s">
        <v>3154</v>
      </c>
      <c r="J773" s="661" t="s">
        <v>3155</v>
      </c>
      <c r="K773" s="661" t="s">
        <v>3156</v>
      </c>
      <c r="L773" s="662">
        <v>600</v>
      </c>
      <c r="M773" s="662">
        <v>1200</v>
      </c>
      <c r="N773" s="661">
        <v>2</v>
      </c>
      <c r="O773" s="744">
        <v>2</v>
      </c>
      <c r="P773" s="662">
        <v>600</v>
      </c>
      <c r="Q773" s="677">
        <v>0.5</v>
      </c>
      <c r="R773" s="661">
        <v>1</v>
      </c>
      <c r="S773" s="677">
        <v>0.5</v>
      </c>
      <c r="T773" s="744">
        <v>1</v>
      </c>
      <c r="U773" s="700">
        <v>0.5</v>
      </c>
    </row>
    <row r="774" spans="1:21" ht="14.4" customHeight="1" x14ac:dyDescent="0.3">
      <c r="A774" s="660">
        <v>11</v>
      </c>
      <c r="B774" s="661" t="s">
        <v>577</v>
      </c>
      <c r="C774" s="661" t="s">
        <v>2261</v>
      </c>
      <c r="D774" s="742" t="s">
        <v>3663</v>
      </c>
      <c r="E774" s="743" t="s">
        <v>2274</v>
      </c>
      <c r="F774" s="661" t="s">
        <v>2258</v>
      </c>
      <c r="G774" s="661" t="s">
        <v>2330</v>
      </c>
      <c r="H774" s="661" t="s">
        <v>578</v>
      </c>
      <c r="I774" s="661" t="s">
        <v>2436</v>
      </c>
      <c r="J774" s="661" t="s">
        <v>2437</v>
      </c>
      <c r="K774" s="661" t="s">
        <v>2438</v>
      </c>
      <c r="L774" s="662">
        <v>200</v>
      </c>
      <c r="M774" s="662">
        <v>8400</v>
      </c>
      <c r="N774" s="661">
        <v>42</v>
      </c>
      <c r="O774" s="744">
        <v>21</v>
      </c>
      <c r="P774" s="662">
        <v>6400</v>
      </c>
      <c r="Q774" s="677">
        <v>0.76190476190476186</v>
      </c>
      <c r="R774" s="661">
        <v>32</v>
      </c>
      <c r="S774" s="677">
        <v>0.76190476190476186</v>
      </c>
      <c r="T774" s="744">
        <v>16</v>
      </c>
      <c r="U774" s="700">
        <v>0.76190476190476186</v>
      </c>
    </row>
    <row r="775" spans="1:21" ht="14.4" customHeight="1" x14ac:dyDescent="0.3">
      <c r="A775" s="660">
        <v>11</v>
      </c>
      <c r="B775" s="661" t="s">
        <v>577</v>
      </c>
      <c r="C775" s="661" t="s">
        <v>2261</v>
      </c>
      <c r="D775" s="742" t="s">
        <v>3663</v>
      </c>
      <c r="E775" s="743" t="s">
        <v>2274</v>
      </c>
      <c r="F775" s="661" t="s">
        <v>2258</v>
      </c>
      <c r="G775" s="661" t="s">
        <v>2330</v>
      </c>
      <c r="H775" s="661" t="s">
        <v>578</v>
      </c>
      <c r="I775" s="661" t="s">
        <v>2331</v>
      </c>
      <c r="J775" s="661" t="s">
        <v>2332</v>
      </c>
      <c r="K775" s="661" t="s">
        <v>2333</v>
      </c>
      <c r="L775" s="662">
        <v>278.75</v>
      </c>
      <c r="M775" s="662">
        <v>27317.5</v>
      </c>
      <c r="N775" s="661">
        <v>98</v>
      </c>
      <c r="O775" s="744">
        <v>49</v>
      </c>
      <c r="P775" s="662">
        <v>25087.5</v>
      </c>
      <c r="Q775" s="677">
        <v>0.91836734693877553</v>
      </c>
      <c r="R775" s="661">
        <v>90</v>
      </c>
      <c r="S775" s="677">
        <v>0.91836734693877553</v>
      </c>
      <c r="T775" s="744">
        <v>45</v>
      </c>
      <c r="U775" s="700">
        <v>0.91836734693877553</v>
      </c>
    </row>
    <row r="776" spans="1:21" ht="14.4" customHeight="1" x14ac:dyDescent="0.3">
      <c r="A776" s="660">
        <v>11</v>
      </c>
      <c r="B776" s="661" t="s">
        <v>577</v>
      </c>
      <c r="C776" s="661" t="s">
        <v>2261</v>
      </c>
      <c r="D776" s="742" t="s">
        <v>3663</v>
      </c>
      <c r="E776" s="743" t="s">
        <v>2274</v>
      </c>
      <c r="F776" s="661" t="s">
        <v>2258</v>
      </c>
      <c r="G776" s="661" t="s">
        <v>2357</v>
      </c>
      <c r="H776" s="661" t="s">
        <v>578</v>
      </c>
      <c r="I776" s="661" t="s">
        <v>3157</v>
      </c>
      <c r="J776" s="661" t="s">
        <v>3158</v>
      </c>
      <c r="K776" s="661" t="s">
        <v>3159</v>
      </c>
      <c r="L776" s="662">
        <v>0</v>
      </c>
      <c r="M776" s="662">
        <v>0</v>
      </c>
      <c r="N776" s="661">
        <v>3</v>
      </c>
      <c r="O776" s="744">
        <v>3</v>
      </c>
      <c r="P776" s="662"/>
      <c r="Q776" s="677"/>
      <c r="R776" s="661"/>
      <c r="S776" s="677">
        <v>0</v>
      </c>
      <c r="T776" s="744"/>
      <c r="U776" s="700">
        <v>0</v>
      </c>
    </row>
    <row r="777" spans="1:21" ht="14.4" customHeight="1" x14ac:dyDescent="0.3">
      <c r="A777" s="660">
        <v>11</v>
      </c>
      <c r="B777" s="661" t="s">
        <v>577</v>
      </c>
      <c r="C777" s="661" t="s">
        <v>2261</v>
      </c>
      <c r="D777" s="742" t="s">
        <v>3663</v>
      </c>
      <c r="E777" s="743" t="s">
        <v>2274</v>
      </c>
      <c r="F777" s="661" t="s">
        <v>2258</v>
      </c>
      <c r="G777" s="661" t="s">
        <v>2669</v>
      </c>
      <c r="H777" s="661" t="s">
        <v>578</v>
      </c>
      <c r="I777" s="661" t="s">
        <v>3160</v>
      </c>
      <c r="J777" s="661" t="s">
        <v>3161</v>
      </c>
      <c r="K777" s="661" t="s">
        <v>3162</v>
      </c>
      <c r="L777" s="662">
        <v>1659.44</v>
      </c>
      <c r="M777" s="662">
        <v>21572.720000000001</v>
      </c>
      <c r="N777" s="661">
        <v>13</v>
      </c>
      <c r="O777" s="744">
        <v>10</v>
      </c>
      <c r="P777" s="662">
        <v>16594.400000000001</v>
      </c>
      <c r="Q777" s="677">
        <v>0.76923076923076927</v>
      </c>
      <c r="R777" s="661">
        <v>10</v>
      </c>
      <c r="S777" s="677">
        <v>0.76923076923076927</v>
      </c>
      <c r="T777" s="744">
        <v>8</v>
      </c>
      <c r="U777" s="700">
        <v>0.8</v>
      </c>
    </row>
    <row r="778" spans="1:21" ht="14.4" customHeight="1" x14ac:dyDescent="0.3">
      <c r="A778" s="660">
        <v>11</v>
      </c>
      <c r="B778" s="661" t="s">
        <v>577</v>
      </c>
      <c r="C778" s="661" t="s">
        <v>2261</v>
      </c>
      <c r="D778" s="742" t="s">
        <v>3663</v>
      </c>
      <c r="E778" s="743" t="s">
        <v>2274</v>
      </c>
      <c r="F778" s="661" t="s">
        <v>2258</v>
      </c>
      <c r="G778" s="661" t="s">
        <v>2669</v>
      </c>
      <c r="H778" s="661" t="s">
        <v>578</v>
      </c>
      <c r="I778" s="661" t="s">
        <v>2825</v>
      </c>
      <c r="J778" s="661" t="s">
        <v>2826</v>
      </c>
      <c r="K778" s="661" t="s">
        <v>2827</v>
      </c>
      <c r="L778" s="662">
        <v>553.15</v>
      </c>
      <c r="M778" s="662">
        <v>68037.449999999983</v>
      </c>
      <c r="N778" s="661">
        <v>123</v>
      </c>
      <c r="O778" s="744">
        <v>32</v>
      </c>
      <c r="P778" s="662">
        <v>66377.999999999985</v>
      </c>
      <c r="Q778" s="677">
        <v>0.97560975609756106</v>
      </c>
      <c r="R778" s="661">
        <v>120</v>
      </c>
      <c r="S778" s="677">
        <v>0.97560975609756095</v>
      </c>
      <c r="T778" s="744">
        <v>31</v>
      </c>
      <c r="U778" s="700">
        <v>0.96875</v>
      </c>
    </row>
    <row r="779" spans="1:21" ht="14.4" customHeight="1" x14ac:dyDescent="0.3">
      <c r="A779" s="660">
        <v>11</v>
      </c>
      <c r="B779" s="661" t="s">
        <v>577</v>
      </c>
      <c r="C779" s="661" t="s">
        <v>2261</v>
      </c>
      <c r="D779" s="742" t="s">
        <v>3663</v>
      </c>
      <c r="E779" s="743" t="s">
        <v>2274</v>
      </c>
      <c r="F779" s="661" t="s">
        <v>2258</v>
      </c>
      <c r="G779" s="661" t="s">
        <v>2669</v>
      </c>
      <c r="H779" s="661" t="s">
        <v>578</v>
      </c>
      <c r="I779" s="661" t="s">
        <v>3163</v>
      </c>
      <c r="J779" s="661" t="s">
        <v>3164</v>
      </c>
      <c r="K779" s="661" t="s">
        <v>3165</v>
      </c>
      <c r="L779" s="662">
        <v>1659.44</v>
      </c>
      <c r="M779" s="662">
        <v>9956.6400000000012</v>
      </c>
      <c r="N779" s="661">
        <v>6</v>
      </c>
      <c r="O779" s="744">
        <v>4</v>
      </c>
      <c r="P779" s="662">
        <v>9956.6400000000012</v>
      </c>
      <c r="Q779" s="677">
        <v>1</v>
      </c>
      <c r="R779" s="661">
        <v>6</v>
      </c>
      <c r="S779" s="677">
        <v>1</v>
      </c>
      <c r="T779" s="744">
        <v>4</v>
      </c>
      <c r="U779" s="700">
        <v>1</v>
      </c>
    </row>
    <row r="780" spans="1:21" ht="14.4" customHeight="1" x14ac:dyDescent="0.3">
      <c r="A780" s="660">
        <v>11</v>
      </c>
      <c r="B780" s="661" t="s">
        <v>577</v>
      </c>
      <c r="C780" s="661" t="s">
        <v>2261</v>
      </c>
      <c r="D780" s="742" t="s">
        <v>3663</v>
      </c>
      <c r="E780" s="743" t="s">
        <v>2275</v>
      </c>
      <c r="F780" s="661" t="s">
        <v>2256</v>
      </c>
      <c r="G780" s="661" t="s">
        <v>2291</v>
      </c>
      <c r="H780" s="661" t="s">
        <v>578</v>
      </c>
      <c r="I780" s="661" t="s">
        <v>2487</v>
      </c>
      <c r="J780" s="661" t="s">
        <v>2488</v>
      </c>
      <c r="K780" s="661" t="s">
        <v>2489</v>
      </c>
      <c r="L780" s="662">
        <v>150.04</v>
      </c>
      <c r="M780" s="662">
        <v>300.08</v>
      </c>
      <c r="N780" s="661">
        <v>2</v>
      </c>
      <c r="O780" s="744">
        <v>1</v>
      </c>
      <c r="P780" s="662">
        <v>300.08</v>
      </c>
      <c r="Q780" s="677">
        <v>1</v>
      </c>
      <c r="R780" s="661">
        <v>2</v>
      </c>
      <c r="S780" s="677">
        <v>1</v>
      </c>
      <c r="T780" s="744">
        <v>1</v>
      </c>
      <c r="U780" s="700">
        <v>1</v>
      </c>
    </row>
    <row r="781" spans="1:21" ht="14.4" customHeight="1" x14ac:dyDescent="0.3">
      <c r="A781" s="660">
        <v>11</v>
      </c>
      <c r="B781" s="661" t="s">
        <v>577</v>
      </c>
      <c r="C781" s="661" t="s">
        <v>2261</v>
      </c>
      <c r="D781" s="742" t="s">
        <v>3663</v>
      </c>
      <c r="E781" s="743" t="s">
        <v>2275</v>
      </c>
      <c r="F781" s="661" t="s">
        <v>2256</v>
      </c>
      <c r="G781" s="661" t="s">
        <v>2291</v>
      </c>
      <c r="H781" s="661" t="s">
        <v>960</v>
      </c>
      <c r="I781" s="661" t="s">
        <v>1126</v>
      </c>
      <c r="J781" s="661" t="s">
        <v>2138</v>
      </c>
      <c r="K781" s="661" t="s">
        <v>2139</v>
      </c>
      <c r="L781" s="662">
        <v>150.04</v>
      </c>
      <c r="M781" s="662">
        <v>150.04</v>
      </c>
      <c r="N781" s="661">
        <v>1</v>
      </c>
      <c r="O781" s="744">
        <v>1</v>
      </c>
      <c r="P781" s="662">
        <v>150.04</v>
      </c>
      <c r="Q781" s="677">
        <v>1</v>
      </c>
      <c r="R781" s="661">
        <v>1</v>
      </c>
      <c r="S781" s="677">
        <v>1</v>
      </c>
      <c r="T781" s="744">
        <v>1</v>
      </c>
      <c r="U781" s="700">
        <v>1</v>
      </c>
    </row>
    <row r="782" spans="1:21" ht="14.4" customHeight="1" x14ac:dyDescent="0.3">
      <c r="A782" s="660">
        <v>11</v>
      </c>
      <c r="B782" s="661" t="s">
        <v>577</v>
      </c>
      <c r="C782" s="661" t="s">
        <v>2261</v>
      </c>
      <c r="D782" s="742" t="s">
        <v>3663</v>
      </c>
      <c r="E782" s="743" t="s">
        <v>2275</v>
      </c>
      <c r="F782" s="661" t="s">
        <v>2256</v>
      </c>
      <c r="G782" s="661" t="s">
        <v>2291</v>
      </c>
      <c r="H782" s="661" t="s">
        <v>960</v>
      </c>
      <c r="I782" s="661" t="s">
        <v>1126</v>
      </c>
      <c r="J782" s="661" t="s">
        <v>2138</v>
      </c>
      <c r="K782" s="661" t="s">
        <v>2139</v>
      </c>
      <c r="L782" s="662">
        <v>154.36000000000001</v>
      </c>
      <c r="M782" s="662">
        <v>154.36000000000001</v>
      </c>
      <c r="N782" s="661">
        <v>1</v>
      </c>
      <c r="O782" s="744">
        <v>1</v>
      </c>
      <c r="P782" s="662">
        <v>154.36000000000001</v>
      </c>
      <c r="Q782" s="677">
        <v>1</v>
      </c>
      <c r="R782" s="661">
        <v>1</v>
      </c>
      <c r="S782" s="677">
        <v>1</v>
      </c>
      <c r="T782" s="744">
        <v>1</v>
      </c>
      <c r="U782" s="700">
        <v>1</v>
      </c>
    </row>
    <row r="783" spans="1:21" ht="14.4" customHeight="1" x14ac:dyDescent="0.3">
      <c r="A783" s="660">
        <v>11</v>
      </c>
      <c r="B783" s="661" t="s">
        <v>577</v>
      </c>
      <c r="C783" s="661" t="s">
        <v>2261</v>
      </c>
      <c r="D783" s="742" t="s">
        <v>3663</v>
      </c>
      <c r="E783" s="743" t="s">
        <v>2275</v>
      </c>
      <c r="F783" s="661" t="s">
        <v>2256</v>
      </c>
      <c r="G783" s="661" t="s">
        <v>2291</v>
      </c>
      <c r="H783" s="661" t="s">
        <v>578</v>
      </c>
      <c r="I783" s="661" t="s">
        <v>2687</v>
      </c>
      <c r="J783" s="661" t="s">
        <v>2488</v>
      </c>
      <c r="K783" s="661" t="s">
        <v>2688</v>
      </c>
      <c r="L783" s="662">
        <v>154.36000000000001</v>
      </c>
      <c r="M783" s="662">
        <v>308.72000000000003</v>
      </c>
      <c r="N783" s="661">
        <v>2</v>
      </c>
      <c r="O783" s="744">
        <v>1</v>
      </c>
      <c r="P783" s="662"/>
      <c r="Q783" s="677">
        <v>0</v>
      </c>
      <c r="R783" s="661"/>
      <c r="S783" s="677">
        <v>0</v>
      </c>
      <c r="T783" s="744"/>
      <c r="U783" s="700">
        <v>0</v>
      </c>
    </row>
    <row r="784" spans="1:21" ht="14.4" customHeight="1" x14ac:dyDescent="0.3">
      <c r="A784" s="660">
        <v>11</v>
      </c>
      <c r="B784" s="661" t="s">
        <v>577</v>
      </c>
      <c r="C784" s="661" t="s">
        <v>2261</v>
      </c>
      <c r="D784" s="742" t="s">
        <v>3663</v>
      </c>
      <c r="E784" s="743" t="s">
        <v>2275</v>
      </c>
      <c r="F784" s="661" t="s">
        <v>2256</v>
      </c>
      <c r="G784" s="661" t="s">
        <v>2459</v>
      </c>
      <c r="H784" s="661" t="s">
        <v>578</v>
      </c>
      <c r="I784" s="661" t="s">
        <v>2460</v>
      </c>
      <c r="J784" s="661" t="s">
        <v>2461</v>
      </c>
      <c r="K784" s="661" t="s">
        <v>2462</v>
      </c>
      <c r="L784" s="662">
        <v>159.71</v>
      </c>
      <c r="M784" s="662">
        <v>319.42</v>
      </c>
      <c r="N784" s="661">
        <v>2</v>
      </c>
      <c r="O784" s="744">
        <v>1</v>
      </c>
      <c r="P784" s="662">
        <v>319.42</v>
      </c>
      <c r="Q784" s="677">
        <v>1</v>
      </c>
      <c r="R784" s="661">
        <v>2</v>
      </c>
      <c r="S784" s="677">
        <v>1</v>
      </c>
      <c r="T784" s="744">
        <v>1</v>
      </c>
      <c r="U784" s="700">
        <v>1</v>
      </c>
    </row>
    <row r="785" spans="1:21" ht="14.4" customHeight="1" x14ac:dyDescent="0.3">
      <c r="A785" s="660">
        <v>11</v>
      </c>
      <c r="B785" s="661" t="s">
        <v>577</v>
      </c>
      <c r="C785" s="661" t="s">
        <v>2261</v>
      </c>
      <c r="D785" s="742" t="s">
        <v>3663</v>
      </c>
      <c r="E785" s="743" t="s">
        <v>2275</v>
      </c>
      <c r="F785" s="661" t="s">
        <v>2256</v>
      </c>
      <c r="G785" s="661" t="s">
        <v>2292</v>
      </c>
      <c r="H785" s="661" t="s">
        <v>578</v>
      </c>
      <c r="I785" s="661" t="s">
        <v>2338</v>
      </c>
      <c r="J785" s="661" t="s">
        <v>1102</v>
      </c>
      <c r="K785" s="661" t="s">
        <v>2146</v>
      </c>
      <c r="L785" s="662">
        <v>170.52</v>
      </c>
      <c r="M785" s="662">
        <v>341.04</v>
      </c>
      <c r="N785" s="661">
        <v>2</v>
      </c>
      <c r="O785" s="744">
        <v>0.5</v>
      </c>
      <c r="P785" s="662">
        <v>341.04</v>
      </c>
      <c r="Q785" s="677">
        <v>1</v>
      </c>
      <c r="R785" s="661">
        <v>2</v>
      </c>
      <c r="S785" s="677">
        <v>1</v>
      </c>
      <c r="T785" s="744">
        <v>0.5</v>
      </c>
      <c r="U785" s="700">
        <v>1</v>
      </c>
    </row>
    <row r="786" spans="1:21" ht="14.4" customHeight="1" x14ac:dyDescent="0.3">
      <c r="A786" s="660">
        <v>11</v>
      </c>
      <c r="B786" s="661" t="s">
        <v>577</v>
      </c>
      <c r="C786" s="661" t="s">
        <v>2261</v>
      </c>
      <c r="D786" s="742" t="s">
        <v>3663</v>
      </c>
      <c r="E786" s="743" t="s">
        <v>2275</v>
      </c>
      <c r="F786" s="661" t="s">
        <v>2256</v>
      </c>
      <c r="G786" s="661" t="s">
        <v>2292</v>
      </c>
      <c r="H786" s="661" t="s">
        <v>578</v>
      </c>
      <c r="I786" s="661" t="s">
        <v>3166</v>
      </c>
      <c r="J786" s="661" t="s">
        <v>3167</v>
      </c>
      <c r="K786" s="661" t="s">
        <v>1325</v>
      </c>
      <c r="L786" s="662">
        <v>85.27</v>
      </c>
      <c r="M786" s="662">
        <v>426.35</v>
      </c>
      <c r="N786" s="661">
        <v>5</v>
      </c>
      <c r="O786" s="744">
        <v>1.5</v>
      </c>
      <c r="P786" s="662"/>
      <c r="Q786" s="677">
        <v>0</v>
      </c>
      <c r="R786" s="661"/>
      <c r="S786" s="677">
        <v>0</v>
      </c>
      <c r="T786" s="744"/>
      <c r="U786" s="700">
        <v>0</v>
      </c>
    </row>
    <row r="787" spans="1:21" ht="14.4" customHeight="1" x14ac:dyDescent="0.3">
      <c r="A787" s="660">
        <v>11</v>
      </c>
      <c r="B787" s="661" t="s">
        <v>577</v>
      </c>
      <c r="C787" s="661" t="s">
        <v>2261</v>
      </c>
      <c r="D787" s="742" t="s">
        <v>3663</v>
      </c>
      <c r="E787" s="743" t="s">
        <v>2275</v>
      </c>
      <c r="F787" s="661" t="s">
        <v>2256</v>
      </c>
      <c r="G787" s="661" t="s">
        <v>2292</v>
      </c>
      <c r="H787" s="661" t="s">
        <v>578</v>
      </c>
      <c r="I787" s="661" t="s">
        <v>1101</v>
      </c>
      <c r="J787" s="661" t="s">
        <v>1102</v>
      </c>
      <c r="K787" s="661" t="s">
        <v>2146</v>
      </c>
      <c r="L787" s="662">
        <v>170.52</v>
      </c>
      <c r="M787" s="662">
        <v>1023.1200000000001</v>
      </c>
      <c r="N787" s="661">
        <v>6</v>
      </c>
      <c r="O787" s="744">
        <v>1.5</v>
      </c>
      <c r="P787" s="662">
        <v>1023.1200000000001</v>
      </c>
      <c r="Q787" s="677">
        <v>1</v>
      </c>
      <c r="R787" s="661">
        <v>6</v>
      </c>
      <c r="S787" s="677">
        <v>1</v>
      </c>
      <c r="T787" s="744">
        <v>1.5</v>
      </c>
      <c r="U787" s="700">
        <v>1</v>
      </c>
    </row>
    <row r="788" spans="1:21" ht="14.4" customHeight="1" x14ac:dyDescent="0.3">
      <c r="A788" s="660">
        <v>11</v>
      </c>
      <c r="B788" s="661" t="s">
        <v>577</v>
      </c>
      <c r="C788" s="661" t="s">
        <v>2261</v>
      </c>
      <c r="D788" s="742" t="s">
        <v>3663</v>
      </c>
      <c r="E788" s="743" t="s">
        <v>2275</v>
      </c>
      <c r="F788" s="661" t="s">
        <v>2256</v>
      </c>
      <c r="G788" s="661" t="s">
        <v>2292</v>
      </c>
      <c r="H788" s="661" t="s">
        <v>578</v>
      </c>
      <c r="I788" s="661" t="s">
        <v>2293</v>
      </c>
      <c r="J788" s="661" t="s">
        <v>1102</v>
      </c>
      <c r="K788" s="661" t="s">
        <v>1091</v>
      </c>
      <c r="L788" s="662">
        <v>0</v>
      </c>
      <c r="M788" s="662">
        <v>0</v>
      </c>
      <c r="N788" s="661">
        <v>5</v>
      </c>
      <c r="O788" s="744">
        <v>2</v>
      </c>
      <c r="P788" s="662">
        <v>0</v>
      </c>
      <c r="Q788" s="677"/>
      <c r="R788" s="661">
        <v>1</v>
      </c>
      <c r="S788" s="677">
        <v>0.2</v>
      </c>
      <c r="T788" s="744">
        <v>0.5</v>
      </c>
      <c r="U788" s="700">
        <v>0.25</v>
      </c>
    </row>
    <row r="789" spans="1:21" ht="14.4" customHeight="1" x14ac:dyDescent="0.3">
      <c r="A789" s="660">
        <v>11</v>
      </c>
      <c r="B789" s="661" t="s">
        <v>577</v>
      </c>
      <c r="C789" s="661" t="s">
        <v>2261</v>
      </c>
      <c r="D789" s="742" t="s">
        <v>3663</v>
      </c>
      <c r="E789" s="743" t="s">
        <v>2275</v>
      </c>
      <c r="F789" s="661" t="s">
        <v>2256</v>
      </c>
      <c r="G789" s="661" t="s">
        <v>2493</v>
      </c>
      <c r="H789" s="661" t="s">
        <v>578</v>
      </c>
      <c r="I789" s="661" t="s">
        <v>636</v>
      </c>
      <c r="J789" s="661" t="s">
        <v>2494</v>
      </c>
      <c r="K789" s="661" t="s">
        <v>2495</v>
      </c>
      <c r="L789" s="662">
        <v>18.11</v>
      </c>
      <c r="M789" s="662">
        <v>36.22</v>
      </c>
      <c r="N789" s="661">
        <v>2</v>
      </c>
      <c r="O789" s="744">
        <v>0.5</v>
      </c>
      <c r="P789" s="662">
        <v>36.22</v>
      </c>
      <c r="Q789" s="677">
        <v>1</v>
      </c>
      <c r="R789" s="661">
        <v>2</v>
      </c>
      <c r="S789" s="677">
        <v>1</v>
      </c>
      <c r="T789" s="744">
        <v>0.5</v>
      </c>
      <c r="U789" s="700">
        <v>1</v>
      </c>
    </row>
    <row r="790" spans="1:21" ht="14.4" customHeight="1" x14ac:dyDescent="0.3">
      <c r="A790" s="660">
        <v>11</v>
      </c>
      <c r="B790" s="661" t="s">
        <v>577</v>
      </c>
      <c r="C790" s="661" t="s">
        <v>2261</v>
      </c>
      <c r="D790" s="742" t="s">
        <v>3663</v>
      </c>
      <c r="E790" s="743" t="s">
        <v>2275</v>
      </c>
      <c r="F790" s="661" t="s">
        <v>2256</v>
      </c>
      <c r="G790" s="661" t="s">
        <v>3168</v>
      </c>
      <c r="H790" s="661" t="s">
        <v>578</v>
      </c>
      <c r="I790" s="661" t="s">
        <v>3169</v>
      </c>
      <c r="J790" s="661" t="s">
        <v>3170</v>
      </c>
      <c r="K790" s="661" t="s">
        <v>3171</v>
      </c>
      <c r="L790" s="662">
        <v>113.66</v>
      </c>
      <c r="M790" s="662">
        <v>227.32</v>
      </c>
      <c r="N790" s="661">
        <v>2</v>
      </c>
      <c r="O790" s="744">
        <v>1</v>
      </c>
      <c r="P790" s="662">
        <v>227.32</v>
      </c>
      <c r="Q790" s="677">
        <v>1</v>
      </c>
      <c r="R790" s="661">
        <v>2</v>
      </c>
      <c r="S790" s="677">
        <v>1</v>
      </c>
      <c r="T790" s="744">
        <v>1</v>
      </c>
      <c r="U790" s="700">
        <v>1</v>
      </c>
    </row>
    <row r="791" spans="1:21" ht="14.4" customHeight="1" x14ac:dyDescent="0.3">
      <c r="A791" s="660">
        <v>11</v>
      </c>
      <c r="B791" s="661" t="s">
        <v>577</v>
      </c>
      <c r="C791" s="661" t="s">
        <v>2261</v>
      </c>
      <c r="D791" s="742" t="s">
        <v>3663</v>
      </c>
      <c r="E791" s="743" t="s">
        <v>2275</v>
      </c>
      <c r="F791" s="661" t="s">
        <v>2256</v>
      </c>
      <c r="G791" s="661" t="s">
        <v>3168</v>
      </c>
      <c r="H791" s="661" t="s">
        <v>578</v>
      </c>
      <c r="I791" s="661" t="s">
        <v>3172</v>
      </c>
      <c r="J791" s="661" t="s">
        <v>3170</v>
      </c>
      <c r="K791" s="661" t="s">
        <v>3173</v>
      </c>
      <c r="L791" s="662">
        <v>0</v>
      </c>
      <c r="M791" s="662">
        <v>0</v>
      </c>
      <c r="N791" s="661">
        <v>1</v>
      </c>
      <c r="O791" s="744">
        <v>1</v>
      </c>
      <c r="P791" s="662">
        <v>0</v>
      </c>
      <c r="Q791" s="677"/>
      <c r="R791" s="661">
        <v>1</v>
      </c>
      <c r="S791" s="677">
        <v>1</v>
      </c>
      <c r="T791" s="744">
        <v>1</v>
      </c>
      <c r="U791" s="700">
        <v>1</v>
      </c>
    </row>
    <row r="792" spans="1:21" ht="14.4" customHeight="1" x14ac:dyDescent="0.3">
      <c r="A792" s="660">
        <v>11</v>
      </c>
      <c r="B792" s="661" t="s">
        <v>577</v>
      </c>
      <c r="C792" s="661" t="s">
        <v>2261</v>
      </c>
      <c r="D792" s="742" t="s">
        <v>3663</v>
      </c>
      <c r="E792" s="743" t="s">
        <v>2275</v>
      </c>
      <c r="F792" s="661" t="s">
        <v>2256</v>
      </c>
      <c r="G792" s="661" t="s">
        <v>3174</v>
      </c>
      <c r="H792" s="661" t="s">
        <v>960</v>
      </c>
      <c r="I792" s="661" t="s">
        <v>3175</v>
      </c>
      <c r="J792" s="661" t="s">
        <v>3176</v>
      </c>
      <c r="K792" s="661" t="s">
        <v>3177</v>
      </c>
      <c r="L792" s="662">
        <v>424.24</v>
      </c>
      <c r="M792" s="662">
        <v>424.24</v>
      </c>
      <c r="N792" s="661">
        <v>1</v>
      </c>
      <c r="O792" s="744">
        <v>0.5</v>
      </c>
      <c r="P792" s="662">
        <v>424.24</v>
      </c>
      <c r="Q792" s="677">
        <v>1</v>
      </c>
      <c r="R792" s="661">
        <v>1</v>
      </c>
      <c r="S792" s="677">
        <v>1</v>
      </c>
      <c r="T792" s="744">
        <v>0.5</v>
      </c>
      <c r="U792" s="700">
        <v>1</v>
      </c>
    </row>
    <row r="793" spans="1:21" ht="14.4" customHeight="1" x14ac:dyDescent="0.3">
      <c r="A793" s="660">
        <v>11</v>
      </c>
      <c r="B793" s="661" t="s">
        <v>577</v>
      </c>
      <c r="C793" s="661" t="s">
        <v>2261</v>
      </c>
      <c r="D793" s="742" t="s">
        <v>3663</v>
      </c>
      <c r="E793" s="743" t="s">
        <v>2275</v>
      </c>
      <c r="F793" s="661" t="s">
        <v>2256</v>
      </c>
      <c r="G793" s="661" t="s">
        <v>2431</v>
      </c>
      <c r="H793" s="661" t="s">
        <v>578</v>
      </c>
      <c r="I793" s="661" t="s">
        <v>1724</v>
      </c>
      <c r="J793" s="661" t="s">
        <v>1725</v>
      </c>
      <c r="K793" s="661" t="s">
        <v>2432</v>
      </c>
      <c r="L793" s="662">
        <v>156.77000000000001</v>
      </c>
      <c r="M793" s="662">
        <v>313.54000000000002</v>
      </c>
      <c r="N793" s="661">
        <v>2</v>
      </c>
      <c r="O793" s="744">
        <v>1</v>
      </c>
      <c r="P793" s="662">
        <v>313.54000000000002</v>
      </c>
      <c r="Q793" s="677">
        <v>1</v>
      </c>
      <c r="R793" s="661">
        <v>2</v>
      </c>
      <c r="S793" s="677">
        <v>1</v>
      </c>
      <c r="T793" s="744">
        <v>1</v>
      </c>
      <c r="U793" s="700">
        <v>1</v>
      </c>
    </row>
    <row r="794" spans="1:21" ht="14.4" customHeight="1" x14ac:dyDescent="0.3">
      <c r="A794" s="660">
        <v>11</v>
      </c>
      <c r="B794" s="661" t="s">
        <v>577</v>
      </c>
      <c r="C794" s="661" t="s">
        <v>2261</v>
      </c>
      <c r="D794" s="742" t="s">
        <v>3663</v>
      </c>
      <c r="E794" s="743" t="s">
        <v>2275</v>
      </c>
      <c r="F794" s="661" t="s">
        <v>2256</v>
      </c>
      <c r="G794" s="661" t="s">
        <v>2513</v>
      </c>
      <c r="H794" s="661" t="s">
        <v>578</v>
      </c>
      <c r="I794" s="661" t="s">
        <v>2514</v>
      </c>
      <c r="J794" s="661" t="s">
        <v>2515</v>
      </c>
      <c r="K794" s="661" t="s">
        <v>2516</v>
      </c>
      <c r="L794" s="662">
        <v>159.71</v>
      </c>
      <c r="M794" s="662">
        <v>319.42</v>
      </c>
      <c r="N794" s="661">
        <v>2</v>
      </c>
      <c r="O794" s="744">
        <v>1</v>
      </c>
      <c r="P794" s="662">
        <v>319.42</v>
      </c>
      <c r="Q794" s="677">
        <v>1</v>
      </c>
      <c r="R794" s="661">
        <v>2</v>
      </c>
      <c r="S794" s="677">
        <v>1</v>
      </c>
      <c r="T794" s="744">
        <v>1</v>
      </c>
      <c r="U794" s="700">
        <v>1</v>
      </c>
    </row>
    <row r="795" spans="1:21" ht="14.4" customHeight="1" x14ac:dyDescent="0.3">
      <c r="A795" s="660">
        <v>11</v>
      </c>
      <c r="B795" s="661" t="s">
        <v>577</v>
      </c>
      <c r="C795" s="661" t="s">
        <v>2261</v>
      </c>
      <c r="D795" s="742" t="s">
        <v>3663</v>
      </c>
      <c r="E795" s="743" t="s">
        <v>2275</v>
      </c>
      <c r="F795" s="661" t="s">
        <v>2256</v>
      </c>
      <c r="G795" s="661" t="s">
        <v>2513</v>
      </c>
      <c r="H795" s="661" t="s">
        <v>578</v>
      </c>
      <c r="I795" s="661" t="s">
        <v>3178</v>
      </c>
      <c r="J795" s="661" t="s">
        <v>2998</v>
      </c>
      <c r="K795" s="661" t="s">
        <v>3179</v>
      </c>
      <c r="L795" s="662">
        <v>0</v>
      </c>
      <c r="M795" s="662">
        <v>0</v>
      </c>
      <c r="N795" s="661">
        <v>1</v>
      </c>
      <c r="O795" s="744">
        <v>1</v>
      </c>
      <c r="P795" s="662">
        <v>0</v>
      </c>
      <c r="Q795" s="677"/>
      <c r="R795" s="661">
        <v>1</v>
      </c>
      <c r="S795" s="677">
        <v>1</v>
      </c>
      <c r="T795" s="744">
        <v>1</v>
      </c>
      <c r="U795" s="700">
        <v>1</v>
      </c>
    </row>
    <row r="796" spans="1:21" ht="14.4" customHeight="1" x14ac:dyDescent="0.3">
      <c r="A796" s="660">
        <v>11</v>
      </c>
      <c r="B796" s="661" t="s">
        <v>577</v>
      </c>
      <c r="C796" s="661" t="s">
        <v>2261</v>
      </c>
      <c r="D796" s="742" t="s">
        <v>3663</v>
      </c>
      <c r="E796" s="743" t="s">
        <v>2275</v>
      </c>
      <c r="F796" s="661" t="s">
        <v>2256</v>
      </c>
      <c r="G796" s="661" t="s">
        <v>2376</v>
      </c>
      <c r="H796" s="661" t="s">
        <v>578</v>
      </c>
      <c r="I796" s="661" t="s">
        <v>838</v>
      </c>
      <c r="J796" s="661" t="s">
        <v>839</v>
      </c>
      <c r="K796" s="661" t="s">
        <v>2377</v>
      </c>
      <c r="L796" s="662">
        <v>60.9</v>
      </c>
      <c r="M796" s="662">
        <v>60.9</v>
      </c>
      <c r="N796" s="661">
        <v>1</v>
      </c>
      <c r="O796" s="744">
        <v>0.5</v>
      </c>
      <c r="P796" s="662"/>
      <c r="Q796" s="677">
        <v>0</v>
      </c>
      <c r="R796" s="661"/>
      <c r="S796" s="677">
        <v>0</v>
      </c>
      <c r="T796" s="744"/>
      <c r="U796" s="700">
        <v>0</v>
      </c>
    </row>
    <row r="797" spans="1:21" ht="14.4" customHeight="1" x14ac:dyDescent="0.3">
      <c r="A797" s="660">
        <v>11</v>
      </c>
      <c r="B797" s="661" t="s">
        <v>577</v>
      </c>
      <c r="C797" s="661" t="s">
        <v>2261</v>
      </c>
      <c r="D797" s="742" t="s">
        <v>3663</v>
      </c>
      <c r="E797" s="743" t="s">
        <v>2275</v>
      </c>
      <c r="F797" s="661" t="s">
        <v>2256</v>
      </c>
      <c r="G797" s="661" t="s">
        <v>2346</v>
      </c>
      <c r="H797" s="661" t="s">
        <v>578</v>
      </c>
      <c r="I797" s="661" t="s">
        <v>773</v>
      </c>
      <c r="J797" s="661" t="s">
        <v>774</v>
      </c>
      <c r="K797" s="661" t="s">
        <v>2382</v>
      </c>
      <c r="L797" s="662">
        <v>0</v>
      </c>
      <c r="M797" s="662">
        <v>0</v>
      </c>
      <c r="N797" s="661">
        <v>2</v>
      </c>
      <c r="O797" s="744">
        <v>1.5</v>
      </c>
      <c r="P797" s="662">
        <v>0</v>
      </c>
      <c r="Q797" s="677"/>
      <c r="R797" s="661">
        <v>1</v>
      </c>
      <c r="S797" s="677">
        <v>0.5</v>
      </c>
      <c r="T797" s="744">
        <v>1</v>
      </c>
      <c r="U797" s="700">
        <v>0.66666666666666663</v>
      </c>
    </row>
    <row r="798" spans="1:21" ht="14.4" customHeight="1" x14ac:dyDescent="0.3">
      <c r="A798" s="660">
        <v>11</v>
      </c>
      <c r="B798" s="661" t="s">
        <v>577</v>
      </c>
      <c r="C798" s="661" t="s">
        <v>2261</v>
      </c>
      <c r="D798" s="742" t="s">
        <v>3663</v>
      </c>
      <c r="E798" s="743" t="s">
        <v>2275</v>
      </c>
      <c r="F798" s="661" t="s">
        <v>2256</v>
      </c>
      <c r="G798" s="661" t="s">
        <v>2346</v>
      </c>
      <c r="H798" s="661" t="s">
        <v>578</v>
      </c>
      <c r="I798" s="661" t="s">
        <v>1541</v>
      </c>
      <c r="J798" s="661" t="s">
        <v>774</v>
      </c>
      <c r="K798" s="661" t="s">
        <v>1542</v>
      </c>
      <c r="L798" s="662">
        <v>0</v>
      </c>
      <c r="M798" s="662">
        <v>0</v>
      </c>
      <c r="N798" s="661">
        <v>2</v>
      </c>
      <c r="O798" s="744">
        <v>0.5</v>
      </c>
      <c r="P798" s="662">
        <v>0</v>
      </c>
      <c r="Q798" s="677"/>
      <c r="R798" s="661">
        <v>2</v>
      </c>
      <c r="S798" s="677">
        <v>1</v>
      </c>
      <c r="T798" s="744">
        <v>0.5</v>
      </c>
      <c r="U798" s="700">
        <v>1</v>
      </c>
    </row>
    <row r="799" spans="1:21" ht="14.4" customHeight="1" x14ac:dyDescent="0.3">
      <c r="A799" s="660">
        <v>11</v>
      </c>
      <c r="B799" s="661" t="s">
        <v>577</v>
      </c>
      <c r="C799" s="661" t="s">
        <v>2261</v>
      </c>
      <c r="D799" s="742" t="s">
        <v>3663</v>
      </c>
      <c r="E799" s="743" t="s">
        <v>2275</v>
      </c>
      <c r="F799" s="661" t="s">
        <v>2256</v>
      </c>
      <c r="G799" s="661" t="s">
        <v>2300</v>
      </c>
      <c r="H799" s="661" t="s">
        <v>578</v>
      </c>
      <c r="I799" s="661" t="s">
        <v>2301</v>
      </c>
      <c r="J799" s="661" t="s">
        <v>2302</v>
      </c>
      <c r="K799" s="661" t="s">
        <v>2303</v>
      </c>
      <c r="L799" s="662">
        <v>73.66</v>
      </c>
      <c r="M799" s="662">
        <v>294.64</v>
      </c>
      <c r="N799" s="661">
        <v>4</v>
      </c>
      <c r="O799" s="744">
        <v>1.5</v>
      </c>
      <c r="P799" s="662"/>
      <c r="Q799" s="677">
        <v>0</v>
      </c>
      <c r="R799" s="661"/>
      <c r="S799" s="677">
        <v>0</v>
      </c>
      <c r="T799" s="744"/>
      <c r="U799" s="700">
        <v>0</v>
      </c>
    </row>
    <row r="800" spans="1:21" ht="14.4" customHeight="1" x14ac:dyDescent="0.3">
      <c r="A800" s="660">
        <v>11</v>
      </c>
      <c r="B800" s="661" t="s">
        <v>577</v>
      </c>
      <c r="C800" s="661" t="s">
        <v>2261</v>
      </c>
      <c r="D800" s="742" t="s">
        <v>3663</v>
      </c>
      <c r="E800" s="743" t="s">
        <v>2275</v>
      </c>
      <c r="F800" s="661" t="s">
        <v>2256</v>
      </c>
      <c r="G800" s="661" t="s">
        <v>2300</v>
      </c>
      <c r="H800" s="661" t="s">
        <v>578</v>
      </c>
      <c r="I800" s="661" t="s">
        <v>3180</v>
      </c>
      <c r="J800" s="661" t="s">
        <v>2302</v>
      </c>
      <c r="K800" s="661" t="s">
        <v>3181</v>
      </c>
      <c r="L800" s="662">
        <v>0</v>
      </c>
      <c r="M800" s="662">
        <v>0</v>
      </c>
      <c r="N800" s="661">
        <v>2</v>
      </c>
      <c r="O800" s="744">
        <v>1.5</v>
      </c>
      <c r="P800" s="662">
        <v>0</v>
      </c>
      <c r="Q800" s="677"/>
      <c r="R800" s="661">
        <v>2</v>
      </c>
      <c r="S800" s="677">
        <v>1</v>
      </c>
      <c r="T800" s="744">
        <v>1.5</v>
      </c>
      <c r="U800" s="700">
        <v>1</v>
      </c>
    </row>
    <row r="801" spans="1:21" ht="14.4" customHeight="1" x14ac:dyDescent="0.3">
      <c r="A801" s="660">
        <v>11</v>
      </c>
      <c r="B801" s="661" t="s">
        <v>577</v>
      </c>
      <c r="C801" s="661" t="s">
        <v>2261</v>
      </c>
      <c r="D801" s="742" t="s">
        <v>3663</v>
      </c>
      <c r="E801" s="743" t="s">
        <v>2275</v>
      </c>
      <c r="F801" s="661" t="s">
        <v>2256</v>
      </c>
      <c r="G801" s="661" t="s">
        <v>2394</v>
      </c>
      <c r="H801" s="661" t="s">
        <v>578</v>
      </c>
      <c r="I801" s="661" t="s">
        <v>2444</v>
      </c>
      <c r="J801" s="661" t="s">
        <v>2445</v>
      </c>
      <c r="K801" s="661" t="s">
        <v>2446</v>
      </c>
      <c r="L801" s="662">
        <v>0</v>
      </c>
      <c r="M801" s="662">
        <v>0</v>
      </c>
      <c r="N801" s="661">
        <v>1</v>
      </c>
      <c r="O801" s="744">
        <v>1</v>
      </c>
      <c r="P801" s="662"/>
      <c r="Q801" s="677"/>
      <c r="R801" s="661"/>
      <c r="S801" s="677">
        <v>0</v>
      </c>
      <c r="T801" s="744"/>
      <c r="U801" s="700">
        <v>0</v>
      </c>
    </row>
    <row r="802" spans="1:21" ht="14.4" customHeight="1" x14ac:dyDescent="0.3">
      <c r="A802" s="660">
        <v>11</v>
      </c>
      <c r="B802" s="661" t="s">
        <v>577</v>
      </c>
      <c r="C802" s="661" t="s">
        <v>2261</v>
      </c>
      <c r="D802" s="742" t="s">
        <v>3663</v>
      </c>
      <c r="E802" s="743" t="s">
        <v>2275</v>
      </c>
      <c r="F802" s="661" t="s">
        <v>2256</v>
      </c>
      <c r="G802" s="661" t="s">
        <v>2305</v>
      </c>
      <c r="H802" s="661" t="s">
        <v>960</v>
      </c>
      <c r="I802" s="661" t="s">
        <v>1061</v>
      </c>
      <c r="J802" s="661" t="s">
        <v>610</v>
      </c>
      <c r="K802" s="661" t="s">
        <v>1062</v>
      </c>
      <c r="L802" s="662">
        <v>543.39</v>
      </c>
      <c r="M802" s="662">
        <v>4347.12</v>
      </c>
      <c r="N802" s="661">
        <v>8</v>
      </c>
      <c r="O802" s="744">
        <v>4</v>
      </c>
      <c r="P802" s="662">
        <v>1630.17</v>
      </c>
      <c r="Q802" s="677">
        <v>0.375</v>
      </c>
      <c r="R802" s="661">
        <v>3</v>
      </c>
      <c r="S802" s="677">
        <v>0.375</v>
      </c>
      <c r="T802" s="744">
        <v>2</v>
      </c>
      <c r="U802" s="700">
        <v>0.5</v>
      </c>
    </row>
    <row r="803" spans="1:21" ht="14.4" customHeight="1" x14ac:dyDescent="0.3">
      <c r="A803" s="660">
        <v>11</v>
      </c>
      <c r="B803" s="661" t="s">
        <v>577</v>
      </c>
      <c r="C803" s="661" t="s">
        <v>2261</v>
      </c>
      <c r="D803" s="742" t="s">
        <v>3663</v>
      </c>
      <c r="E803" s="743" t="s">
        <v>2275</v>
      </c>
      <c r="F803" s="661" t="s">
        <v>2256</v>
      </c>
      <c r="G803" s="661" t="s">
        <v>2305</v>
      </c>
      <c r="H803" s="661" t="s">
        <v>960</v>
      </c>
      <c r="I803" s="661" t="s">
        <v>982</v>
      </c>
      <c r="J803" s="661" t="s">
        <v>610</v>
      </c>
      <c r="K803" s="661" t="s">
        <v>613</v>
      </c>
      <c r="L803" s="662">
        <v>815.1</v>
      </c>
      <c r="M803" s="662">
        <v>12226.5</v>
      </c>
      <c r="N803" s="661">
        <v>15</v>
      </c>
      <c r="O803" s="744">
        <v>9</v>
      </c>
      <c r="P803" s="662">
        <v>12226.5</v>
      </c>
      <c r="Q803" s="677">
        <v>1</v>
      </c>
      <c r="R803" s="661">
        <v>15</v>
      </c>
      <c r="S803" s="677">
        <v>1</v>
      </c>
      <c r="T803" s="744">
        <v>9</v>
      </c>
      <c r="U803" s="700">
        <v>1</v>
      </c>
    </row>
    <row r="804" spans="1:21" ht="14.4" customHeight="1" x14ac:dyDescent="0.3">
      <c r="A804" s="660">
        <v>11</v>
      </c>
      <c r="B804" s="661" t="s">
        <v>577</v>
      </c>
      <c r="C804" s="661" t="s">
        <v>2261</v>
      </c>
      <c r="D804" s="742" t="s">
        <v>3663</v>
      </c>
      <c r="E804" s="743" t="s">
        <v>2275</v>
      </c>
      <c r="F804" s="661" t="s">
        <v>2256</v>
      </c>
      <c r="G804" s="661" t="s">
        <v>2562</v>
      </c>
      <c r="H804" s="661" t="s">
        <v>578</v>
      </c>
      <c r="I804" s="661" t="s">
        <v>3182</v>
      </c>
      <c r="J804" s="661" t="s">
        <v>3183</v>
      </c>
      <c r="K804" s="661" t="s">
        <v>685</v>
      </c>
      <c r="L804" s="662">
        <v>57.64</v>
      </c>
      <c r="M804" s="662">
        <v>115.28</v>
      </c>
      <c r="N804" s="661">
        <v>2</v>
      </c>
      <c r="O804" s="744">
        <v>1.5</v>
      </c>
      <c r="P804" s="662">
        <v>115.28</v>
      </c>
      <c r="Q804" s="677">
        <v>1</v>
      </c>
      <c r="R804" s="661">
        <v>2</v>
      </c>
      <c r="S804" s="677">
        <v>1</v>
      </c>
      <c r="T804" s="744">
        <v>1.5</v>
      </c>
      <c r="U804" s="700">
        <v>1</v>
      </c>
    </row>
    <row r="805" spans="1:21" ht="14.4" customHeight="1" x14ac:dyDescent="0.3">
      <c r="A805" s="660">
        <v>11</v>
      </c>
      <c r="B805" s="661" t="s">
        <v>577</v>
      </c>
      <c r="C805" s="661" t="s">
        <v>2261</v>
      </c>
      <c r="D805" s="742" t="s">
        <v>3663</v>
      </c>
      <c r="E805" s="743" t="s">
        <v>2275</v>
      </c>
      <c r="F805" s="661" t="s">
        <v>2256</v>
      </c>
      <c r="G805" s="661" t="s">
        <v>3184</v>
      </c>
      <c r="H805" s="661" t="s">
        <v>960</v>
      </c>
      <c r="I805" s="661" t="s">
        <v>3185</v>
      </c>
      <c r="J805" s="661" t="s">
        <v>3186</v>
      </c>
      <c r="K805" s="661" t="s">
        <v>3187</v>
      </c>
      <c r="L805" s="662">
        <v>289.62</v>
      </c>
      <c r="M805" s="662">
        <v>579.24</v>
      </c>
      <c r="N805" s="661">
        <v>2</v>
      </c>
      <c r="O805" s="744">
        <v>2</v>
      </c>
      <c r="P805" s="662">
        <v>579.24</v>
      </c>
      <c r="Q805" s="677">
        <v>1</v>
      </c>
      <c r="R805" s="661">
        <v>2</v>
      </c>
      <c r="S805" s="677">
        <v>1</v>
      </c>
      <c r="T805" s="744">
        <v>2</v>
      </c>
      <c r="U805" s="700">
        <v>1</v>
      </c>
    </row>
    <row r="806" spans="1:21" ht="14.4" customHeight="1" x14ac:dyDescent="0.3">
      <c r="A806" s="660">
        <v>11</v>
      </c>
      <c r="B806" s="661" t="s">
        <v>577</v>
      </c>
      <c r="C806" s="661" t="s">
        <v>2261</v>
      </c>
      <c r="D806" s="742" t="s">
        <v>3663</v>
      </c>
      <c r="E806" s="743" t="s">
        <v>2275</v>
      </c>
      <c r="F806" s="661" t="s">
        <v>2256</v>
      </c>
      <c r="G806" s="661" t="s">
        <v>2307</v>
      </c>
      <c r="H806" s="661" t="s">
        <v>578</v>
      </c>
      <c r="I806" s="661" t="s">
        <v>714</v>
      </c>
      <c r="J806" s="661" t="s">
        <v>2308</v>
      </c>
      <c r="K806" s="661" t="s">
        <v>2309</v>
      </c>
      <c r="L806" s="662">
        <v>0</v>
      </c>
      <c r="M806" s="662">
        <v>0</v>
      </c>
      <c r="N806" s="661">
        <v>10</v>
      </c>
      <c r="O806" s="744">
        <v>5.5</v>
      </c>
      <c r="P806" s="662">
        <v>0</v>
      </c>
      <c r="Q806" s="677"/>
      <c r="R806" s="661">
        <v>7</v>
      </c>
      <c r="S806" s="677">
        <v>0.7</v>
      </c>
      <c r="T806" s="744">
        <v>4</v>
      </c>
      <c r="U806" s="700">
        <v>0.72727272727272729</v>
      </c>
    </row>
    <row r="807" spans="1:21" ht="14.4" customHeight="1" x14ac:dyDescent="0.3">
      <c r="A807" s="660">
        <v>11</v>
      </c>
      <c r="B807" s="661" t="s">
        <v>577</v>
      </c>
      <c r="C807" s="661" t="s">
        <v>2261</v>
      </c>
      <c r="D807" s="742" t="s">
        <v>3663</v>
      </c>
      <c r="E807" s="743" t="s">
        <v>2275</v>
      </c>
      <c r="F807" s="661" t="s">
        <v>2256</v>
      </c>
      <c r="G807" s="661" t="s">
        <v>2310</v>
      </c>
      <c r="H807" s="661" t="s">
        <v>578</v>
      </c>
      <c r="I807" s="661" t="s">
        <v>1097</v>
      </c>
      <c r="J807" s="661" t="s">
        <v>1098</v>
      </c>
      <c r="K807" s="661" t="s">
        <v>2312</v>
      </c>
      <c r="L807" s="662">
        <v>22.44</v>
      </c>
      <c r="M807" s="662">
        <v>22.44</v>
      </c>
      <c r="N807" s="661">
        <v>1</v>
      </c>
      <c r="O807" s="744">
        <v>1</v>
      </c>
      <c r="P807" s="662">
        <v>22.44</v>
      </c>
      <c r="Q807" s="677">
        <v>1</v>
      </c>
      <c r="R807" s="661">
        <v>1</v>
      </c>
      <c r="S807" s="677">
        <v>1</v>
      </c>
      <c r="T807" s="744">
        <v>1</v>
      </c>
      <c r="U807" s="700">
        <v>1</v>
      </c>
    </row>
    <row r="808" spans="1:21" ht="14.4" customHeight="1" x14ac:dyDescent="0.3">
      <c r="A808" s="660">
        <v>11</v>
      </c>
      <c r="B808" s="661" t="s">
        <v>577</v>
      </c>
      <c r="C808" s="661" t="s">
        <v>2261</v>
      </c>
      <c r="D808" s="742" t="s">
        <v>3663</v>
      </c>
      <c r="E808" s="743" t="s">
        <v>2275</v>
      </c>
      <c r="F808" s="661" t="s">
        <v>2256</v>
      </c>
      <c r="G808" s="661" t="s">
        <v>3188</v>
      </c>
      <c r="H808" s="661" t="s">
        <v>578</v>
      </c>
      <c r="I808" s="661" t="s">
        <v>1181</v>
      </c>
      <c r="J808" s="661" t="s">
        <v>1182</v>
      </c>
      <c r="K808" s="661" t="s">
        <v>3189</v>
      </c>
      <c r="L808" s="662">
        <v>55.16</v>
      </c>
      <c r="M808" s="662">
        <v>110.32</v>
      </c>
      <c r="N808" s="661">
        <v>2</v>
      </c>
      <c r="O808" s="744">
        <v>1</v>
      </c>
      <c r="P808" s="662">
        <v>110.32</v>
      </c>
      <c r="Q808" s="677">
        <v>1</v>
      </c>
      <c r="R808" s="661">
        <v>2</v>
      </c>
      <c r="S808" s="677">
        <v>1</v>
      </c>
      <c r="T808" s="744">
        <v>1</v>
      </c>
      <c r="U808" s="700">
        <v>1</v>
      </c>
    </row>
    <row r="809" spans="1:21" ht="14.4" customHeight="1" x14ac:dyDescent="0.3">
      <c r="A809" s="660">
        <v>11</v>
      </c>
      <c r="B809" s="661" t="s">
        <v>577</v>
      </c>
      <c r="C809" s="661" t="s">
        <v>2261</v>
      </c>
      <c r="D809" s="742" t="s">
        <v>3663</v>
      </c>
      <c r="E809" s="743" t="s">
        <v>2275</v>
      </c>
      <c r="F809" s="661" t="s">
        <v>2258</v>
      </c>
      <c r="G809" s="661" t="s">
        <v>2351</v>
      </c>
      <c r="H809" s="661" t="s">
        <v>578</v>
      </c>
      <c r="I809" s="661" t="s">
        <v>3066</v>
      </c>
      <c r="J809" s="661" t="s">
        <v>3067</v>
      </c>
      <c r="K809" s="661" t="s">
        <v>2607</v>
      </c>
      <c r="L809" s="662">
        <v>300</v>
      </c>
      <c r="M809" s="662">
        <v>2400</v>
      </c>
      <c r="N809" s="661">
        <v>8</v>
      </c>
      <c r="O809" s="744">
        <v>8</v>
      </c>
      <c r="P809" s="662"/>
      <c r="Q809" s="677">
        <v>0</v>
      </c>
      <c r="R809" s="661"/>
      <c r="S809" s="677">
        <v>0</v>
      </c>
      <c r="T809" s="744"/>
      <c r="U809" s="700">
        <v>0</v>
      </c>
    </row>
    <row r="810" spans="1:21" ht="14.4" customHeight="1" x14ac:dyDescent="0.3">
      <c r="A810" s="660">
        <v>11</v>
      </c>
      <c r="B810" s="661" t="s">
        <v>577</v>
      </c>
      <c r="C810" s="661" t="s">
        <v>2261</v>
      </c>
      <c r="D810" s="742" t="s">
        <v>3663</v>
      </c>
      <c r="E810" s="743" t="s">
        <v>2275</v>
      </c>
      <c r="F810" s="661" t="s">
        <v>2258</v>
      </c>
      <c r="G810" s="661" t="s">
        <v>2351</v>
      </c>
      <c r="H810" s="661" t="s">
        <v>578</v>
      </c>
      <c r="I810" s="661" t="s">
        <v>2352</v>
      </c>
      <c r="J810" s="661" t="s">
        <v>2353</v>
      </c>
      <c r="K810" s="661" t="s">
        <v>2354</v>
      </c>
      <c r="L810" s="662">
        <v>0</v>
      </c>
      <c r="M810" s="662">
        <v>0</v>
      </c>
      <c r="N810" s="661">
        <v>2</v>
      </c>
      <c r="O810" s="744">
        <v>2</v>
      </c>
      <c r="P810" s="662"/>
      <c r="Q810" s="677"/>
      <c r="R810" s="661"/>
      <c r="S810" s="677">
        <v>0</v>
      </c>
      <c r="T810" s="744"/>
      <c r="U810" s="700">
        <v>0</v>
      </c>
    </row>
    <row r="811" spans="1:21" ht="14.4" customHeight="1" x14ac:dyDescent="0.3">
      <c r="A811" s="660">
        <v>11</v>
      </c>
      <c r="B811" s="661" t="s">
        <v>577</v>
      </c>
      <c r="C811" s="661" t="s">
        <v>2261</v>
      </c>
      <c r="D811" s="742" t="s">
        <v>3663</v>
      </c>
      <c r="E811" s="743" t="s">
        <v>2275</v>
      </c>
      <c r="F811" s="661" t="s">
        <v>2258</v>
      </c>
      <c r="G811" s="661" t="s">
        <v>2351</v>
      </c>
      <c r="H811" s="661" t="s">
        <v>578</v>
      </c>
      <c r="I811" s="661" t="s">
        <v>3190</v>
      </c>
      <c r="J811" s="661" t="s">
        <v>3191</v>
      </c>
      <c r="K811" s="661" t="s">
        <v>3192</v>
      </c>
      <c r="L811" s="662">
        <v>0</v>
      </c>
      <c r="M811" s="662">
        <v>0</v>
      </c>
      <c r="N811" s="661">
        <v>1</v>
      </c>
      <c r="O811" s="744">
        <v>1</v>
      </c>
      <c r="P811" s="662"/>
      <c r="Q811" s="677"/>
      <c r="R811" s="661"/>
      <c r="S811" s="677">
        <v>0</v>
      </c>
      <c r="T811" s="744"/>
      <c r="U811" s="700">
        <v>0</v>
      </c>
    </row>
    <row r="812" spans="1:21" ht="14.4" customHeight="1" x14ac:dyDescent="0.3">
      <c r="A812" s="660">
        <v>11</v>
      </c>
      <c r="B812" s="661" t="s">
        <v>577</v>
      </c>
      <c r="C812" s="661" t="s">
        <v>2261</v>
      </c>
      <c r="D812" s="742" t="s">
        <v>3663</v>
      </c>
      <c r="E812" s="743" t="s">
        <v>2275</v>
      </c>
      <c r="F812" s="661" t="s">
        <v>2258</v>
      </c>
      <c r="G812" s="661" t="s">
        <v>2351</v>
      </c>
      <c r="H812" s="661" t="s">
        <v>578</v>
      </c>
      <c r="I812" s="661" t="s">
        <v>3193</v>
      </c>
      <c r="J812" s="661" t="s">
        <v>3194</v>
      </c>
      <c r="K812" s="661" t="s">
        <v>3195</v>
      </c>
      <c r="L812" s="662">
        <v>1000</v>
      </c>
      <c r="M812" s="662">
        <v>1000</v>
      </c>
      <c r="N812" s="661">
        <v>1</v>
      </c>
      <c r="O812" s="744">
        <v>1</v>
      </c>
      <c r="P812" s="662"/>
      <c r="Q812" s="677">
        <v>0</v>
      </c>
      <c r="R812" s="661"/>
      <c r="S812" s="677">
        <v>0</v>
      </c>
      <c r="T812" s="744"/>
      <c r="U812" s="700">
        <v>0</v>
      </c>
    </row>
    <row r="813" spans="1:21" ht="14.4" customHeight="1" x14ac:dyDescent="0.3">
      <c r="A813" s="660">
        <v>11</v>
      </c>
      <c r="B813" s="661" t="s">
        <v>577</v>
      </c>
      <c r="C813" s="661" t="s">
        <v>2261</v>
      </c>
      <c r="D813" s="742" t="s">
        <v>3663</v>
      </c>
      <c r="E813" s="743" t="s">
        <v>2275</v>
      </c>
      <c r="F813" s="661" t="s">
        <v>2258</v>
      </c>
      <c r="G813" s="661" t="s">
        <v>2351</v>
      </c>
      <c r="H813" s="661" t="s">
        <v>578</v>
      </c>
      <c r="I813" s="661" t="s">
        <v>3196</v>
      </c>
      <c r="J813" s="661" t="s">
        <v>3197</v>
      </c>
      <c r="K813" s="661" t="s">
        <v>2607</v>
      </c>
      <c r="L813" s="662">
        <v>2000</v>
      </c>
      <c r="M813" s="662">
        <v>4000</v>
      </c>
      <c r="N813" s="661">
        <v>2</v>
      </c>
      <c r="O813" s="744">
        <v>2</v>
      </c>
      <c r="P813" s="662"/>
      <c r="Q813" s="677">
        <v>0</v>
      </c>
      <c r="R813" s="661"/>
      <c r="S813" s="677">
        <v>0</v>
      </c>
      <c r="T813" s="744"/>
      <c r="U813" s="700">
        <v>0</v>
      </c>
    </row>
    <row r="814" spans="1:21" ht="14.4" customHeight="1" x14ac:dyDescent="0.3">
      <c r="A814" s="660">
        <v>11</v>
      </c>
      <c r="B814" s="661" t="s">
        <v>577</v>
      </c>
      <c r="C814" s="661" t="s">
        <v>2261</v>
      </c>
      <c r="D814" s="742" t="s">
        <v>3663</v>
      </c>
      <c r="E814" s="743" t="s">
        <v>2275</v>
      </c>
      <c r="F814" s="661" t="s">
        <v>2258</v>
      </c>
      <c r="G814" s="661" t="s">
        <v>2351</v>
      </c>
      <c r="H814" s="661" t="s">
        <v>578</v>
      </c>
      <c r="I814" s="661" t="s">
        <v>3198</v>
      </c>
      <c r="J814" s="661" t="s">
        <v>3199</v>
      </c>
      <c r="K814" s="661" t="s">
        <v>3200</v>
      </c>
      <c r="L814" s="662">
        <v>1000</v>
      </c>
      <c r="M814" s="662">
        <v>6000</v>
      </c>
      <c r="N814" s="661">
        <v>6</v>
      </c>
      <c r="O814" s="744">
        <v>6</v>
      </c>
      <c r="P814" s="662"/>
      <c r="Q814" s="677">
        <v>0</v>
      </c>
      <c r="R814" s="661"/>
      <c r="S814" s="677">
        <v>0</v>
      </c>
      <c r="T814" s="744"/>
      <c r="U814" s="700">
        <v>0</v>
      </c>
    </row>
    <row r="815" spans="1:21" ht="14.4" customHeight="1" x14ac:dyDescent="0.3">
      <c r="A815" s="660">
        <v>11</v>
      </c>
      <c r="B815" s="661" t="s">
        <v>577</v>
      </c>
      <c r="C815" s="661" t="s">
        <v>2261</v>
      </c>
      <c r="D815" s="742" t="s">
        <v>3663</v>
      </c>
      <c r="E815" s="743" t="s">
        <v>2275</v>
      </c>
      <c r="F815" s="661" t="s">
        <v>2258</v>
      </c>
      <c r="G815" s="661" t="s">
        <v>2351</v>
      </c>
      <c r="H815" s="661" t="s">
        <v>578</v>
      </c>
      <c r="I815" s="661" t="s">
        <v>3201</v>
      </c>
      <c r="J815" s="661" t="s">
        <v>3202</v>
      </c>
      <c r="K815" s="661" t="s">
        <v>3195</v>
      </c>
      <c r="L815" s="662">
        <v>1000</v>
      </c>
      <c r="M815" s="662">
        <v>1000</v>
      </c>
      <c r="N815" s="661">
        <v>1</v>
      </c>
      <c r="O815" s="744">
        <v>1</v>
      </c>
      <c r="P815" s="662"/>
      <c r="Q815" s="677">
        <v>0</v>
      </c>
      <c r="R815" s="661"/>
      <c r="S815" s="677">
        <v>0</v>
      </c>
      <c r="T815" s="744"/>
      <c r="U815" s="700">
        <v>0</v>
      </c>
    </row>
    <row r="816" spans="1:21" ht="14.4" customHeight="1" x14ac:dyDescent="0.3">
      <c r="A816" s="660">
        <v>11</v>
      </c>
      <c r="B816" s="661" t="s">
        <v>577</v>
      </c>
      <c r="C816" s="661" t="s">
        <v>2261</v>
      </c>
      <c r="D816" s="742" t="s">
        <v>3663</v>
      </c>
      <c r="E816" s="743" t="s">
        <v>2275</v>
      </c>
      <c r="F816" s="661" t="s">
        <v>2258</v>
      </c>
      <c r="G816" s="661" t="s">
        <v>2351</v>
      </c>
      <c r="H816" s="661" t="s">
        <v>578</v>
      </c>
      <c r="I816" s="661" t="s">
        <v>3203</v>
      </c>
      <c r="J816" s="661" t="s">
        <v>3199</v>
      </c>
      <c r="K816" s="661" t="s">
        <v>3204</v>
      </c>
      <c r="L816" s="662">
        <v>1000</v>
      </c>
      <c r="M816" s="662">
        <v>2000</v>
      </c>
      <c r="N816" s="661">
        <v>2</v>
      </c>
      <c r="O816" s="744">
        <v>2</v>
      </c>
      <c r="P816" s="662"/>
      <c r="Q816" s="677">
        <v>0</v>
      </c>
      <c r="R816" s="661"/>
      <c r="S816" s="677">
        <v>0</v>
      </c>
      <c r="T816" s="744"/>
      <c r="U816" s="700">
        <v>0</v>
      </c>
    </row>
    <row r="817" spans="1:21" ht="14.4" customHeight="1" x14ac:dyDescent="0.3">
      <c r="A817" s="660">
        <v>11</v>
      </c>
      <c r="B817" s="661" t="s">
        <v>577</v>
      </c>
      <c r="C817" s="661" t="s">
        <v>2261</v>
      </c>
      <c r="D817" s="742" t="s">
        <v>3663</v>
      </c>
      <c r="E817" s="743" t="s">
        <v>2275</v>
      </c>
      <c r="F817" s="661" t="s">
        <v>2258</v>
      </c>
      <c r="G817" s="661" t="s">
        <v>2314</v>
      </c>
      <c r="H817" s="661" t="s">
        <v>578</v>
      </c>
      <c r="I817" s="661" t="s">
        <v>2608</v>
      </c>
      <c r="J817" s="661" t="s">
        <v>2609</v>
      </c>
      <c r="K817" s="661" t="s">
        <v>2610</v>
      </c>
      <c r="L817" s="662">
        <v>186.96</v>
      </c>
      <c r="M817" s="662">
        <v>186.96</v>
      </c>
      <c r="N817" s="661">
        <v>1</v>
      </c>
      <c r="O817" s="744">
        <v>1</v>
      </c>
      <c r="P817" s="662"/>
      <c r="Q817" s="677">
        <v>0</v>
      </c>
      <c r="R817" s="661"/>
      <c r="S817" s="677">
        <v>0</v>
      </c>
      <c r="T817" s="744"/>
      <c r="U817" s="700">
        <v>0</v>
      </c>
    </row>
    <row r="818" spans="1:21" ht="14.4" customHeight="1" x14ac:dyDescent="0.3">
      <c r="A818" s="660">
        <v>11</v>
      </c>
      <c r="B818" s="661" t="s">
        <v>577</v>
      </c>
      <c r="C818" s="661" t="s">
        <v>2261</v>
      </c>
      <c r="D818" s="742" t="s">
        <v>3663</v>
      </c>
      <c r="E818" s="743" t="s">
        <v>2275</v>
      </c>
      <c r="F818" s="661" t="s">
        <v>2258</v>
      </c>
      <c r="G818" s="661" t="s">
        <v>2318</v>
      </c>
      <c r="H818" s="661" t="s">
        <v>578</v>
      </c>
      <c r="I818" s="661" t="s">
        <v>2412</v>
      </c>
      <c r="J818" s="661" t="s">
        <v>2413</v>
      </c>
      <c r="K818" s="661" t="s">
        <v>2414</v>
      </c>
      <c r="L818" s="662">
        <v>350</v>
      </c>
      <c r="M818" s="662">
        <v>350</v>
      </c>
      <c r="N818" s="661">
        <v>1</v>
      </c>
      <c r="O818" s="744">
        <v>1</v>
      </c>
      <c r="P818" s="662">
        <v>350</v>
      </c>
      <c r="Q818" s="677">
        <v>1</v>
      </c>
      <c r="R818" s="661">
        <v>1</v>
      </c>
      <c r="S818" s="677">
        <v>1</v>
      </c>
      <c r="T818" s="744">
        <v>1</v>
      </c>
      <c r="U818" s="700">
        <v>1</v>
      </c>
    </row>
    <row r="819" spans="1:21" ht="14.4" customHeight="1" x14ac:dyDescent="0.3">
      <c r="A819" s="660">
        <v>11</v>
      </c>
      <c r="B819" s="661" t="s">
        <v>577</v>
      </c>
      <c r="C819" s="661" t="s">
        <v>2261</v>
      </c>
      <c r="D819" s="742" t="s">
        <v>3663</v>
      </c>
      <c r="E819" s="743" t="s">
        <v>2275</v>
      </c>
      <c r="F819" s="661" t="s">
        <v>2258</v>
      </c>
      <c r="G819" s="661" t="s">
        <v>2318</v>
      </c>
      <c r="H819" s="661" t="s">
        <v>578</v>
      </c>
      <c r="I819" s="661" t="s">
        <v>2325</v>
      </c>
      <c r="J819" s="661" t="s">
        <v>2326</v>
      </c>
      <c r="K819" s="661" t="s">
        <v>2327</v>
      </c>
      <c r="L819" s="662">
        <v>971.25</v>
      </c>
      <c r="M819" s="662">
        <v>971.25</v>
      </c>
      <c r="N819" s="661">
        <v>1</v>
      </c>
      <c r="O819" s="744">
        <v>1</v>
      </c>
      <c r="P819" s="662">
        <v>971.25</v>
      </c>
      <c r="Q819" s="677">
        <v>1</v>
      </c>
      <c r="R819" s="661">
        <v>1</v>
      </c>
      <c r="S819" s="677">
        <v>1</v>
      </c>
      <c r="T819" s="744">
        <v>1</v>
      </c>
      <c r="U819" s="700">
        <v>1</v>
      </c>
    </row>
    <row r="820" spans="1:21" ht="14.4" customHeight="1" x14ac:dyDescent="0.3">
      <c r="A820" s="660">
        <v>11</v>
      </c>
      <c r="B820" s="661" t="s">
        <v>577</v>
      </c>
      <c r="C820" s="661" t="s">
        <v>2261</v>
      </c>
      <c r="D820" s="742" t="s">
        <v>3663</v>
      </c>
      <c r="E820" s="743" t="s">
        <v>2275</v>
      </c>
      <c r="F820" s="661" t="s">
        <v>2258</v>
      </c>
      <c r="G820" s="661" t="s">
        <v>2318</v>
      </c>
      <c r="H820" s="661" t="s">
        <v>578</v>
      </c>
      <c r="I820" s="661" t="s">
        <v>2631</v>
      </c>
      <c r="J820" s="661" t="s">
        <v>2632</v>
      </c>
      <c r="K820" s="661"/>
      <c r="L820" s="662">
        <v>600</v>
      </c>
      <c r="M820" s="662">
        <v>600</v>
      </c>
      <c r="N820" s="661">
        <v>1</v>
      </c>
      <c r="O820" s="744">
        <v>1</v>
      </c>
      <c r="P820" s="662">
        <v>600</v>
      </c>
      <c r="Q820" s="677">
        <v>1</v>
      </c>
      <c r="R820" s="661">
        <v>1</v>
      </c>
      <c r="S820" s="677">
        <v>1</v>
      </c>
      <c r="T820" s="744">
        <v>1</v>
      </c>
      <c r="U820" s="700">
        <v>1</v>
      </c>
    </row>
    <row r="821" spans="1:21" ht="14.4" customHeight="1" x14ac:dyDescent="0.3">
      <c r="A821" s="660">
        <v>11</v>
      </c>
      <c r="B821" s="661" t="s">
        <v>577</v>
      </c>
      <c r="C821" s="661" t="s">
        <v>2261</v>
      </c>
      <c r="D821" s="742" t="s">
        <v>3663</v>
      </c>
      <c r="E821" s="743" t="s">
        <v>2275</v>
      </c>
      <c r="F821" s="661" t="s">
        <v>2258</v>
      </c>
      <c r="G821" s="661" t="s">
        <v>2318</v>
      </c>
      <c r="H821" s="661" t="s">
        <v>578</v>
      </c>
      <c r="I821" s="661" t="s">
        <v>3205</v>
      </c>
      <c r="J821" s="661" t="s">
        <v>3206</v>
      </c>
      <c r="K821" s="661" t="s">
        <v>3207</v>
      </c>
      <c r="L821" s="662">
        <v>416.1</v>
      </c>
      <c r="M821" s="662">
        <v>2912.7</v>
      </c>
      <c r="N821" s="661">
        <v>7</v>
      </c>
      <c r="O821" s="744">
        <v>7</v>
      </c>
      <c r="P821" s="662">
        <v>2496.6</v>
      </c>
      <c r="Q821" s="677">
        <v>0.85714285714285721</v>
      </c>
      <c r="R821" s="661">
        <v>6</v>
      </c>
      <c r="S821" s="677">
        <v>0.8571428571428571</v>
      </c>
      <c r="T821" s="744">
        <v>6</v>
      </c>
      <c r="U821" s="700">
        <v>0.8571428571428571</v>
      </c>
    </row>
    <row r="822" spans="1:21" ht="14.4" customHeight="1" x14ac:dyDescent="0.3">
      <c r="A822" s="660">
        <v>11</v>
      </c>
      <c r="B822" s="661" t="s">
        <v>577</v>
      </c>
      <c r="C822" s="661" t="s">
        <v>2261</v>
      </c>
      <c r="D822" s="742" t="s">
        <v>3663</v>
      </c>
      <c r="E822" s="743" t="s">
        <v>2275</v>
      </c>
      <c r="F822" s="661" t="s">
        <v>2258</v>
      </c>
      <c r="G822" s="661" t="s">
        <v>2330</v>
      </c>
      <c r="H822" s="661" t="s">
        <v>578</v>
      </c>
      <c r="I822" s="661" t="s">
        <v>3208</v>
      </c>
      <c r="J822" s="661" t="s">
        <v>3209</v>
      </c>
      <c r="K822" s="661" t="s">
        <v>3210</v>
      </c>
      <c r="L822" s="662">
        <v>200</v>
      </c>
      <c r="M822" s="662">
        <v>400</v>
      </c>
      <c r="N822" s="661">
        <v>2</v>
      </c>
      <c r="O822" s="744">
        <v>1</v>
      </c>
      <c r="P822" s="662">
        <v>400</v>
      </c>
      <c r="Q822" s="677">
        <v>1</v>
      </c>
      <c r="R822" s="661">
        <v>2</v>
      </c>
      <c r="S822" s="677">
        <v>1</v>
      </c>
      <c r="T822" s="744">
        <v>1</v>
      </c>
      <c r="U822" s="700">
        <v>1</v>
      </c>
    </row>
    <row r="823" spans="1:21" ht="14.4" customHeight="1" x14ac:dyDescent="0.3">
      <c r="A823" s="660">
        <v>11</v>
      </c>
      <c r="B823" s="661" t="s">
        <v>577</v>
      </c>
      <c r="C823" s="661" t="s">
        <v>2261</v>
      </c>
      <c r="D823" s="742" t="s">
        <v>3663</v>
      </c>
      <c r="E823" s="743" t="s">
        <v>2275</v>
      </c>
      <c r="F823" s="661" t="s">
        <v>2258</v>
      </c>
      <c r="G823" s="661" t="s">
        <v>2330</v>
      </c>
      <c r="H823" s="661" t="s">
        <v>578</v>
      </c>
      <c r="I823" s="661" t="s">
        <v>2436</v>
      </c>
      <c r="J823" s="661" t="s">
        <v>2437</v>
      </c>
      <c r="K823" s="661" t="s">
        <v>2438</v>
      </c>
      <c r="L823" s="662">
        <v>200</v>
      </c>
      <c r="M823" s="662">
        <v>1200</v>
      </c>
      <c r="N823" s="661">
        <v>6</v>
      </c>
      <c r="O823" s="744">
        <v>3</v>
      </c>
      <c r="P823" s="662">
        <v>1200</v>
      </c>
      <c r="Q823" s="677">
        <v>1</v>
      </c>
      <c r="R823" s="661">
        <v>6</v>
      </c>
      <c r="S823" s="677">
        <v>1</v>
      </c>
      <c r="T823" s="744">
        <v>3</v>
      </c>
      <c r="U823" s="700">
        <v>1</v>
      </c>
    </row>
    <row r="824" spans="1:21" ht="14.4" customHeight="1" x14ac:dyDescent="0.3">
      <c r="A824" s="660">
        <v>11</v>
      </c>
      <c r="B824" s="661" t="s">
        <v>577</v>
      </c>
      <c r="C824" s="661" t="s">
        <v>2261</v>
      </c>
      <c r="D824" s="742" t="s">
        <v>3663</v>
      </c>
      <c r="E824" s="743" t="s">
        <v>2275</v>
      </c>
      <c r="F824" s="661" t="s">
        <v>2258</v>
      </c>
      <c r="G824" s="661" t="s">
        <v>2330</v>
      </c>
      <c r="H824" s="661" t="s">
        <v>578</v>
      </c>
      <c r="I824" s="661" t="s">
        <v>2331</v>
      </c>
      <c r="J824" s="661" t="s">
        <v>2332</v>
      </c>
      <c r="K824" s="661" t="s">
        <v>2333</v>
      </c>
      <c r="L824" s="662">
        <v>278.75</v>
      </c>
      <c r="M824" s="662">
        <v>5575</v>
      </c>
      <c r="N824" s="661">
        <v>20</v>
      </c>
      <c r="O824" s="744">
        <v>10</v>
      </c>
      <c r="P824" s="662">
        <v>5575</v>
      </c>
      <c r="Q824" s="677">
        <v>1</v>
      </c>
      <c r="R824" s="661">
        <v>20</v>
      </c>
      <c r="S824" s="677">
        <v>1</v>
      </c>
      <c r="T824" s="744">
        <v>10</v>
      </c>
      <c r="U824" s="700">
        <v>1</v>
      </c>
    </row>
    <row r="825" spans="1:21" ht="14.4" customHeight="1" x14ac:dyDescent="0.3">
      <c r="A825" s="660">
        <v>11</v>
      </c>
      <c r="B825" s="661" t="s">
        <v>577</v>
      </c>
      <c r="C825" s="661" t="s">
        <v>2261</v>
      </c>
      <c r="D825" s="742" t="s">
        <v>3663</v>
      </c>
      <c r="E825" s="743" t="s">
        <v>2275</v>
      </c>
      <c r="F825" s="661" t="s">
        <v>2258</v>
      </c>
      <c r="G825" s="661" t="s">
        <v>2357</v>
      </c>
      <c r="H825" s="661" t="s">
        <v>578</v>
      </c>
      <c r="I825" s="661" t="s">
        <v>3211</v>
      </c>
      <c r="J825" s="661" t="s">
        <v>3212</v>
      </c>
      <c r="K825" s="661" t="s">
        <v>3213</v>
      </c>
      <c r="L825" s="662">
        <v>0</v>
      </c>
      <c r="M825" s="662">
        <v>0</v>
      </c>
      <c r="N825" s="661">
        <v>9</v>
      </c>
      <c r="O825" s="744">
        <v>8</v>
      </c>
      <c r="P825" s="662"/>
      <c r="Q825" s="677"/>
      <c r="R825" s="661"/>
      <c r="S825" s="677">
        <v>0</v>
      </c>
      <c r="T825" s="744"/>
      <c r="U825" s="700">
        <v>0</v>
      </c>
    </row>
    <row r="826" spans="1:21" ht="14.4" customHeight="1" x14ac:dyDescent="0.3">
      <c r="A826" s="660">
        <v>11</v>
      </c>
      <c r="B826" s="661" t="s">
        <v>577</v>
      </c>
      <c r="C826" s="661" t="s">
        <v>2261</v>
      </c>
      <c r="D826" s="742" t="s">
        <v>3663</v>
      </c>
      <c r="E826" s="743" t="s">
        <v>2275</v>
      </c>
      <c r="F826" s="661" t="s">
        <v>2258</v>
      </c>
      <c r="G826" s="661" t="s">
        <v>2669</v>
      </c>
      <c r="H826" s="661" t="s">
        <v>578</v>
      </c>
      <c r="I826" s="661" t="s">
        <v>3097</v>
      </c>
      <c r="J826" s="661" t="s">
        <v>3098</v>
      </c>
      <c r="K826" s="661" t="s">
        <v>3099</v>
      </c>
      <c r="L826" s="662">
        <v>1659.44</v>
      </c>
      <c r="M826" s="662">
        <v>1659.44</v>
      </c>
      <c r="N826" s="661">
        <v>1</v>
      </c>
      <c r="O826" s="744">
        <v>1</v>
      </c>
      <c r="P826" s="662">
        <v>1659.44</v>
      </c>
      <c r="Q826" s="677">
        <v>1</v>
      </c>
      <c r="R826" s="661">
        <v>1</v>
      </c>
      <c r="S826" s="677">
        <v>1</v>
      </c>
      <c r="T826" s="744">
        <v>1</v>
      </c>
      <c r="U826" s="700">
        <v>1</v>
      </c>
    </row>
    <row r="827" spans="1:21" ht="14.4" customHeight="1" x14ac:dyDescent="0.3">
      <c r="A827" s="660">
        <v>11</v>
      </c>
      <c r="B827" s="661" t="s">
        <v>577</v>
      </c>
      <c r="C827" s="661" t="s">
        <v>2261</v>
      </c>
      <c r="D827" s="742" t="s">
        <v>3663</v>
      </c>
      <c r="E827" s="743" t="s">
        <v>2276</v>
      </c>
      <c r="F827" s="661" t="s">
        <v>2256</v>
      </c>
      <c r="G827" s="661" t="s">
        <v>2481</v>
      </c>
      <c r="H827" s="661" t="s">
        <v>578</v>
      </c>
      <c r="I827" s="661" t="s">
        <v>2485</v>
      </c>
      <c r="J827" s="661" t="s">
        <v>2483</v>
      </c>
      <c r="K827" s="661" t="s">
        <v>2486</v>
      </c>
      <c r="L827" s="662">
        <v>96.84</v>
      </c>
      <c r="M827" s="662">
        <v>290.52</v>
      </c>
      <c r="N827" s="661">
        <v>3</v>
      </c>
      <c r="O827" s="744">
        <v>2.5</v>
      </c>
      <c r="P827" s="662">
        <v>193.68</v>
      </c>
      <c r="Q827" s="677">
        <v>0.66666666666666674</v>
      </c>
      <c r="R827" s="661">
        <v>2</v>
      </c>
      <c r="S827" s="677">
        <v>0.66666666666666663</v>
      </c>
      <c r="T827" s="744">
        <v>1.5</v>
      </c>
      <c r="U827" s="700">
        <v>0.6</v>
      </c>
    </row>
    <row r="828" spans="1:21" ht="14.4" customHeight="1" x14ac:dyDescent="0.3">
      <c r="A828" s="660">
        <v>11</v>
      </c>
      <c r="B828" s="661" t="s">
        <v>577</v>
      </c>
      <c r="C828" s="661" t="s">
        <v>2261</v>
      </c>
      <c r="D828" s="742" t="s">
        <v>3663</v>
      </c>
      <c r="E828" s="743" t="s">
        <v>2276</v>
      </c>
      <c r="F828" s="661" t="s">
        <v>2256</v>
      </c>
      <c r="G828" s="661" t="s">
        <v>2481</v>
      </c>
      <c r="H828" s="661" t="s">
        <v>578</v>
      </c>
      <c r="I828" s="661" t="s">
        <v>3214</v>
      </c>
      <c r="J828" s="661" t="s">
        <v>3215</v>
      </c>
      <c r="K828" s="661" t="s">
        <v>3216</v>
      </c>
      <c r="L828" s="662">
        <v>0</v>
      </c>
      <c r="M828" s="662">
        <v>0</v>
      </c>
      <c r="N828" s="661">
        <v>5</v>
      </c>
      <c r="O828" s="744">
        <v>3</v>
      </c>
      <c r="P828" s="662">
        <v>0</v>
      </c>
      <c r="Q828" s="677"/>
      <c r="R828" s="661">
        <v>4</v>
      </c>
      <c r="S828" s="677">
        <v>0.8</v>
      </c>
      <c r="T828" s="744">
        <v>2</v>
      </c>
      <c r="U828" s="700">
        <v>0.66666666666666663</v>
      </c>
    </row>
    <row r="829" spans="1:21" ht="14.4" customHeight="1" x14ac:dyDescent="0.3">
      <c r="A829" s="660">
        <v>11</v>
      </c>
      <c r="B829" s="661" t="s">
        <v>577</v>
      </c>
      <c r="C829" s="661" t="s">
        <v>2261</v>
      </c>
      <c r="D829" s="742" t="s">
        <v>3663</v>
      </c>
      <c r="E829" s="743" t="s">
        <v>2276</v>
      </c>
      <c r="F829" s="661" t="s">
        <v>2256</v>
      </c>
      <c r="G829" s="661" t="s">
        <v>3217</v>
      </c>
      <c r="H829" s="661" t="s">
        <v>578</v>
      </c>
      <c r="I829" s="661" t="s">
        <v>3218</v>
      </c>
      <c r="J829" s="661" t="s">
        <v>3219</v>
      </c>
      <c r="K829" s="661" t="s">
        <v>3220</v>
      </c>
      <c r="L829" s="662">
        <v>0</v>
      </c>
      <c r="M829" s="662">
        <v>0</v>
      </c>
      <c r="N829" s="661">
        <v>1</v>
      </c>
      <c r="O829" s="744">
        <v>0.5</v>
      </c>
      <c r="P829" s="662">
        <v>0</v>
      </c>
      <c r="Q829" s="677"/>
      <c r="R829" s="661">
        <v>1</v>
      </c>
      <c r="S829" s="677">
        <v>1</v>
      </c>
      <c r="T829" s="744">
        <v>0.5</v>
      </c>
      <c r="U829" s="700">
        <v>1</v>
      </c>
    </row>
    <row r="830" spans="1:21" ht="14.4" customHeight="1" x14ac:dyDescent="0.3">
      <c r="A830" s="660">
        <v>11</v>
      </c>
      <c r="B830" s="661" t="s">
        <v>577</v>
      </c>
      <c r="C830" s="661" t="s">
        <v>2261</v>
      </c>
      <c r="D830" s="742" t="s">
        <v>3663</v>
      </c>
      <c r="E830" s="743" t="s">
        <v>2276</v>
      </c>
      <c r="F830" s="661" t="s">
        <v>2256</v>
      </c>
      <c r="G830" s="661" t="s">
        <v>2291</v>
      </c>
      <c r="H830" s="661" t="s">
        <v>578</v>
      </c>
      <c r="I830" s="661" t="s">
        <v>2487</v>
      </c>
      <c r="J830" s="661" t="s">
        <v>2488</v>
      </c>
      <c r="K830" s="661" t="s">
        <v>2489</v>
      </c>
      <c r="L830" s="662">
        <v>154.36000000000001</v>
      </c>
      <c r="M830" s="662">
        <v>463.08000000000004</v>
      </c>
      <c r="N830" s="661">
        <v>3</v>
      </c>
      <c r="O830" s="744">
        <v>1.5</v>
      </c>
      <c r="P830" s="662">
        <v>463.08000000000004</v>
      </c>
      <c r="Q830" s="677">
        <v>1</v>
      </c>
      <c r="R830" s="661">
        <v>3</v>
      </c>
      <c r="S830" s="677">
        <v>1</v>
      </c>
      <c r="T830" s="744">
        <v>1.5</v>
      </c>
      <c r="U830" s="700">
        <v>1</v>
      </c>
    </row>
    <row r="831" spans="1:21" ht="14.4" customHeight="1" x14ac:dyDescent="0.3">
      <c r="A831" s="660">
        <v>11</v>
      </c>
      <c r="B831" s="661" t="s">
        <v>577</v>
      </c>
      <c r="C831" s="661" t="s">
        <v>2261</v>
      </c>
      <c r="D831" s="742" t="s">
        <v>3663</v>
      </c>
      <c r="E831" s="743" t="s">
        <v>2276</v>
      </c>
      <c r="F831" s="661" t="s">
        <v>2256</v>
      </c>
      <c r="G831" s="661" t="s">
        <v>2291</v>
      </c>
      <c r="H831" s="661" t="s">
        <v>960</v>
      </c>
      <c r="I831" s="661" t="s">
        <v>1126</v>
      </c>
      <c r="J831" s="661" t="s">
        <v>2138</v>
      </c>
      <c r="K831" s="661" t="s">
        <v>2139</v>
      </c>
      <c r="L831" s="662">
        <v>154.36000000000001</v>
      </c>
      <c r="M831" s="662">
        <v>154.36000000000001</v>
      </c>
      <c r="N831" s="661">
        <v>1</v>
      </c>
      <c r="O831" s="744">
        <v>1</v>
      </c>
      <c r="P831" s="662">
        <v>154.36000000000001</v>
      </c>
      <c r="Q831" s="677">
        <v>1</v>
      </c>
      <c r="R831" s="661">
        <v>1</v>
      </c>
      <c r="S831" s="677">
        <v>1</v>
      </c>
      <c r="T831" s="744">
        <v>1</v>
      </c>
      <c r="U831" s="700">
        <v>1</v>
      </c>
    </row>
    <row r="832" spans="1:21" ht="14.4" customHeight="1" x14ac:dyDescent="0.3">
      <c r="A832" s="660">
        <v>11</v>
      </c>
      <c r="B832" s="661" t="s">
        <v>577</v>
      </c>
      <c r="C832" s="661" t="s">
        <v>2261</v>
      </c>
      <c r="D832" s="742" t="s">
        <v>3663</v>
      </c>
      <c r="E832" s="743" t="s">
        <v>2276</v>
      </c>
      <c r="F832" s="661" t="s">
        <v>2256</v>
      </c>
      <c r="G832" s="661" t="s">
        <v>2362</v>
      </c>
      <c r="H832" s="661" t="s">
        <v>960</v>
      </c>
      <c r="I832" s="661" t="s">
        <v>3221</v>
      </c>
      <c r="J832" s="661" t="s">
        <v>2938</v>
      </c>
      <c r="K832" s="661" t="s">
        <v>2492</v>
      </c>
      <c r="L832" s="662">
        <v>119.7</v>
      </c>
      <c r="M832" s="662">
        <v>478.8</v>
      </c>
      <c r="N832" s="661">
        <v>4</v>
      </c>
      <c r="O832" s="744">
        <v>1.5</v>
      </c>
      <c r="P832" s="662">
        <v>359.1</v>
      </c>
      <c r="Q832" s="677">
        <v>0.75</v>
      </c>
      <c r="R832" s="661">
        <v>3</v>
      </c>
      <c r="S832" s="677">
        <v>0.75</v>
      </c>
      <c r="T832" s="744">
        <v>0.5</v>
      </c>
      <c r="U832" s="700">
        <v>0.33333333333333331</v>
      </c>
    </row>
    <row r="833" spans="1:21" ht="14.4" customHeight="1" x14ac:dyDescent="0.3">
      <c r="A833" s="660">
        <v>11</v>
      </c>
      <c r="B833" s="661" t="s">
        <v>577</v>
      </c>
      <c r="C833" s="661" t="s">
        <v>2261</v>
      </c>
      <c r="D833" s="742" t="s">
        <v>3663</v>
      </c>
      <c r="E833" s="743" t="s">
        <v>2276</v>
      </c>
      <c r="F833" s="661" t="s">
        <v>2256</v>
      </c>
      <c r="G833" s="661" t="s">
        <v>2362</v>
      </c>
      <c r="H833" s="661" t="s">
        <v>960</v>
      </c>
      <c r="I833" s="661" t="s">
        <v>2937</v>
      </c>
      <c r="J833" s="661" t="s">
        <v>2938</v>
      </c>
      <c r="K833" s="661" t="s">
        <v>2939</v>
      </c>
      <c r="L833" s="662">
        <v>425.17</v>
      </c>
      <c r="M833" s="662">
        <v>425.17</v>
      </c>
      <c r="N833" s="661">
        <v>1</v>
      </c>
      <c r="O833" s="744">
        <v>1</v>
      </c>
      <c r="P833" s="662">
        <v>425.17</v>
      </c>
      <c r="Q833" s="677">
        <v>1</v>
      </c>
      <c r="R833" s="661">
        <v>1</v>
      </c>
      <c r="S833" s="677">
        <v>1</v>
      </c>
      <c r="T833" s="744">
        <v>1</v>
      </c>
      <c r="U833" s="700">
        <v>1</v>
      </c>
    </row>
    <row r="834" spans="1:21" ht="14.4" customHeight="1" x14ac:dyDescent="0.3">
      <c r="A834" s="660">
        <v>11</v>
      </c>
      <c r="B834" s="661" t="s">
        <v>577</v>
      </c>
      <c r="C834" s="661" t="s">
        <v>2261</v>
      </c>
      <c r="D834" s="742" t="s">
        <v>3663</v>
      </c>
      <c r="E834" s="743" t="s">
        <v>2276</v>
      </c>
      <c r="F834" s="661" t="s">
        <v>2256</v>
      </c>
      <c r="G834" s="661" t="s">
        <v>2292</v>
      </c>
      <c r="H834" s="661" t="s">
        <v>578</v>
      </c>
      <c r="I834" s="661" t="s">
        <v>1101</v>
      </c>
      <c r="J834" s="661" t="s">
        <v>1102</v>
      </c>
      <c r="K834" s="661" t="s">
        <v>2146</v>
      </c>
      <c r="L834" s="662">
        <v>170.52</v>
      </c>
      <c r="M834" s="662">
        <v>341.04</v>
      </c>
      <c r="N834" s="661">
        <v>2</v>
      </c>
      <c r="O834" s="744">
        <v>0.5</v>
      </c>
      <c r="P834" s="662">
        <v>341.04</v>
      </c>
      <c r="Q834" s="677">
        <v>1</v>
      </c>
      <c r="R834" s="661">
        <v>2</v>
      </c>
      <c r="S834" s="677">
        <v>1</v>
      </c>
      <c r="T834" s="744">
        <v>0.5</v>
      </c>
      <c r="U834" s="700">
        <v>1</v>
      </c>
    </row>
    <row r="835" spans="1:21" ht="14.4" customHeight="1" x14ac:dyDescent="0.3">
      <c r="A835" s="660">
        <v>11</v>
      </c>
      <c r="B835" s="661" t="s">
        <v>577</v>
      </c>
      <c r="C835" s="661" t="s">
        <v>2261</v>
      </c>
      <c r="D835" s="742" t="s">
        <v>3663</v>
      </c>
      <c r="E835" s="743" t="s">
        <v>2276</v>
      </c>
      <c r="F835" s="661" t="s">
        <v>2256</v>
      </c>
      <c r="G835" s="661" t="s">
        <v>2292</v>
      </c>
      <c r="H835" s="661" t="s">
        <v>578</v>
      </c>
      <c r="I835" s="661" t="s">
        <v>2293</v>
      </c>
      <c r="J835" s="661" t="s">
        <v>1102</v>
      </c>
      <c r="K835" s="661" t="s">
        <v>1091</v>
      </c>
      <c r="L835" s="662">
        <v>0</v>
      </c>
      <c r="M835" s="662">
        <v>0</v>
      </c>
      <c r="N835" s="661">
        <v>2</v>
      </c>
      <c r="O835" s="744">
        <v>1</v>
      </c>
      <c r="P835" s="662"/>
      <c r="Q835" s="677"/>
      <c r="R835" s="661"/>
      <c r="S835" s="677">
        <v>0</v>
      </c>
      <c r="T835" s="744"/>
      <c r="U835" s="700">
        <v>0</v>
      </c>
    </row>
    <row r="836" spans="1:21" ht="14.4" customHeight="1" x14ac:dyDescent="0.3">
      <c r="A836" s="660">
        <v>11</v>
      </c>
      <c r="B836" s="661" t="s">
        <v>577</v>
      </c>
      <c r="C836" s="661" t="s">
        <v>2261</v>
      </c>
      <c r="D836" s="742" t="s">
        <v>3663</v>
      </c>
      <c r="E836" s="743" t="s">
        <v>2276</v>
      </c>
      <c r="F836" s="661" t="s">
        <v>2256</v>
      </c>
      <c r="G836" s="661" t="s">
        <v>2950</v>
      </c>
      <c r="H836" s="661" t="s">
        <v>578</v>
      </c>
      <c r="I836" s="661" t="s">
        <v>2951</v>
      </c>
      <c r="J836" s="661" t="s">
        <v>2952</v>
      </c>
      <c r="K836" s="661" t="s">
        <v>2953</v>
      </c>
      <c r="L836" s="662">
        <v>508.75</v>
      </c>
      <c r="M836" s="662">
        <v>508.75</v>
      </c>
      <c r="N836" s="661">
        <v>1</v>
      </c>
      <c r="O836" s="744">
        <v>1</v>
      </c>
      <c r="P836" s="662">
        <v>508.75</v>
      </c>
      <c r="Q836" s="677">
        <v>1</v>
      </c>
      <c r="R836" s="661">
        <v>1</v>
      </c>
      <c r="S836" s="677">
        <v>1</v>
      </c>
      <c r="T836" s="744">
        <v>1</v>
      </c>
      <c r="U836" s="700">
        <v>1</v>
      </c>
    </row>
    <row r="837" spans="1:21" ht="14.4" customHeight="1" x14ac:dyDescent="0.3">
      <c r="A837" s="660">
        <v>11</v>
      </c>
      <c r="B837" s="661" t="s">
        <v>577</v>
      </c>
      <c r="C837" s="661" t="s">
        <v>2261</v>
      </c>
      <c r="D837" s="742" t="s">
        <v>3663</v>
      </c>
      <c r="E837" s="743" t="s">
        <v>2276</v>
      </c>
      <c r="F837" s="661" t="s">
        <v>2256</v>
      </c>
      <c r="G837" s="661" t="s">
        <v>2294</v>
      </c>
      <c r="H837" s="661" t="s">
        <v>578</v>
      </c>
      <c r="I837" s="661" t="s">
        <v>1613</v>
      </c>
      <c r="J837" s="661" t="s">
        <v>1614</v>
      </c>
      <c r="K837" s="661" t="s">
        <v>2146</v>
      </c>
      <c r="L837" s="662">
        <v>78.33</v>
      </c>
      <c r="M837" s="662">
        <v>156.66</v>
      </c>
      <c r="N837" s="661">
        <v>2</v>
      </c>
      <c r="O837" s="744">
        <v>1</v>
      </c>
      <c r="P837" s="662"/>
      <c r="Q837" s="677">
        <v>0</v>
      </c>
      <c r="R837" s="661"/>
      <c r="S837" s="677">
        <v>0</v>
      </c>
      <c r="T837" s="744"/>
      <c r="U837" s="700">
        <v>0</v>
      </c>
    </row>
    <row r="838" spans="1:21" ht="14.4" customHeight="1" x14ac:dyDescent="0.3">
      <c r="A838" s="660">
        <v>11</v>
      </c>
      <c r="B838" s="661" t="s">
        <v>577</v>
      </c>
      <c r="C838" s="661" t="s">
        <v>2261</v>
      </c>
      <c r="D838" s="742" t="s">
        <v>3663</v>
      </c>
      <c r="E838" s="743" t="s">
        <v>2276</v>
      </c>
      <c r="F838" s="661" t="s">
        <v>2256</v>
      </c>
      <c r="G838" s="661" t="s">
        <v>2693</v>
      </c>
      <c r="H838" s="661" t="s">
        <v>960</v>
      </c>
      <c r="I838" s="661" t="s">
        <v>3222</v>
      </c>
      <c r="J838" s="661" t="s">
        <v>1915</v>
      </c>
      <c r="K838" s="661" t="s">
        <v>775</v>
      </c>
      <c r="L838" s="662">
        <v>132</v>
      </c>
      <c r="M838" s="662">
        <v>132</v>
      </c>
      <c r="N838" s="661">
        <v>1</v>
      </c>
      <c r="O838" s="744">
        <v>1</v>
      </c>
      <c r="P838" s="662"/>
      <c r="Q838" s="677">
        <v>0</v>
      </c>
      <c r="R838" s="661"/>
      <c r="S838" s="677">
        <v>0</v>
      </c>
      <c r="T838" s="744"/>
      <c r="U838" s="700">
        <v>0</v>
      </c>
    </row>
    <row r="839" spans="1:21" ht="14.4" customHeight="1" x14ac:dyDescent="0.3">
      <c r="A839" s="660">
        <v>11</v>
      </c>
      <c r="B839" s="661" t="s">
        <v>577</v>
      </c>
      <c r="C839" s="661" t="s">
        <v>2261</v>
      </c>
      <c r="D839" s="742" t="s">
        <v>3663</v>
      </c>
      <c r="E839" s="743" t="s">
        <v>2276</v>
      </c>
      <c r="F839" s="661" t="s">
        <v>2256</v>
      </c>
      <c r="G839" s="661" t="s">
        <v>2693</v>
      </c>
      <c r="H839" s="661" t="s">
        <v>960</v>
      </c>
      <c r="I839" s="661" t="s">
        <v>2694</v>
      </c>
      <c r="J839" s="661" t="s">
        <v>2695</v>
      </c>
      <c r="K839" s="661" t="s">
        <v>2696</v>
      </c>
      <c r="L839" s="662">
        <v>65.989999999999995</v>
      </c>
      <c r="M839" s="662">
        <v>65.989999999999995</v>
      </c>
      <c r="N839" s="661">
        <v>1</v>
      </c>
      <c r="O839" s="744">
        <v>0.5</v>
      </c>
      <c r="P839" s="662">
        <v>65.989999999999995</v>
      </c>
      <c r="Q839" s="677">
        <v>1</v>
      </c>
      <c r="R839" s="661">
        <v>1</v>
      </c>
      <c r="S839" s="677">
        <v>1</v>
      </c>
      <c r="T839" s="744">
        <v>0.5</v>
      </c>
      <c r="U839" s="700">
        <v>1</v>
      </c>
    </row>
    <row r="840" spans="1:21" ht="14.4" customHeight="1" x14ac:dyDescent="0.3">
      <c r="A840" s="660">
        <v>11</v>
      </c>
      <c r="B840" s="661" t="s">
        <v>577</v>
      </c>
      <c r="C840" s="661" t="s">
        <v>2261</v>
      </c>
      <c r="D840" s="742" t="s">
        <v>3663</v>
      </c>
      <c r="E840" s="743" t="s">
        <v>2276</v>
      </c>
      <c r="F840" s="661" t="s">
        <v>2256</v>
      </c>
      <c r="G840" s="661" t="s">
        <v>2850</v>
      </c>
      <c r="H840" s="661" t="s">
        <v>578</v>
      </c>
      <c r="I840" s="661" t="s">
        <v>2851</v>
      </c>
      <c r="J840" s="661" t="s">
        <v>2852</v>
      </c>
      <c r="K840" s="661" t="s">
        <v>1365</v>
      </c>
      <c r="L840" s="662">
        <v>79.849999999999994</v>
      </c>
      <c r="M840" s="662">
        <v>79.849999999999994</v>
      </c>
      <c r="N840" s="661">
        <v>1</v>
      </c>
      <c r="O840" s="744">
        <v>1</v>
      </c>
      <c r="P840" s="662">
        <v>79.849999999999994</v>
      </c>
      <c r="Q840" s="677">
        <v>1</v>
      </c>
      <c r="R840" s="661">
        <v>1</v>
      </c>
      <c r="S840" s="677">
        <v>1</v>
      </c>
      <c r="T840" s="744">
        <v>1</v>
      </c>
      <c r="U840" s="700">
        <v>1</v>
      </c>
    </row>
    <row r="841" spans="1:21" ht="14.4" customHeight="1" x14ac:dyDescent="0.3">
      <c r="A841" s="660">
        <v>11</v>
      </c>
      <c r="B841" s="661" t="s">
        <v>577</v>
      </c>
      <c r="C841" s="661" t="s">
        <v>2261</v>
      </c>
      <c r="D841" s="742" t="s">
        <v>3663</v>
      </c>
      <c r="E841" s="743" t="s">
        <v>2276</v>
      </c>
      <c r="F841" s="661" t="s">
        <v>2256</v>
      </c>
      <c r="G841" s="661" t="s">
        <v>2850</v>
      </c>
      <c r="H841" s="661" t="s">
        <v>578</v>
      </c>
      <c r="I841" s="661" t="s">
        <v>2853</v>
      </c>
      <c r="J841" s="661" t="s">
        <v>2852</v>
      </c>
      <c r="K841" s="661" t="s">
        <v>2854</v>
      </c>
      <c r="L841" s="662">
        <v>0</v>
      </c>
      <c r="M841" s="662">
        <v>0</v>
      </c>
      <c r="N841" s="661">
        <v>3</v>
      </c>
      <c r="O841" s="744">
        <v>1</v>
      </c>
      <c r="P841" s="662">
        <v>0</v>
      </c>
      <c r="Q841" s="677"/>
      <c r="R841" s="661">
        <v>3</v>
      </c>
      <c r="S841" s="677">
        <v>1</v>
      </c>
      <c r="T841" s="744">
        <v>1</v>
      </c>
      <c r="U841" s="700">
        <v>1</v>
      </c>
    </row>
    <row r="842" spans="1:21" ht="14.4" customHeight="1" x14ac:dyDescent="0.3">
      <c r="A842" s="660">
        <v>11</v>
      </c>
      <c r="B842" s="661" t="s">
        <v>577</v>
      </c>
      <c r="C842" s="661" t="s">
        <v>2261</v>
      </c>
      <c r="D842" s="742" t="s">
        <v>3663</v>
      </c>
      <c r="E842" s="743" t="s">
        <v>2276</v>
      </c>
      <c r="F842" s="661" t="s">
        <v>2256</v>
      </c>
      <c r="G842" s="661" t="s">
        <v>2493</v>
      </c>
      <c r="H842" s="661" t="s">
        <v>578</v>
      </c>
      <c r="I842" s="661" t="s">
        <v>636</v>
      </c>
      <c r="J842" s="661" t="s">
        <v>2494</v>
      </c>
      <c r="K842" s="661" t="s">
        <v>2495</v>
      </c>
      <c r="L842" s="662">
        <v>18.11</v>
      </c>
      <c r="M842" s="662">
        <v>18.11</v>
      </c>
      <c r="N842" s="661">
        <v>1</v>
      </c>
      <c r="O842" s="744">
        <v>1</v>
      </c>
      <c r="P842" s="662"/>
      <c r="Q842" s="677">
        <v>0</v>
      </c>
      <c r="R842" s="661"/>
      <c r="S842" s="677">
        <v>0</v>
      </c>
      <c r="T842" s="744"/>
      <c r="U842" s="700">
        <v>0</v>
      </c>
    </row>
    <row r="843" spans="1:21" ht="14.4" customHeight="1" x14ac:dyDescent="0.3">
      <c r="A843" s="660">
        <v>11</v>
      </c>
      <c r="B843" s="661" t="s">
        <v>577</v>
      </c>
      <c r="C843" s="661" t="s">
        <v>2261</v>
      </c>
      <c r="D843" s="742" t="s">
        <v>3663</v>
      </c>
      <c r="E843" s="743" t="s">
        <v>2276</v>
      </c>
      <c r="F843" s="661" t="s">
        <v>2256</v>
      </c>
      <c r="G843" s="661" t="s">
        <v>2295</v>
      </c>
      <c r="H843" s="661" t="s">
        <v>578</v>
      </c>
      <c r="I843" s="661" t="s">
        <v>852</v>
      </c>
      <c r="J843" s="661" t="s">
        <v>853</v>
      </c>
      <c r="K843" s="661" t="s">
        <v>854</v>
      </c>
      <c r="L843" s="662">
        <v>72.64</v>
      </c>
      <c r="M843" s="662">
        <v>217.92000000000002</v>
      </c>
      <c r="N843" s="661">
        <v>3</v>
      </c>
      <c r="O843" s="744">
        <v>2.5</v>
      </c>
      <c r="P843" s="662">
        <v>145.28</v>
      </c>
      <c r="Q843" s="677">
        <v>0.66666666666666663</v>
      </c>
      <c r="R843" s="661">
        <v>2</v>
      </c>
      <c r="S843" s="677">
        <v>0.66666666666666663</v>
      </c>
      <c r="T843" s="744">
        <v>1.5</v>
      </c>
      <c r="U843" s="700">
        <v>0.6</v>
      </c>
    </row>
    <row r="844" spans="1:21" ht="14.4" customHeight="1" x14ac:dyDescent="0.3">
      <c r="A844" s="660">
        <v>11</v>
      </c>
      <c r="B844" s="661" t="s">
        <v>577</v>
      </c>
      <c r="C844" s="661" t="s">
        <v>2261</v>
      </c>
      <c r="D844" s="742" t="s">
        <v>3663</v>
      </c>
      <c r="E844" s="743" t="s">
        <v>2276</v>
      </c>
      <c r="F844" s="661" t="s">
        <v>2256</v>
      </c>
      <c r="G844" s="661" t="s">
        <v>2295</v>
      </c>
      <c r="H844" s="661" t="s">
        <v>578</v>
      </c>
      <c r="I844" s="661" t="s">
        <v>3223</v>
      </c>
      <c r="J844" s="661" t="s">
        <v>3224</v>
      </c>
      <c r="K844" s="661" t="s">
        <v>3225</v>
      </c>
      <c r="L844" s="662">
        <v>0</v>
      </c>
      <c r="M844" s="662">
        <v>0</v>
      </c>
      <c r="N844" s="661">
        <v>48</v>
      </c>
      <c r="O844" s="744">
        <v>30</v>
      </c>
      <c r="P844" s="662">
        <v>0</v>
      </c>
      <c r="Q844" s="677"/>
      <c r="R844" s="661">
        <v>30</v>
      </c>
      <c r="S844" s="677">
        <v>0.625</v>
      </c>
      <c r="T844" s="744">
        <v>19.5</v>
      </c>
      <c r="U844" s="700">
        <v>0.65</v>
      </c>
    </row>
    <row r="845" spans="1:21" ht="14.4" customHeight="1" x14ac:dyDescent="0.3">
      <c r="A845" s="660">
        <v>11</v>
      </c>
      <c r="B845" s="661" t="s">
        <v>577</v>
      </c>
      <c r="C845" s="661" t="s">
        <v>2261</v>
      </c>
      <c r="D845" s="742" t="s">
        <v>3663</v>
      </c>
      <c r="E845" s="743" t="s">
        <v>2276</v>
      </c>
      <c r="F845" s="661" t="s">
        <v>2256</v>
      </c>
      <c r="G845" s="661" t="s">
        <v>2295</v>
      </c>
      <c r="H845" s="661" t="s">
        <v>578</v>
      </c>
      <c r="I845" s="661" t="s">
        <v>3226</v>
      </c>
      <c r="J845" s="661" t="s">
        <v>3224</v>
      </c>
      <c r="K845" s="661" t="s">
        <v>2730</v>
      </c>
      <c r="L845" s="662">
        <v>0</v>
      </c>
      <c r="M845" s="662">
        <v>0</v>
      </c>
      <c r="N845" s="661">
        <v>5</v>
      </c>
      <c r="O845" s="744">
        <v>3</v>
      </c>
      <c r="P845" s="662">
        <v>0</v>
      </c>
      <c r="Q845" s="677"/>
      <c r="R845" s="661">
        <v>2</v>
      </c>
      <c r="S845" s="677">
        <v>0.4</v>
      </c>
      <c r="T845" s="744">
        <v>1</v>
      </c>
      <c r="U845" s="700">
        <v>0.33333333333333331</v>
      </c>
    </row>
    <row r="846" spans="1:21" ht="14.4" customHeight="1" x14ac:dyDescent="0.3">
      <c r="A846" s="660">
        <v>11</v>
      </c>
      <c r="B846" s="661" t="s">
        <v>577</v>
      </c>
      <c r="C846" s="661" t="s">
        <v>2261</v>
      </c>
      <c r="D846" s="742" t="s">
        <v>3663</v>
      </c>
      <c r="E846" s="743" t="s">
        <v>2276</v>
      </c>
      <c r="F846" s="661" t="s">
        <v>2256</v>
      </c>
      <c r="G846" s="661" t="s">
        <v>2295</v>
      </c>
      <c r="H846" s="661" t="s">
        <v>578</v>
      </c>
      <c r="I846" s="661" t="s">
        <v>3227</v>
      </c>
      <c r="J846" s="661" t="s">
        <v>3228</v>
      </c>
      <c r="K846" s="661" t="s">
        <v>3229</v>
      </c>
      <c r="L846" s="662">
        <v>0</v>
      </c>
      <c r="M846" s="662">
        <v>0</v>
      </c>
      <c r="N846" s="661">
        <v>1</v>
      </c>
      <c r="O846" s="744">
        <v>1</v>
      </c>
      <c r="P846" s="662"/>
      <c r="Q846" s="677"/>
      <c r="R846" s="661"/>
      <c r="S846" s="677">
        <v>0</v>
      </c>
      <c r="T846" s="744"/>
      <c r="U846" s="700">
        <v>0</v>
      </c>
    </row>
    <row r="847" spans="1:21" ht="14.4" customHeight="1" x14ac:dyDescent="0.3">
      <c r="A847" s="660">
        <v>11</v>
      </c>
      <c r="B847" s="661" t="s">
        <v>577</v>
      </c>
      <c r="C847" s="661" t="s">
        <v>2261</v>
      </c>
      <c r="D847" s="742" t="s">
        <v>3663</v>
      </c>
      <c r="E847" s="743" t="s">
        <v>2276</v>
      </c>
      <c r="F847" s="661" t="s">
        <v>2256</v>
      </c>
      <c r="G847" s="661" t="s">
        <v>2295</v>
      </c>
      <c r="H847" s="661" t="s">
        <v>578</v>
      </c>
      <c r="I847" s="661" t="s">
        <v>2498</v>
      </c>
      <c r="J847" s="661" t="s">
        <v>2499</v>
      </c>
      <c r="K847" s="661" t="s">
        <v>2500</v>
      </c>
      <c r="L847" s="662">
        <v>96.84</v>
      </c>
      <c r="M847" s="662">
        <v>290.52</v>
      </c>
      <c r="N847" s="661">
        <v>3</v>
      </c>
      <c r="O847" s="744">
        <v>2</v>
      </c>
      <c r="P847" s="662">
        <v>96.84</v>
      </c>
      <c r="Q847" s="677">
        <v>0.33333333333333337</v>
      </c>
      <c r="R847" s="661">
        <v>1</v>
      </c>
      <c r="S847" s="677">
        <v>0.33333333333333331</v>
      </c>
      <c r="T847" s="744">
        <v>1</v>
      </c>
      <c r="U847" s="700">
        <v>0.5</v>
      </c>
    </row>
    <row r="848" spans="1:21" ht="14.4" customHeight="1" x14ac:dyDescent="0.3">
      <c r="A848" s="660">
        <v>11</v>
      </c>
      <c r="B848" s="661" t="s">
        <v>577</v>
      </c>
      <c r="C848" s="661" t="s">
        <v>2261</v>
      </c>
      <c r="D848" s="742" t="s">
        <v>3663</v>
      </c>
      <c r="E848" s="743" t="s">
        <v>2276</v>
      </c>
      <c r="F848" s="661" t="s">
        <v>2256</v>
      </c>
      <c r="G848" s="661" t="s">
        <v>2295</v>
      </c>
      <c r="H848" s="661" t="s">
        <v>578</v>
      </c>
      <c r="I848" s="661" t="s">
        <v>3230</v>
      </c>
      <c r="J848" s="661" t="s">
        <v>3231</v>
      </c>
      <c r="K848" s="661" t="s">
        <v>3232</v>
      </c>
      <c r="L848" s="662">
        <v>39.020000000000003</v>
      </c>
      <c r="M848" s="662">
        <v>39.020000000000003</v>
      </c>
      <c r="N848" s="661">
        <v>1</v>
      </c>
      <c r="O848" s="744">
        <v>1</v>
      </c>
      <c r="P848" s="662">
        <v>39.020000000000003</v>
      </c>
      <c r="Q848" s="677">
        <v>1</v>
      </c>
      <c r="R848" s="661">
        <v>1</v>
      </c>
      <c r="S848" s="677">
        <v>1</v>
      </c>
      <c r="T848" s="744">
        <v>1</v>
      </c>
      <c r="U848" s="700">
        <v>1</v>
      </c>
    </row>
    <row r="849" spans="1:21" ht="14.4" customHeight="1" x14ac:dyDescent="0.3">
      <c r="A849" s="660">
        <v>11</v>
      </c>
      <c r="B849" s="661" t="s">
        <v>577</v>
      </c>
      <c r="C849" s="661" t="s">
        <v>2261</v>
      </c>
      <c r="D849" s="742" t="s">
        <v>3663</v>
      </c>
      <c r="E849" s="743" t="s">
        <v>2276</v>
      </c>
      <c r="F849" s="661" t="s">
        <v>2256</v>
      </c>
      <c r="G849" s="661" t="s">
        <v>2295</v>
      </c>
      <c r="H849" s="661" t="s">
        <v>578</v>
      </c>
      <c r="I849" s="661" t="s">
        <v>2710</v>
      </c>
      <c r="J849" s="661" t="s">
        <v>2499</v>
      </c>
      <c r="K849" s="661" t="s">
        <v>2711</v>
      </c>
      <c r="L849" s="662">
        <v>0</v>
      </c>
      <c r="M849" s="662">
        <v>0</v>
      </c>
      <c r="N849" s="661">
        <v>1</v>
      </c>
      <c r="O849" s="744">
        <v>0.5</v>
      </c>
      <c r="P849" s="662"/>
      <c r="Q849" s="677"/>
      <c r="R849" s="661"/>
      <c r="S849" s="677">
        <v>0</v>
      </c>
      <c r="T849" s="744"/>
      <c r="U849" s="700">
        <v>0</v>
      </c>
    </row>
    <row r="850" spans="1:21" ht="14.4" customHeight="1" x14ac:dyDescent="0.3">
      <c r="A850" s="660">
        <v>11</v>
      </c>
      <c r="B850" s="661" t="s">
        <v>577</v>
      </c>
      <c r="C850" s="661" t="s">
        <v>2261</v>
      </c>
      <c r="D850" s="742" t="s">
        <v>3663</v>
      </c>
      <c r="E850" s="743" t="s">
        <v>2276</v>
      </c>
      <c r="F850" s="661" t="s">
        <v>2256</v>
      </c>
      <c r="G850" s="661" t="s">
        <v>2830</v>
      </c>
      <c r="H850" s="661" t="s">
        <v>578</v>
      </c>
      <c r="I850" s="661" t="s">
        <v>2831</v>
      </c>
      <c r="J850" s="661" t="s">
        <v>2832</v>
      </c>
      <c r="K850" s="661" t="s">
        <v>2833</v>
      </c>
      <c r="L850" s="662">
        <v>106.47</v>
      </c>
      <c r="M850" s="662">
        <v>319.40999999999997</v>
      </c>
      <c r="N850" s="661">
        <v>3</v>
      </c>
      <c r="O850" s="744">
        <v>0.5</v>
      </c>
      <c r="P850" s="662"/>
      <c r="Q850" s="677">
        <v>0</v>
      </c>
      <c r="R850" s="661"/>
      <c r="S850" s="677">
        <v>0</v>
      </c>
      <c r="T850" s="744"/>
      <c r="U850" s="700">
        <v>0</v>
      </c>
    </row>
    <row r="851" spans="1:21" ht="14.4" customHeight="1" x14ac:dyDescent="0.3">
      <c r="A851" s="660">
        <v>11</v>
      </c>
      <c r="B851" s="661" t="s">
        <v>577</v>
      </c>
      <c r="C851" s="661" t="s">
        <v>2261</v>
      </c>
      <c r="D851" s="742" t="s">
        <v>3663</v>
      </c>
      <c r="E851" s="743" t="s">
        <v>2276</v>
      </c>
      <c r="F851" s="661" t="s">
        <v>2256</v>
      </c>
      <c r="G851" s="661" t="s">
        <v>3233</v>
      </c>
      <c r="H851" s="661" t="s">
        <v>578</v>
      </c>
      <c r="I851" s="661" t="s">
        <v>3234</v>
      </c>
      <c r="J851" s="661" t="s">
        <v>3235</v>
      </c>
      <c r="K851" s="661" t="s">
        <v>2525</v>
      </c>
      <c r="L851" s="662">
        <v>0</v>
      </c>
      <c r="M851" s="662">
        <v>0</v>
      </c>
      <c r="N851" s="661">
        <v>1</v>
      </c>
      <c r="O851" s="744">
        <v>0.5</v>
      </c>
      <c r="P851" s="662">
        <v>0</v>
      </c>
      <c r="Q851" s="677"/>
      <c r="R851" s="661">
        <v>1</v>
      </c>
      <c r="S851" s="677">
        <v>1</v>
      </c>
      <c r="T851" s="744">
        <v>0.5</v>
      </c>
      <c r="U851" s="700">
        <v>1</v>
      </c>
    </row>
    <row r="852" spans="1:21" ht="14.4" customHeight="1" x14ac:dyDescent="0.3">
      <c r="A852" s="660">
        <v>11</v>
      </c>
      <c r="B852" s="661" t="s">
        <v>577</v>
      </c>
      <c r="C852" s="661" t="s">
        <v>2261</v>
      </c>
      <c r="D852" s="742" t="s">
        <v>3663</v>
      </c>
      <c r="E852" s="743" t="s">
        <v>2276</v>
      </c>
      <c r="F852" s="661" t="s">
        <v>2256</v>
      </c>
      <c r="G852" s="661" t="s">
        <v>2431</v>
      </c>
      <c r="H852" s="661" t="s">
        <v>578</v>
      </c>
      <c r="I852" s="661" t="s">
        <v>1724</v>
      </c>
      <c r="J852" s="661" t="s">
        <v>1725</v>
      </c>
      <c r="K852" s="661" t="s">
        <v>2432</v>
      </c>
      <c r="L852" s="662">
        <v>156.77000000000001</v>
      </c>
      <c r="M852" s="662">
        <v>1254.1600000000001</v>
      </c>
      <c r="N852" s="661">
        <v>8</v>
      </c>
      <c r="O852" s="744">
        <v>4</v>
      </c>
      <c r="P852" s="662">
        <v>1254.1600000000001</v>
      </c>
      <c r="Q852" s="677">
        <v>1</v>
      </c>
      <c r="R852" s="661">
        <v>8</v>
      </c>
      <c r="S852" s="677">
        <v>1</v>
      </c>
      <c r="T852" s="744">
        <v>4</v>
      </c>
      <c r="U852" s="700">
        <v>1</v>
      </c>
    </row>
    <row r="853" spans="1:21" ht="14.4" customHeight="1" x14ac:dyDescent="0.3">
      <c r="A853" s="660">
        <v>11</v>
      </c>
      <c r="B853" s="661" t="s">
        <v>577</v>
      </c>
      <c r="C853" s="661" t="s">
        <v>2261</v>
      </c>
      <c r="D853" s="742" t="s">
        <v>3663</v>
      </c>
      <c r="E853" s="743" t="s">
        <v>2276</v>
      </c>
      <c r="F853" s="661" t="s">
        <v>2256</v>
      </c>
      <c r="G853" s="661" t="s">
        <v>2374</v>
      </c>
      <c r="H853" s="661" t="s">
        <v>578</v>
      </c>
      <c r="I853" s="661" t="s">
        <v>1282</v>
      </c>
      <c r="J853" s="661" t="s">
        <v>2375</v>
      </c>
      <c r="K853" s="661" t="s">
        <v>1280</v>
      </c>
      <c r="L853" s="662">
        <v>0</v>
      </c>
      <c r="M853" s="662">
        <v>0</v>
      </c>
      <c r="N853" s="661">
        <v>4</v>
      </c>
      <c r="O853" s="744">
        <v>2</v>
      </c>
      <c r="P853" s="662">
        <v>0</v>
      </c>
      <c r="Q853" s="677"/>
      <c r="R853" s="661">
        <v>1</v>
      </c>
      <c r="S853" s="677">
        <v>0.25</v>
      </c>
      <c r="T853" s="744">
        <v>0.5</v>
      </c>
      <c r="U853" s="700">
        <v>0.25</v>
      </c>
    </row>
    <row r="854" spans="1:21" ht="14.4" customHeight="1" x14ac:dyDescent="0.3">
      <c r="A854" s="660">
        <v>11</v>
      </c>
      <c r="B854" s="661" t="s">
        <v>577</v>
      </c>
      <c r="C854" s="661" t="s">
        <v>2261</v>
      </c>
      <c r="D854" s="742" t="s">
        <v>3663</v>
      </c>
      <c r="E854" s="743" t="s">
        <v>2276</v>
      </c>
      <c r="F854" s="661" t="s">
        <v>2256</v>
      </c>
      <c r="G854" s="661" t="s">
        <v>2513</v>
      </c>
      <c r="H854" s="661" t="s">
        <v>578</v>
      </c>
      <c r="I854" s="661" t="s">
        <v>2514</v>
      </c>
      <c r="J854" s="661" t="s">
        <v>2515</v>
      </c>
      <c r="K854" s="661" t="s">
        <v>2516</v>
      </c>
      <c r="L854" s="662">
        <v>159.71</v>
      </c>
      <c r="M854" s="662">
        <v>638.84</v>
      </c>
      <c r="N854" s="661">
        <v>4</v>
      </c>
      <c r="O854" s="744">
        <v>2</v>
      </c>
      <c r="P854" s="662">
        <v>479.13</v>
      </c>
      <c r="Q854" s="677">
        <v>0.75</v>
      </c>
      <c r="R854" s="661">
        <v>3</v>
      </c>
      <c r="S854" s="677">
        <v>0.75</v>
      </c>
      <c r="T854" s="744">
        <v>1</v>
      </c>
      <c r="U854" s="700">
        <v>0.5</v>
      </c>
    </row>
    <row r="855" spans="1:21" ht="14.4" customHeight="1" x14ac:dyDescent="0.3">
      <c r="A855" s="660">
        <v>11</v>
      </c>
      <c r="B855" s="661" t="s">
        <v>577</v>
      </c>
      <c r="C855" s="661" t="s">
        <v>2261</v>
      </c>
      <c r="D855" s="742" t="s">
        <v>3663</v>
      </c>
      <c r="E855" s="743" t="s">
        <v>2276</v>
      </c>
      <c r="F855" s="661" t="s">
        <v>2256</v>
      </c>
      <c r="G855" s="661" t="s">
        <v>2513</v>
      </c>
      <c r="H855" s="661" t="s">
        <v>578</v>
      </c>
      <c r="I855" s="661" t="s">
        <v>2714</v>
      </c>
      <c r="J855" s="661" t="s">
        <v>2515</v>
      </c>
      <c r="K855" s="661" t="s">
        <v>2715</v>
      </c>
      <c r="L855" s="662">
        <v>0</v>
      </c>
      <c r="M855" s="662">
        <v>0</v>
      </c>
      <c r="N855" s="661">
        <v>4</v>
      </c>
      <c r="O855" s="744">
        <v>3.5</v>
      </c>
      <c r="P855" s="662">
        <v>0</v>
      </c>
      <c r="Q855" s="677"/>
      <c r="R855" s="661">
        <v>3</v>
      </c>
      <c r="S855" s="677">
        <v>0.75</v>
      </c>
      <c r="T855" s="744">
        <v>3</v>
      </c>
      <c r="U855" s="700">
        <v>0.8571428571428571</v>
      </c>
    </row>
    <row r="856" spans="1:21" ht="14.4" customHeight="1" x14ac:dyDescent="0.3">
      <c r="A856" s="660">
        <v>11</v>
      </c>
      <c r="B856" s="661" t="s">
        <v>577</v>
      </c>
      <c r="C856" s="661" t="s">
        <v>2261</v>
      </c>
      <c r="D856" s="742" t="s">
        <v>3663</v>
      </c>
      <c r="E856" s="743" t="s">
        <v>2276</v>
      </c>
      <c r="F856" s="661" t="s">
        <v>2256</v>
      </c>
      <c r="G856" s="661" t="s">
        <v>2513</v>
      </c>
      <c r="H856" s="661" t="s">
        <v>578</v>
      </c>
      <c r="I856" s="661" t="s">
        <v>2716</v>
      </c>
      <c r="J856" s="661" t="s">
        <v>2515</v>
      </c>
      <c r="K856" s="661" t="s">
        <v>2717</v>
      </c>
      <c r="L856" s="662">
        <v>0</v>
      </c>
      <c r="M856" s="662">
        <v>0</v>
      </c>
      <c r="N856" s="661">
        <v>3</v>
      </c>
      <c r="O856" s="744">
        <v>2</v>
      </c>
      <c r="P856" s="662">
        <v>0</v>
      </c>
      <c r="Q856" s="677"/>
      <c r="R856" s="661">
        <v>1</v>
      </c>
      <c r="S856" s="677">
        <v>0.33333333333333331</v>
      </c>
      <c r="T856" s="744">
        <v>1</v>
      </c>
      <c r="U856" s="700">
        <v>0.5</v>
      </c>
    </row>
    <row r="857" spans="1:21" ht="14.4" customHeight="1" x14ac:dyDescent="0.3">
      <c r="A857" s="660">
        <v>11</v>
      </c>
      <c r="B857" s="661" t="s">
        <v>577</v>
      </c>
      <c r="C857" s="661" t="s">
        <v>2261</v>
      </c>
      <c r="D857" s="742" t="s">
        <v>3663</v>
      </c>
      <c r="E857" s="743" t="s">
        <v>2276</v>
      </c>
      <c r="F857" s="661" t="s">
        <v>2256</v>
      </c>
      <c r="G857" s="661" t="s">
        <v>2513</v>
      </c>
      <c r="H857" s="661" t="s">
        <v>578</v>
      </c>
      <c r="I857" s="661" t="s">
        <v>2718</v>
      </c>
      <c r="J857" s="661" t="s">
        <v>2719</v>
      </c>
      <c r="K857" s="661" t="s">
        <v>2720</v>
      </c>
      <c r="L857" s="662">
        <v>0</v>
      </c>
      <c r="M857" s="662">
        <v>0</v>
      </c>
      <c r="N857" s="661">
        <v>2</v>
      </c>
      <c r="O857" s="744">
        <v>2</v>
      </c>
      <c r="P857" s="662">
        <v>0</v>
      </c>
      <c r="Q857" s="677"/>
      <c r="R857" s="661">
        <v>2</v>
      </c>
      <c r="S857" s="677">
        <v>1</v>
      </c>
      <c r="T857" s="744">
        <v>2</v>
      </c>
      <c r="U857" s="700">
        <v>1</v>
      </c>
    </row>
    <row r="858" spans="1:21" ht="14.4" customHeight="1" x14ac:dyDescent="0.3">
      <c r="A858" s="660">
        <v>11</v>
      </c>
      <c r="B858" s="661" t="s">
        <v>577</v>
      </c>
      <c r="C858" s="661" t="s">
        <v>2261</v>
      </c>
      <c r="D858" s="742" t="s">
        <v>3663</v>
      </c>
      <c r="E858" s="743" t="s">
        <v>2276</v>
      </c>
      <c r="F858" s="661" t="s">
        <v>2256</v>
      </c>
      <c r="G858" s="661" t="s">
        <v>2519</v>
      </c>
      <c r="H858" s="661" t="s">
        <v>578</v>
      </c>
      <c r="I858" s="661" t="s">
        <v>3236</v>
      </c>
      <c r="J858" s="661" t="s">
        <v>3237</v>
      </c>
      <c r="K858" s="661" t="s">
        <v>3238</v>
      </c>
      <c r="L858" s="662">
        <v>48.42</v>
      </c>
      <c r="M858" s="662">
        <v>193.68</v>
      </c>
      <c r="N858" s="661">
        <v>4</v>
      </c>
      <c r="O858" s="744">
        <v>2</v>
      </c>
      <c r="P858" s="662">
        <v>193.68</v>
      </c>
      <c r="Q858" s="677">
        <v>1</v>
      </c>
      <c r="R858" s="661">
        <v>4</v>
      </c>
      <c r="S858" s="677">
        <v>1</v>
      </c>
      <c r="T858" s="744">
        <v>2</v>
      </c>
      <c r="U858" s="700">
        <v>1</v>
      </c>
    </row>
    <row r="859" spans="1:21" ht="14.4" customHeight="1" x14ac:dyDescent="0.3">
      <c r="A859" s="660">
        <v>11</v>
      </c>
      <c r="B859" s="661" t="s">
        <v>577</v>
      </c>
      <c r="C859" s="661" t="s">
        <v>2261</v>
      </c>
      <c r="D859" s="742" t="s">
        <v>3663</v>
      </c>
      <c r="E859" s="743" t="s">
        <v>2276</v>
      </c>
      <c r="F859" s="661" t="s">
        <v>2256</v>
      </c>
      <c r="G859" s="661" t="s">
        <v>2376</v>
      </c>
      <c r="H859" s="661" t="s">
        <v>578</v>
      </c>
      <c r="I859" s="661" t="s">
        <v>838</v>
      </c>
      <c r="J859" s="661" t="s">
        <v>839</v>
      </c>
      <c r="K859" s="661" t="s">
        <v>2377</v>
      </c>
      <c r="L859" s="662">
        <v>60.9</v>
      </c>
      <c r="M859" s="662">
        <v>1644.2999999999997</v>
      </c>
      <c r="N859" s="661">
        <v>27</v>
      </c>
      <c r="O859" s="744">
        <v>13</v>
      </c>
      <c r="P859" s="662">
        <v>1157.0999999999999</v>
      </c>
      <c r="Q859" s="677">
        <v>0.70370370370370372</v>
      </c>
      <c r="R859" s="661">
        <v>19</v>
      </c>
      <c r="S859" s="677">
        <v>0.70370370370370372</v>
      </c>
      <c r="T859" s="744">
        <v>9</v>
      </c>
      <c r="U859" s="700">
        <v>0.69230769230769229</v>
      </c>
    </row>
    <row r="860" spans="1:21" ht="14.4" customHeight="1" x14ac:dyDescent="0.3">
      <c r="A860" s="660">
        <v>11</v>
      </c>
      <c r="B860" s="661" t="s">
        <v>577</v>
      </c>
      <c r="C860" s="661" t="s">
        <v>2261</v>
      </c>
      <c r="D860" s="742" t="s">
        <v>3663</v>
      </c>
      <c r="E860" s="743" t="s">
        <v>2276</v>
      </c>
      <c r="F860" s="661" t="s">
        <v>2256</v>
      </c>
      <c r="G860" s="661" t="s">
        <v>3239</v>
      </c>
      <c r="H860" s="661" t="s">
        <v>578</v>
      </c>
      <c r="I860" s="661" t="s">
        <v>3240</v>
      </c>
      <c r="J860" s="661" t="s">
        <v>3241</v>
      </c>
      <c r="K860" s="661" t="s">
        <v>3242</v>
      </c>
      <c r="L860" s="662">
        <v>48.09</v>
      </c>
      <c r="M860" s="662">
        <v>96.18</v>
      </c>
      <c r="N860" s="661">
        <v>2</v>
      </c>
      <c r="O860" s="744">
        <v>1.5</v>
      </c>
      <c r="P860" s="662">
        <v>96.18</v>
      </c>
      <c r="Q860" s="677">
        <v>1</v>
      </c>
      <c r="R860" s="661">
        <v>2</v>
      </c>
      <c r="S860" s="677">
        <v>1</v>
      </c>
      <c r="T860" s="744">
        <v>1.5</v>
      </c>
      <c r="U860" s="700">
        <v>1</v>
      </c>
    </row>
    <row r="861" spans="1:21" ht="14.4" customHeight="1" x14ac:dyDescent="0.3">
      <c r="A861" s="660">
        <v>11</v>
      </c>
      <c r="B861" s="661" t="s">
        <v>577</v>
      </c>
      <c r="C861" s="661" t="s">
        <v>2261</v>
      </c>
      <c r="D861" s="742" t="s">
        <v>3663</v>
      </c>
      <c r="E861" s="743" t="s">
        <v>2276</v>
      </c>
      <c r="F861" s="661" t="s">
        <v>2256</v>
      </c>
      <c r="G861" s="661" t="s">
        <v>3239</v>
      </c>
      <c r="H861" s="661" t="s">
        <v>578</v>
      </c>
      <c r="I861" s="661" t="s">
        <v>3243</v>
      </c>
      <c r="J861" s="661" t="s">
        <v>3241</v>
      </c>
      <c r="K861" s="661" t="s">
        <v>3244</v>
      </c>
      <c r="L861" s="662">
        <v>13.89</v>
      </c>
      <c r="M861" s="662">
        <v>13.89</v>
      </c>
      <c r="N861" s="661">
        <v>1</v>
      </c>
      <c r="O861" s="744">
        <v>0.5</v>
      </c>
      <c r="P861" s="662">
        <v>13.89</v>
      </c>
      <c r="Q861" s="677">
        <v>1</v>
      </c>
      <c r="R861" s="661">
        <v>1</v>
      </c>
      <c r="S861" s="677">
        <v>1</v>
      </c>
      <c r="T861" s="744">
        <v>0.5</v>
      </c>
      <c r="U861" s="700">
        <v>1</v>
      </c>
    </row>
    <row r="862" spans="1:21" ht="14.4" customHeight="1" x14ac:dyDescent="0.3">
      <c r="A862" s="660">
        <v>11</v>
      </c>
      <c r="B862" s="661" t="s">
        <v>577</v>
      </c>
      <c r="C862" s="661" t="s">
        <v>2261</v>
      </c>
      <c r="D862" s="742" t="s">
        <v>3663</v>
      </c>
      <c r="E862" s="743" t="s">
        <v>2276</v>
      </c>
      <c r="F862" s="661" t="s">
        <v>2256</v>
      </c>
      <c r="G862" s="661" t="s">
        <v>2300</v>
      </c>
      <c r="H862" s="661" t="s">
        <v>578</v>
      </c>
      <c r="I862" s="661" t="s">
        <v>1105</v>
      </c>
      <c r="J862" s="661" t="s">
        <v>1106</v>
      </c>
      <c r="K862" s="661" t="s">
        <v>1107</v>
      </c>
      <c r="L862" s="662">
        <v>147.31</v>
      </c>
      <c r="M862" s="662">
        <v>589.24</v>
      </c>
      <c r="N862" s="661">
        <v>4</v>
      </c>
      <c r="O862" s="744">
        <v>2.5</v>
      </c>
      <c r="P862" s="662">
        <v>441.93</v>
      </c>
      <c r="Q862" s="677">
        <v>0.75</v>
      </c>
      <c r="R862" s="661">
        <v>3</v>
      </c>
      <c r="S862" s="677">
        <v>0.75</v>
      </c>
      <c r="T862" s="744">
        <v>2</v>
      </c>
      <c r="U862" s="700">
        <v>0.8</v>
      </c>
    </row>
    <row r="863" spans="1:21" ht="14.4" customHeight="1" x14ac:dyDescent="0.3">
      <c r="A863" s="660">
        <v>11</v>
      </c>
      <c r="B863" s="661" t="s">
        <v>577</v>
      </c>
      <c r="C863" s="661" t="s">
        <v>2261</v>
      </c>
      <c r="D863" s="742" t="s">
        <v>3663</v>
      </c>
      <c r="E863" s="743" t="s">
        <v>2276</v>
      </c>
      <c r="F863" s="661" t="s">
        <v>2256</v>
      </c>
      <c r="G863" s="661" t="s">
        <v>3245</v>
      </c>
      <c r="H863" s="661" t="s">
        <v>578</v>
      </c>
      <c r="I863" s="661" t="s">
        <v>3246</v>
      </c>
      <c r="J863" s="661" t="s">
        <v>3247</v>
      </c>
      <c r="K863" s="661" t="s">
        <v>3248</v>
      </c>
      <c r="L863" s="662">
        <v>36.97</v>
      </c>
      <c r="M863" s="662">
        <v>36.97</v>
      </c>
      <c r="N863" s="661">
        <v>1</v>
      </c>
      <c r="O863" s="744">
        <v>0.5</v>
      </c>
      <c r="P863" s="662">
        <v>36.97</v>
      </c>
      <c r="Q863" s="677">
        <v>1</v>
      </c>
      <c r="R863" s="661">
        <v>1</v>
      </c>
      <c r="S863" s="677">
        <v>1</v>
      </c>
      <c r="T863" s="744">
        <v>0.5</v>
      </c>
      <c r="U863" s="700">
        <v>1</v>
      </c>
    </row>
    <row r="864" spans="1:21" ht="14.4" customHeight="1" x14ac:dyDescent="0.3">
      <c r="A864" s="660">
        <v>11</v>
      </c>
      <c r="B864" s="661" t="s">
        <v>577</v>
      </c>
      <c r="C864" s="661" t="s">
        <v>2261</v>
      </c>
      <c r="D864" s="742" t="s">
        <v>3663</v>
      </c>
      <c r="E864" s="743" t="s">
        <v>2276</v>
      </c>
      <c r="F864" s="661" t="s">
        <v>2256</v>
      </c>
      <c r="G864" s="661" t="s">
        <v>2534</v>
      </c>
      <c r="H864" s="661" t="s">
        <v>960</v>
      </c>
      <c r="I864" s="661" t="s">
        <v>2535</v>
      </c>
      <c r="J864" s="661" t="s">
        <v>2536</v>
      </c>
      <c r="K864" s="661" t="s">
        <v>2537</v>
      </c>
      <c r="L864" s="662">
        <v>619.6</v>
      </c>
      <c r="M864" s="662">
        <v>619.6</v>
      </c>
      <c r="N864" s="661">
        <v>1</v>
      </c>
      <c r="O864" s="744">
        <v>0.5</v>
      </c>
      <c r="P864" s="662"/>
      <c r="Q864" s="677">
        <v>0</v>
      </c>
      <c r="R864" s="661"/>
      <c r="S864" s="677">
        <v>0</v>
      </c>
      <c r="T864" s="744"/>
      <c r="U864" s="700">
        <v>0</v>
      </c>
    </row>
    <row r="865" spans="1:21" ht="14.4" customHeight="1" x14ac:dyDescent="0.3">
      <c r="A865" s="660">
        <v>11</v>
      </c>
      <c r="B865" s="661" t="s">
        <v>577</v>
      </c>
      <c r="C865" s="661" t="s">
        <v>2261</v>
      </c>
      <c r="D865" s="742" t="s">
        <v>3663</v>
      </c>
      <c r="E865" s="743" t="s">
        <v>2276</v>
      </c>
      <c r="F865" s="661" t="s">
        <v>2256</v>
      </c>
      <c r="G865" s="661" t="s">
        <v>2538</v>
      </c>
      <c r="H865" s="661" t="s">
        <v>578</v>
      </c>
      <c r="I865" s="661" t="s">
        <v>2539</v>
      </c>
      <c r="J865" s="661" t="s">
        <v>2540</v>
      </c>
      <c r="K865" s="661" t="s">
        <v>2541</v>
      </c>
      <c r="L865" s="662">
        <v>1776.68</v>
      </c>
      <c r="M865" s="662">
        <v>1776.68</v>
      </c>
      <c r="N865" s="661">
        <v>1</v>
      </c>
      <c r="O865" s="744">
        <v>1</v>
      </c>
      <c r="P865" s="662">
        <v>1776.68</v>
      </c>
      <c r="Q865" s="677">
        <v>1</v>
      </c>
      <c r="R865" s="661">
        <v>1</v>
      </c>
      <c r="S865" s="677">
        <v>1</v>
      </c>
      <c r="T865" s="744">
        <v>1</v>
      </c>
      <c r="U865" s="700">
        <v>1</v>
      </c>
    </row>
    <row r="866" spans="1:21" ht="14.4" customHeight="1" x14ac:dyDescent="0.3">
      <c r="A866" s="660">
        <v>11</v>
      </c>
      <c r="B866" s="661" t="s">
        <v>577</v>
      </c>
      <c r="C866" s="661" t="s">
        <v>2261</v>
      </c>
      <c r="D866" s="742" t="s">
        <v>3663</v>
      </c>
      <c r="E866" s="743" t="s">
        <v>2276</v>
      </c>
      <c r="F866" s="661" t="s">
        <v>2256</v>
      </c>
      <c r="G866" s="661" t="s">
        <v>2550</v>
      </c>
      <c r="H866" s="661" t="s">
        <v>578</v>
      </c>
      <c r="I866" s="661" t="s">
        <v>2751</v>
      </c>
      <c r="J866" s="661" t="s">
        <v>2752</v>
      </c>
      <c r="K866" s="661" t="s">
        <v>2117</v>
      </c>
      <c r="L866" s="662">
        <v>38.56</v>
      </c>
      <c r="M866" s="662">
        <v>77.12</v>
      </c>
      <c r="N866" s="661">
        <v>2</v>
      </c>
      <c r="O866" s="744">
        <v>1</v>
      </c>
      <c r="P866" s="662">
        <v>77.12</v>
      </c>
      <c r="Q866" s="677">
        <v>1</v>
      </c>
      <c r="R866" s="661">
        <v>2</v>
      </c>
      <c r="S866" s="677">
        <v>1</v>
      </c>
      <c r="T866" s="744">
        <v>1</v>
      </c>
      <c r="U866" s="700">
        <v>1</v>
      </c>
    </row>
    <row r="867" spans="1:21" ht="14.4" customHeight="1" x14ac:dyDescent="0.3">
      <c r="A867" s="660">
        <v>11</v>
      </c>
      <c r="B867" s="661" t="s">
        <v>577</v>
      </c>
      <c r="C867" s="661" t="s">
        <v>2261</v>
      </c>
      <c r="D867" s="742" t="s">
        <v>3663</v>
      </c>
      <c r="E867" s="743" t="s">
        <v>2276</v>
      </c>
      <c r="F867" s="661" t="s">
        <v>2256</v>
      </c>
      <c r="G867" s="661" t="s">
        <v>2305</v>
      </c>
      <c r="H867" s="661" t="s">
        <v>960</v>
      </c>
      <c r="I867" s="661" t="s">
        <v>1059</v>
      </c>
      <c r="J867" s="661" t="s">
        <v>610</v>
      </c>
      <c r="K867" s="661" t="s">
        <v>611</v>
      </c>
      <c r="L867" s="662">
        <v>407.55</v>
      </c>
      <c r="M867" s="662">
        <v>815.1</v>
      </c>
      <c r="N867" s="661">
        <v>2</v>
      </c>
      <c r="O867" s="744">
        <v>1</v>
      </c>
      <c r="P867" s="662"/>
      <c r="Q867" s="677">
        <v>0</v>
      </c>
      <c r="R867" s="661"/>
      <c r="S867" s="677">
        <v>0</v>
      </c>
      <c r="T867" s="744"/>
      <c r="U867" s="700">
        <v>0</v>
      </c>
    </row>
    <row r="868" spans="1:21" ht="14.4" customHeight="1" x14ac:dyDescent="0.3">
      <c r="A868" s="660">
        <v>11</v>
      </c>
      <c r="B868" s="661" t="s">
        <v>577</v>
      </c>
      <c r="C868" s="661" t="s">
        <v>2261</v>
      </c>
      <c r="D868" s="742" t="s">
        <v>3663</v>
      </c>
      <c r="E868" s="743" t="s">
        <v>2276</v>
      </c>
      <c r="F868" s="661" t="s">
        <v>2256</v>
      </c>
      <c r="G868" s="661" t="s">
        <v>2305</v>
      </c>
      <c r="H868" s="661" t="s">
        <v>960</v>
      </c>
      <c r="I868" s="661" t="s">
        <v>1061</v>
      </c>
      <c r="J868" s="661" t="s">
        <v>610</v>
      </c>
      <c r="K868" s="661" t="s">
        <v>1062</v>
      </c>
      <c r="L868" s="662">
        <v>543.39</v>
      </c>
      <c r="M868" s="662">
        <v>1086.78</v>
      </c>
      <c r="N868" s="661">
        <v>2</v>
      </c>
      <c r="O868" s="744">
        <v>1.5</v>
      </c>
      <c r="P868" s="662"/>
      <c r="Q868" s="677">
        <v>0</v>
      </c>
      <c r="R868" s="661"/>
      <c r="S868" s="677">
        <v>0</v>
      </c>
      <c r="T868" s="744"/>
      <c r="U868" s="700">
        <v>0</v>
      </c>
    </row>
    <row r="869" spans="1:21" ht="14.4" customHeight="1" x14ac:dyDescent="0.3">
      <c r="A869" s="660">
        <v>11</v>
      </c>
      <c r="B869" s="661" t="s">
        <v>577</v>
      </c>
      <c r="C869" s="661" t="s">
        <v>2261</v>
      </c>
      <c r="D869" s="742" t="s">
        <v>3663</v>
      </c>
      <c r="E869" s="743" t="s">
        <v>2276</v>
      </c>
      <c r="F869" s="661" t="s">
        <v>2256</v>
      </c>
      <c r="G869" s="661" t="s">
        <v>2305</v>
      </c>
      <c r="H869" s="661" t="s">
        <v>960</v>
      </c>
      <c r="I869" s="661" t="s">
        <v>982</v>
      </c>
      <c r="J869" s="661" t="s">
        <v>610</v>
      </c>
      <c r="K869" s="661" t="s">
        <v>613</v>
      </c>
      <c r="L869" s="662">
        <v>815.1</v>
      </c>
      <c r="M869" s="662">
        <v>6520.8000000000011</v>
      </c>
      <c r="N869" s="661">
        <v>8</v>
      </c>
      <c r="O869" s="744">
        <v>6</v>
      </c>
      <c r="P869" s="662">
        <v>5705.7000000000007</v>
      </c>
      <c r="Q869" s="677">
        <v>0.875</v>
      </c>
      <c r="R869" s="661">
        <v>7</v>
      </c>
      <c r="S869" s="677">
        <v>0.875</v>
      </c>
      <c r="T869" s="744">
        <v>5</v>
      </c>
      <c r="U869" s="700">
        <v>0.83333333333333337</v>
      </c>
    </row>
    <row r="870" spans="1:21" ht="14.4" customHeight="1" x14ac:dyDescent="0.3">
      <c r="A870" s="660">
        <v>11</v>
      </c>
      <c r="B870" s="661" t="s">
        <v>577</v>
      </c>
      <c r="C870" s="661" t="s">
        <v>2261</v>
      </c>
      <c r="D870" s="742" t="s">
        <v>3663</v>
      </c>
      <c r="E870" s="743" t="s">
        <v>2276</v>
      </c>
      <c r="F870" s="661" t="s">
        <v>2256</v>
      </c>
      <c r="G870" s="661" t="s">
        <v>2305</v>
      </c>
      <c r="H870" s="661" t="s">
        <v>960</v>
      </c>
      <c r="I870" s="661" t="s">
        <v>2458</v>
      </c>
      <c r="J870" s="661" t="s">
        <v>1393</v>
      </c>
      <c r="K870" s="661" t="s">
        <v>613</v>
      </c>
      <c r="L870" s="662">
        <v>1385.62</v>
      </c>
      <c r="M870" s="662">
        <v>2771.24</v>
      </c>
      <c r="N870" s="661">
        <v>2</v>
      </c>
      <c r="O870" s="744">
        <v>1</v>
      </c>
      <c r="P870" s="662">
        <v>2771.24</v>
      </c>
      <c r="Q870" s="677">
        <v>1</v>
      </c>
      <c r="R870" s="661">
        <v>2</v>
      </c>
      <c r="S870" s="677">
        <v>1</v>
      </c>
      <c r="T870" s="744">
        <v>1</v>
      </c>
      <c r="U870" s="700">
        <v>1</v>
      </c>
    </row>
    <row r="871" spans="1:21" ht="14.4" customHeight="1" x14ac:dyDescent="0.3">
      <c r="A871" s="660">
        <v>11</v>
      </c>
      <c r="B871" s="661" t="s">
        <v>577</v>
      </c>
      <c r="C871" s="661" t="s">
        <v>2261</v>
      </c>
      <c r="D871" s="742" t="s">
        <v>3663</v>
      </c>
      <c r="E871" s="743" t="s">
        <v>2276</v>
      </c>
      <c r="F871" s="661" t="s">
        <v>2256</v>
      </c>
      <c r="G871" s="661" t="s">
        <v>2306</v>
      </c>
      <c r="H871" s="661" t="s">
        <v>960</v>
      </c>
      <c r="I871" s="661" t="s">
        <v>1037</v>
      </c>
      <c r="J871" s="661" t="s">
        <v>967</v>
      </c>
      <c r="K871" s="661" t="s">
        <v>2158</v>
      </c>
      <c r="L871" s="662">
        <v>24.22</v>
      </c>
      <c r="M871" s="662">
        <v>24.22</v>
      </c>
      <c r="N871" s="661">
        <v>1</v>
      </c>
      <c r="O871" s="744">
        <v>0.5</v>
      </c>
      <c r="P871" s="662"/>
      <c r="Q871" s="677">
        <v>0</v>
      </c>
      <c r="R871" s="661"/>
      <c r="S871" s="677">
        <v>0</v>
      </c>
      <c r="T871" s="744"/>
      <c r="U871" s="700">
        <v>0</v>
      </c>
    </row>
    <row r="872" spans="1:21" ht="14.4" customHeight="1" x14ac:dyDescent="0.3">
      <c r="A872" s="660">
        <v>11</v>
      </c>
      <c r="B872" s="661" t="s">
        <v>577</v>
      </c>
      <c r="C872" s="661" t="s">
        <v>2261</v>
      </c>
      <c r="D872" s="742" t="s">
        <v>3663</v>
      </c>
      <c r="E872" s="743" t="s">
        <v>2276</v>
      </c>
      <c r="F872" s="661" t="s">
        <v>2256</v>
      </c>
      <c r="G872" s="661" t="s">
        <v>2306</v>
      </c>
      <c r="H872" s="661" t="s">
        <v>960</v>
      </c>
      <c r="I872" s="661" t="s">
        <v>966</v>
      </c>
      <c r="J872" s="661" t="s">
        <v>967</v>
      </c>
      <c r="K872" s="661" t="s">
        <v>2159</v>
      </c>
      <c r="L872" s="662">
        <v>48.42</v>
      </c>
      <c r="M872" s="662">
        <v>6924.0600000000059</v>
      </c>
      <c r="N872" s="661">
        <v>143</v>
      </c>
      <c r="O872" s="744">
        <v>105</v>
      </c>
      <c r="P872" s="662">
        <v>3873.6000000000031</v>
      </c>
      <c r="Q872" s="677">
        <v>0.55944055944055937</v>
      </c>
      <c r="R872" s="661">
        <v>80</v>
      </c>
      <c r="S872" s="677">
        <v>0.55944055944055948</v>
      </c>
      <c r="T872" s="744">
        <v>56</v>
      </c>
      <c r="U872" s="700">
        <v>0.53333333333333333</v>
      </c>
    </row>
    <row r="873" spans="1:21" ht="14.4" customHeight="1" x14ac:dyDescent="0.3">
      <c r="A873" s="660">
        <v>11</v>
      </c>
      <c r="B873" s="661" t="s">
        <v>577</v>
      </c>
      <c r="C873" s="661" t="s">
        <v>2261</v>
      </c>
      <c r="D873" s="742" t="s">
        <v>3663</v>
      </c>
      <c r="E873" s="743" t="s">
        <v>2276</v>
      </c>
      <c r="F873" s="661" t="s">
        <v>2256</v>
      </c>
      <c r="G873" s="661" t="s">
        <v>2306</v>
      </c>
      <c r="H873" s="661" t="s">
        <v>578</v>
      </c>
      <c r="I873" s="661" t="s">
        <v>1857</v>
      </c>
      <c r="J873" s="661" t="s">
        <v>967</v>
      </c>
      <c r="K873" s="661" t="s">
        <v>2401</v>
      </c>
      <c r="L873" s="662">
        <v>48.42</v>
      </c>
      <c r="M873" s="662">
        <v>145.26</v>
      </c>
      <c r="N873" s="661">
        <v>3</v>
      </c>
      <c r="O873" s="744">
        <v>2.5</v>
      </c>
      <c r="P873" s="662">
        <v>96.84</v>
      </c>
      <c r="Q873" s="677">
        <v>0.66666666666666674</v>
      </c>
      <c r="R873" s="661">
        <v>2</v>
      </c>
      <c r="S873" s="677">
        <v>0.66666666666666663</v>
      </c>
      <c r="T873" s="744">
        <v>1.5</v>
      </c>
      <c r="U873" s="700">
        <v>0.6</v>
      </c>
    </row>
    <row r="874" spans="1:21" ht="14.4" customHeight="1" x14ac:dyDescent="0.3">
      <c r="A874" s="660">
        <v>11</v>
      </c>
      <c r="B874" s="661" t="s">
        <v>577</v>
      </c>
      <c r="C874" s="661" t="s">
        <v>2261</v>
      </c>
      <c r="D874" s="742" t="s">
        <v>3663</v>
      </c>
      <c r="E874" s="743" t="s">
        <v>2276</v>
      </c>
      <c r="F874" s="661" t="s">
        <v>2256</v>
      </c>
      <c r="G874" s="661" t="s">
        <v>2562</v>
      </c>
      <c r="H874" s="661" t="s">
        <v>578</v>
      </c>
      <c r="I874" s="661" t="s">
        <v>3249</v>
      </c>
      <c r="J874" s="661" t="s">
        <v>684</v>
      </c>
      <c r="K874" s="661" t="s">
        <v>688</v>
      </c>
      <c r="L874" s="662">
        <v>0</v>
      </c>
      <c r="M874" s="662">
        <v>0</v>
      </c>
      <c r="N874" s="661">
        <v>1</v>
      </c>
      <c r="O874" s="744">
        <v>0.5</v>
      </c>
      <c r="P874" s="662">
        <v>0</v>
      </c>
      <c r="Q874" s="677"/>
      <c r="R874" s="661">
        <v>1</v>
      </c>
      <c r="S874" s="677">
        <v>1</v>
      </c>
      <c r="T874" s="744">
        <v>0.5</v>
      </c>
      <c r="U874" s="700">
        <v>1</v>
      </c>
    </row>
    <row r="875" spans="1:21" ht="14.4" customHeight="1" x14ac:dyDescent="0.3">
      <c r="A875" s="660">
        <v>11</v>
      </c>
      <c r="B875" s="661" t="s">
        <v>577</v>
      </c>
      <c r="C875" s="661" t="s">
        <v>2261</v>
      </c>
      <c r="D875" s="742" t="s">
        <v>3663</v>
      </c>
      <c r="E875" s="743" t="s">
        <v>2276</v>
      </c>
      <c r="F875" s="661" t="s">
        <v>2256</v>
      </c>
      <c r="G875" s="661" t="s">
        <v>3027</v>
      </c>
      <c r="H875" s="661" t="s">
        <v>578</v>
      </c>
      <c r="I875" s="661" t="s">
        <v>3028</v>
      </c>
      <c r="J875" s="661" t="s">
        <v>3029</v>
      </c>
      <c r="K875" s="661" t="s">
        <v>3030</v>
      </c>
      <c r="L875" s="662">
        <v>54.55</v>
      </c>
      <c r="M875" s="662">
        <v>54.55</v>
      </c>
      <c r="N875" s="661">
        <v>1</v>
      </c>
      <c r="O875" s="744">
        <v>0.5</v>
      </c>
      <c r="P875" s="662"/>
      <c r="Q875" s="677">
        <v>0</v>
      </c>
      <c r="R875" s="661"/>
      <c r="S875" s="677">
        <v>0</v>
      </c>
      <c r="T875" s="744"/>
      <c r="U875" s="700">
        <v>0</v>
      </c>
    </row>
    <row r="876" spans="1:21" ht="14.4" customHeight="1" x14ac:dyDescent="0.3">
      <c r="A876" s="660">
        <v>11</v>
      </c>
      <c r="B876" s="661" t="s">
        <v>577</v>
      </c>
      <c r="C876" s="661" t="s">
        <v>2261</v>
      </c>
      <c r="D876" s="742" t="s">
        <v>3663</v>
      </c>
      <c r="E876" s="743" t="s">
        <v>2276</v>
      </c>
      <c r="F876" s="661" t="s">
        <v>2256</v>
      </c>
      <c r="G876" s="661" t="s">
        <v>3250</v>
      </c>
      <c r="H876" s="661" t="s">
        <v>578</v>
      </c>
      <c r="I876" s="661" t="s">
        <v>624</v>
      </c>
      <c r="J876" s="661" t="s">
        <v>3251</v>
      </c>
      <c r="K876" s="661" t="s">
        <v>3252</v>
      </c>
      <c r="L876" s="662">
        <v>54.13</v>
      </c>
      <c r="M876" s="662">
        <v>54.13</v>
      </c>
      <c r="N876" s="661">
        <v>1</v>
      </c>
      <c r="O876" s="744">
        <v>1</v>
      </c>
      <c r="P876" s="662">
        <v>54.13</v>
      </c>
      <c r="Q876" s="677">
        <v>1</v>
      </c>
      <c r="R876" s="661">
        <v>1</v>
      </c>
      <c r="S876" s="677">
        <v>1</v>
      </c>
      <c r="T876" s="744">
        <v>1</v>
      </c>
      <c r="U876" s="700">
        <v>1</v>
      </c>
    </row>
    <row r="877" spans="1:21" ht="14.4" customHeight="1" x14ac:dyDescent="0.3">
      <c r="A877" s="660">
        <v>11</v>
      </c>
      <c r="B877" s="661" t="s">
        <v>577</v>
      </c>
      <c r="C877" s="661" t="s">
        <v>2261</v>
      </c>
      <c r="D877" s="742" t="s">
        <v>3663</v>
      </c>
      <c r="E877" s="743" t="s">
        <v>2276</v>
      </c>
      <c r="F877" s="661" t="s">
        <v>2256</v>
      </c>
      <c r="G877" s="661" t="s">
        <v>2307</v>
      </c>
      <c r="H877" s="661" t="s">
        <v>578</v>
      </c>
      <c r="I877" s="661" t="s">
        <v>714</v>
      </c>
      <c r="J877" s="661" t="s">
        <v>2308</v>
      </c>
      <c r="K877" s="661" t="s">
        <v>2309</v>
      </c>
      <c r="L877" s="662">
        <v>0</v>
      </c>
      <c r="M877" s="662">
        <v>0</v>
      </c>
      <c r="N877" s="661">
        <v>5</v>
      </c>
      <c r="O877" s="744">
        <v>1</v>
      </c>
      <c r="P877" s="662">
        <v>0</v>
      </c>
      <c r="Q877" s="677"/>
      <c r="R877" s="661">
        <v>5</v>
      </c>
      <c r="S877" s="677">
        <v>1</v>
      </c>
      <c r="T877" s="744">
        <v>1</v>
      </c>
      <c r="U877" s="700">
        <v>1</v>
      </c>
    </row>
    <row r="878" spans="1:21" ht="14.4" customHeight="1" x14ac:dyDescent="0.3">
      <c r="A878" s="660">
        <v>11</v>
      </c>
      <c r="B878" s="661" t="s">
        <v>577</v>
      </c>
      <c r="C878" s="661" t="s">
        <v>2261</v>
      </c>
      <c r="D878" s="742" t="s">
        <v>3663</v>
      </c>
      <c r="E878" s="743" t="s">
        <v>2276</v>
      </c>
      <c r="F878" s="661" t="s">
        <v>2256</v>
      </c>
      <c r="G878" s="661" t="s">
        <v>2313</v>
      </c>
      <c r="H878" s="661" t="s">
        <v>960</v>
      </c>
      <c r="I878" s="661" t="s">
        <v>2448</v>
      </c>
      <c r="J878" s="661" t="s">
        <v>2449</v>
      </c>
      <c r="K878" s="661" t="s">
        <v>2450</v>
      </c>
      <c r="L878" s="662">
        <v>31.32</v>
      </c>
      <c r="M878" s="662">
        <v>62.64</v>
      </c>
      <c r="N878" s="661">
        <v>2</v>
      </c>
      <c r="O878" s="744">
        <v>1</v>
      </c>
      <c r="P878" s="662">
        <v>62.64</v>
      </c>
      <c r="Q878" s="677">
        <v>1</v>
      </c>
      <c r="R878" s="661">
        <v>2</v>
      </c>
      <c r="S878" s="677">
        <v>1</v>
      </c>
      <c r="T878" s="744">
        <v>1</v>
      </c>
      <c r="U878" s="700">
        <v>1</v>
      </c>
    </row>
    <row r="879" spans="1:21" ht="14.4" customHeight="1" x14ac:dyDescent="0.3">
      <c r="A879" s="660">
        <v>11</v>
      </c>
      <c r="B879" s="661" t="s">
        <v>577</v>
      </c>
      <c r="C879" s="661" t="s">
        <v>2261</v>
      </c>
      <c r="D879" s="742" t="s">
        <v>3663</v>
      </c>
      <c r="E879" s="743" t="s">
        <v>2276</v>
      </c>
      <c r="F879" s="661" t="s">
        <v>2256</v>
      </c>
      <c r="G879" s="661" t="s">
        <v>2313</v>
      </c>
      <c r="H879" s="661" t="s">
        <v>960</v>
      </c>
      <c r="I879" s="661" t="s">
        <v>3253</v>
      </c>
      <c r="J879" s="661" t="s">
        <v>2889</v>
      </c>
      <c r="K879" s="661" t="s">
        <v>3254</v>
      </c>
      <c r="L879" s="662">
        <v>187.92</v>
      </c>
      <c r="M879" s="662">
        <v>187.92</v>
      </c>
      <c r="N879" s="661">
        <v>1</v>
      </c>
      <c r="O879" s="744">
        <v>0.5</v>
      </c>
      <c r="P879" s="662">
        <v>187.92</v>
      </c>
      <c r="Q879" s="677">
        <v>1</v>
      </c>
      <c r="R879" s="661">
        <v>1</v>
      </c>
      <c r="S879" s="677">
        <v>1</v>
      </c>
      <c r="T879" s="744">
        <v>0.5</v>
      </c>
      <c r="U879" s="700">
        <v>1</v>
      </c>
    </row>
    <row r="880" spans="1:21" ht="14.4" customHeight="1" x14ac:dyDescent="0.3">
      <c r="A880" s="660">
        <v>11</v>
      </c>
      <c r="B880" s="661" t="s">
        <v>577</v>
      </c>
      <c r="C880" s="661" t="s">
        <v>2261</v>
      </c>
      <c r="D880" s="742" t="s">
        <v>3663</v>
      </c>
      <c r="E880" s="743" t="s">
        <v>2276</v>
      </c>
      <c r="F880" s="661" t="s">
        <v>2256</v>
      </c>
      <c r="G880" s="661" t="s">
        <v>2313</v>
      </c>
      <c r="H880" s="661" t="s">
        <v>960</v>
      </c>
      <c r="I880" s="661" t="s">
        <v>1007</v>
      </c>
      <c r="J880" s="661" t="s">
        <v>1004</v>
      </c>
      <c r="K880" s="661" t="s">
        <v>2163</v>
      </c>
      <c r="L880" s="662">
        <v>93.96</v>
      </c>
      <c r="M880" s="662">
        <v>93.96</v>
      </c>
      <c r="N880" s="661">
        <v>1</v>
      </c>
      <c r="O880" s="744">
        <v>1</v>
      </c>
      <c r="P880" s="662"/>
      <c r="Q880" s="677">
        <v>0</v>
      </c>
      <c r="R880" s="661"/>
      <c r="S880" s="677">
        <v>0</v>
      </c>
      <c r="T880" s="744"/>
      <c r="U880" s="700">
        <v>0</v>
      </c>
    </row>
    <row r="881" spans="1:21" ht="14.4" customHeight="1" x14ac:dyDescent="0.3">
      <c r="A881" s="660">
        <v>11</v>
      </c>
      <c r="B881" s="661" t="s">
        <v>577</v>
      </c>
      <c r="C881" s="661" t="s">
        <v>2261</v>
      </c>
      <c r="D881" s="742" t="s">
        <v>3663</v>
      </c>
      <c r="E881" s="743" t="s">
        <v>2276</v>
      </c>
      <c r="F881" s="661" t="s">
        <v>2256</v>
      </c>
      <c r="G881" s="661" t="s">
        <v>2313</v>
      </c>
      <c r="H881" s="661" t="s">
        <v>960</v>
      </c>
      <c r="I881" s="661" t="s">
        <v>3050</v>
      </c>
      <c r="J881" s="661" t="s">
        <v>3051</v>
      </c>
      <c r="K881" s="661" t="s">
        <v>2887</v>
      </c>
      <c r="L881" s="662">
        <v>300.68</v>
      </c>
      <c r="M881" s="662">
        <v>300.68</v>
      </c>
      <c r="N881" s="661">
        <v>1</v>
      </c>
      <c r="O881" s="744">
        <v>1</v>
      </c>
      <c r="P881" s="662">
        <v>300.68</v>
      </c>
      <c r="Q881" s="677">
        <v>1</v>
      </c>
      <c r="R881" s="661">
        <v>1</v>
      </c>
      <c r="S881" s="677">
        <v>1</v>
      </c>
      <c r="T881" s="744">
        <v>1</v>
      </c>
      <c r="U881" s="700">
        <v>1</v>
      </c>
    </row>
    <row r="882" spans="1:21" ht="14.4" customHeight="1" x14ac:dyDescent="0.3">
      <c r="A882" s="660">
        <v>11</v>
      </c>
      <c r="B882" s="661" t="s">
        <v>577</v>
      </c>
      <c r="C882" s="661" t="s">
        <v>2261</v>
      </c>
      <c r="D882" s="742" t="s">
        <v>3663</v>
      </c>
      <c r="E882" s="743" t="s">
        <v>2276</v>
      </c>
      <c r="F882" s="661" t="s">
        <v>2256</v>
      </c>
      <c r="G882" s="661" t="s">
        <v>2579</v>
      </c>
      <c r="H882" s="661" t="s">
        <v>578</v>
      </c>
      <c r="I882" s="661" t="s">
        <v>3255</v>
      </c>
      <c r="J882" s="661" t="s">
        <v>2585</v>
      </c>
      <c r="K882" s="661" t="s">
        <v>806</v>
      </c>
      <c r="L882" s="662">
        <v>75.22</v>
      </c>
      <c r="M882" s="662">
        <v>300.88</v>
      </c>
      <c r="N882" s="661">
        <v>4</v>
      </c>
      <c r="O882" s="744">
        <v>3.5</v>
      </c>
      <c r="P882" s="662">
        <v>150.44</v>
      </c>
      <c r="Q882" s="677">
        <v>0.5</v>
      </c>
      <c r="R882" s="661">
        <v>2</v>
      </c>
      <c r="S882" s="677">
        <v>0.5</v>
      </c>
      <c r="T882" s="744">
        <v>1.5</v>
      </c>
      <c r="U882" s="700">
        <v>0.42857142857142855</v>
      </c>
    </row>
    <row r="883" spans="1:21" ht="14.4" customHeight="1" x14ac:dyDescent="0.3">
      <c r="A883" s="660">
        <v>11</v>
      </c>
      <c r="B883" s="661" t="s">
        <v>577</v>
      </c>
      <c r="C883" s="661" t="s">
        <v>2261</v>
      </c>
      <c r="D883" s="742" t="s">
        <v>3663</v>
      </c>
      <c r="E883" s="743" t="s">
        <v>2276</v>
      </c>
      <c r="F883" s="661" t="s">
        <v>2256</v>
      </c>
      <c r="G883" s="661" t="s">
        <v>2579</v>
      </c>
      <c r="H883" s="661" t="s">
        <v>578</v>
      </c>
      <c r="I883" s="661" t="s">
        <v>3256</v>
      </c>
      <c r="J883" s="661" t="s">
        <v>2585</v>
      </c>
      <c r="K883" s="661" t="s">
        <v>3257</v>
      </c>
      <c r="L883" s="662">
        <v>0</v>
      </c>
      <c r="M883" s="662">
        <v>0</v>
      </c>
      <c r="N883" s="661">
        <v>2</v>
      </c>
      <c r="O883" s="744">
        <v>1</v>
      </c>
      <c r="P883" s="662"/>
      <c r="Q883" s="677"/>
      <c r="R883" s="661"/>
      <c r="S883" s="677">
        <v>0</v>
      </c>
      <c r="T883" s="744"/>
      <c r="U883" s="700">
        <v>0</v>
      </c>
    </row>
    <row r="884" spans="1:21" ht="14.4" customHeight="1" x14ac:dyDescent="0.3">
      <c r="A884" s="660">
        <v>11</v>
      </c>
      <c r="B884" s="661" t="s">
        <v>577</v>
      </c>
      <c r="C884" s="661" t="s">
        <v>2261</v>
      </c>
      <c r="D884" s="742" t="s">
        <v>3663</v>
      </c>
      <c r="E884" s="743" t="s">
        <v>2276</v>
      </c>
      <c r="F884" s="661" t="s">
        <v>2256</v>
      </c>
      <c r="G884" s="661" t="s">
        <v>2579</v>
      </c>
      <c r="H884" s="661" t="s">
        <v>578</v>
      </c>
      <c r="I884" s="661" t="s">
        <v>3258</v>
      </c>
      <c r="J884" s="661" t="s">
        <v>3259</v>
      </c>
      <c r="K884" s="661" t="s">
        <v>862</v>
      </c>
      <c r="L884" s="662">
        <v>0</v>
      </c>
      <c r="M884" s="662">
        <v>0</v>
      </c>
      <c r="N884" s="661">
        <v>1</v>
      </c>
      <c r="O884" s="744">
        <v>0.5</v>
      </c>
      <c r="P884" s="662">
        <v>0</v>
      </c>
      <c r="Q884" s="677"/>
      <c r="R884" s="661">
        <v>1</v>
      </c>
      <c r="S884" s="677">
        <v>1</v>
      </c>
      <c r="T884" s="744">
        <v>0.5</v>
      </c>
      <c r="U884" s="700">
        <v>1</v>
      </c>
    </row>
    <row r="885" spans="1:21" ht="14.4" customHeight="1" x14ac:dyDescent="0.3">
      <c r="A885" s="660">
        <v>11</v>
      </c>
      <c r="B885" s="661" t="s">
        <v>577</v>
      </c>
      <c r="C885" s="661" t="s">
        <v>2261</v>
      </c>
      <c r="D885" s="742" t="s">
        <v>3663</v>
      </c>
      <c r="E885" s="743" t="s">
        <v>2276</v>
      </c>
      <c r="F885" s="661" t="s">
        <v>2256</v>
      </c>
      <c r="G885" s="661" t="s">
        <v>2588</v>
      </c>
      <c r="H885" s="661" t="s">
        <v>578</v>
      </c>
      <c r="I885" s="661" t="s">
        <v>804</v>
      </c>
      <c r="J885" s="661" t="s">
        <v>805</v>
      </c>
      <c r="K885" s="661" t="s">
        <v>806</v>
      </c>
      <c r="L885" s="662">
        <v>0</v>
      </c>
      <c r="M885" s="662">
        <v>0</v>
      </c>
      <c r="N885" s="661">
        <v>1</v>
      </c>
      <c r="O885" s="744">
        <v>0.5</v>
      </c>
      <c r="P885" s="662"/>
      <c r="Q885" s="677"/>
      <c r="R885" s="661"/>
      <c r="S885" s="677">
        <v>0</v>
      </c>
      <c r="T885" s="744"/>
      <c r="U885" s="700">
        <v>0</v>
      </c>
    </row>
    <row r="886" spans="1:21" ht="14.4" customHeight="1" x14ac:dyDescent="0.3">
      <c r="A886" s="660">
        <v>11</v>
      </c>
      <c r="B886" s="661" t="s">
        <v>577</v>
      </c>
      <c r="C886" s="661" t="s">
        <v>2261</v>
      </c>
      <c r="D886" s="742" t="s">
        <v>3663</v>
      </c>
      <c r="E886" s="743" t="s">
        <v>2276</v>
      </c>
      <c r="F886" s="661" t="s">
        <v>2256</v>
      </c>
      <c r="G886" s="661" t="s">
        <v>2588</v>
      </c>
      <c r="H886" s="661" t="s">
        <v>578</v>
      </c>
      <c r="I886" s="661" t="s">
        <v>2594</v>
      </c>
      <c r="J886" s="661" t="s">
        <v>2595</v>
      </c>
      <c r="K886" s="661" t="s">
        <v>2593</v>
      </c>
      <c r="L886" s="662">
        <v>0</v>
      </c>
      <c r="M886" s="662">
        <v>0</v>
      </c>
      <c r="N886" s="661">
        <v>1</v>
      </c>
      <c r="O886" s="744">
        <v>1</v>
      </c>
      <c r="P886" s="662">
        <v>0</v>
      </c>
      <c r="Q886" s="677"/>
      <c r="R886" s="661">
        <v>1</v>
      </c>
      <c r="S886" s="677">
        <v>1</v>
      </c>
      <c r="T886" s="744">
        <v>1</v>
      </c>
      <c r="U886" s="700">
        <v>1</v>
      </c>
    </row>
    <row r="887" spans="1:21" ht="14.4" customHeight="1" x14ac:dyDescent="0.3">
      <c r="A887" s="660">
        <v>11</v>
      </c>
      <c r="B887" s="661" t="s">
        <v>577</v>
      </c>
      <c r="C887" s="661" t="s">
        <v>2261</v>
      </c>
      <c r="D887" s="742" t="s">
        <v>3663</v>
      </c>
      <c r="E887" s="743" t="s">
        <v>2276</v>
      </c>
      <c r="F887" s="661" t="s">
        <v>2256</v>
      </c>
      <c r="G887" s="661" t="s">
        <v>2588</v>
      </c>
      <c r="H887" s="661" t="s">
        <v>578</v>
      </c>
      <c r="I887" s="661" t="s">
        <v>3054</v>
      </c>
      <c r="J887" s="661" t="s">
        <v>3055</v>
      </c>
      <c r="K887" s="661" t="s">
        <v>3056</v>
      </c>
      <c r="L887" s="662">
        <v>98.75</v>
      </c>
      <c r="M887" s="662">
        <v>98.75</v>
      </c>
      <c r="N887" s="661">
        <v>1</v>
      </c>
      <c r="O887" s="744">
        <v>0.5</v>
      </c>
      <c r="P887" s="662"/>
      <c r="Q887" s="677">
        <v>0</v>
      </c>
      <c r="R887" s="661"/>
      <c r="S887" s="677">
        <v>0</v>
      </c>
      <c r="T887" s="744"/>
      <c r="U887" s="700">
        <v>0</v>
      </c>
    </row>
    <row r="888" spans="1:21" ht="14.4" customHeight="1" x14ac:dyDescent="0.3">
      <c r="A888" s="660">
        <v>11</v>
      </c>
      <c r="B888" s="661" t="s">
        <v>577</v>
      </c>
      <c r="C888" s="661" t="s">
        <v>2261</v>
      </c>
      <c r="D888" s="742" t="s">
        <v>3663</v>
      </c>
      <c r="E888" s="743" t="s">
        <v>2276</v>
      </c>
      <c r="F888" s="661" t="s">
        <v>2256</v>
      </c>
      <c r="G888" s="661" t="s">
        <v>2588</v>
      </c>
      <c r="H888" s="661" t="s">
        <v>578</v>
      </c>
      <c r="I888" s="661" t="s">
        <v>3260</v>
      </c>
      <c r="J888" s="661" t="s">
        <v>805</v>
      </c>
      <c r="K888" s="661" t="s">
        <v>1480</v>
      </c>
      <c r="L888" s="662">
        <v>0</v>
      </c>
      <c r="M888" s="662">
        <v>0</v>
      </c>
      <c r="N888" s="661">
        <v>1</v>
      </c>
      <c r="O888" s="744">
        <v>1</v>
      </c>
      <c r="P888" s="662"/>
      <c r="Q888" s="677"/>
      <c r="R888" s="661"/>
      <c r="S888" s="677">
        <v>0</v>
      </c>
      <c r="T888" s="744"/>
      <c r="U888" s="700">
        <v>0</v>
      </c>
    </row>
    <row r="889" spans="1:21" ht="14.4" customHeight="1" x14ac:dyDescent="0.3">
      <c r="A889" s="660">
        <v>11</v>
      </c>
      <c r="B889" s="661" t="s">
        <v>577</v>
      </c>
      <c r="C889" s="661" t="s">
        <v>2261</v>
      </c>
      <c r="D889" s="742" t="s">
        <v>3663</v>
      </c>
      <c r="E889" s="743" t="s">
        <v>2276</v>
      </c>
      <c r="F889" s="661" t="s">
        <v>2256</v>
      </c>
      <c r="G889" s="661" t="s">
        <v>3261</v>
      </c>
      <c r="H889" s="661" t="s">
        <v>578</v>
      </c>
      <c r="I889" s="661" t="s">
        <v>3262</v>
      </c>
      <c r="J889" s="661" t="s">
        <v>3263</v>
      </c>
      <c r="K889" s="661" t="s">
        <v>3264</v>
      </c>
      <c r="L889" s="662">
        <v>1898.84</v>
      </c>
      <c r="M889" s="662">
        <v>1898.84</v>
      </c>
      <c r="N889" s="661">
        <v>1</v>
      </c>
      <c r="O889" s="744">
        <v>1</v>
      </c>
      <c r="P889" s="662">
        <v>1898.84</v>
      </c>
      <c r="Q889" s="677">
        <v>1</v>
      </c>
      <c r="R889" s="661">
        <v>1</v>
      </c>
      <c r="S889" s="677">
        <v>1</v>
      </c>
      <c r="T889" s="744">
        <v>1</v>
      </c>
      <c r="U889" s="700">
        <v>1</v>
      </c>
    </row>
    <row r="890" spans="1:21" ht="14.4" customHeight="1" x14ac:dyDescent="0.3">
      <c r="A890" s="660">
        <v>11</v>
      </c>
      <c r="B890" s="661" t="s">
        <v>577</v>
      </c>
      <c r="C890" s="661" t="s">
        <v>2261</v>
      </c>
      <c r="D890" s="742" t="s">
        <v>3663</v>
      </c>
      <c r="E890" s="743" t="s">
        <v>2276</v>
      </c>
      <c r="F890" s="661" t="s">
        <v>2257</v>
      </c>
      <c r="G890" s="661" t="s">
        <v>2442</v>
      </c>
      <c r="H890" s="661" t="s">
        <v>578</v>
      </c>
      <c r="I890" s="661" t="s">
        <v>3265</v>
      </c>
      <c r="J890" s="661" t="s">
        <v>2273</v>
      </c>
      <c r="K890" s="661"/>
      <c r="L890" s="662">
        <v>0</v>
      </c>
      <c r="M890" s="662">
        <v>0</v>
      </c>
      <c r="N890" s="661">
        <v>1</v>
      </c>
      <c r="O890" s="744">
        <v>1</v>
      </c>
      <c r="P890" s="662">
        <v>0</v>
      </c>
      <c r="Q890" s="677"/>
      <c r="R890" s="661">
        <v>1</v>
      </c>
      <c r="S890" s="677">
        <v>1</v>
      </c>
      <c r="T890" s="744">
        <v>1</v>
      </c>
      <c r="U890" s="700">
        <v>1</v>
      </c>
    </row>
    <row r="891" spans="1:21" ht="14.4" customHeight="1" x14ac:dyDescent="0.3">
      <c r="A891" s="660">
        <v>11</v>
      </c>
      <c r="B891" s="661" t="s">
        <v>577</v>
      </c>
      <c r="C891" s="661" t="s">
        <v>2261</v>
      </c>
      <c r="D891" s="742" t="s">
        <v>3663</v>
      </c>
      <c r="E891" s="743" t="s">
        <v>2276</v>
      </c>
      <c r="F891" s="661" t="s">
        <v>2257</v>
      </c>
      <c r="G891" s="661" t="s">
        <v>2442</v>
      </c>
      <c r="H891" s="661" t="s">
        <v>578</v>
      </c>
      <c r="I891" s="661" t="s">
        <v>3266</v>
      </c>
      <c r="J891" s="661" t="s">
        <v>2273</v>
      </c>
      <c r="K891" s="661"/>
      <c r="L891" s="662">
        <v>0</v>
      </c>
      <c r="M891" s="662">
        <v>0</v>
      </c>
      <c r="N891" s="661">
        <v>1</v>
      </c>
      <c r="O891" s="744">
        <v>1</v>
      </c>
      <c r="P891" s="662">
        <v>0</v>
      </c>
      <c r="Q891" s="677"/>
      <c r="R891" s="661">
        <v>1</v>
      </c>
      <c r="S891" s="677">
        <v>1</v>
      </c>
      <c r="T891" s="744">
        <v>1</v>
      </c>
      <c r="U891" s="700">
        <v>1</v>
      </c>
    </row>
    <row r="892" spans="1:21" ht="14.4" customHeight="1" x14ac:dyDescent="0.3">
      <c r="A892" s="660">
        <v>11</v>
      </c>
      <c r="B892" s="661" t="s">
        <v>577</v>
      </c>
      <c r="C892" s="661" t="s">
        <v>2261</v>
      </c>
      <c r="D892" s="742" t="s">
        <v>3663</v>
      </c>
      <c r="E892" s="743" t="s">
        <v>2276</v>
      </c>
      <c r="F892" s="661" t="s">
        <v>2258</v>
      </c>
      <c r="G892" s="661" t="s">
        <v>2351</v>
      </c>
      <c r="H892" s="661" t="s">
        <v>578</v>
      </c>
      <c r="I892" s="661" t="s">
        <v>2603</v>
      </c>
      <c r="J892" s="661" t="s">
        <v>2604</v>
      </c>
      <c r="K892" s="661"/>
      <c r="L892" s="662">
        <v>0</v>
      </c>
      <c r="M892" s="662">
        <v>0</v>
      </c>
      <c r="N892" s="661">
        <v>1</v>
      </c>
      <c r="O892" s="744">
        <v>1</v>
      </c>
      <c r="P892" s="662"/>
      <c r="Q892" s="677"/>
      <c r="R892" s="661"/>
      <c r="S892" s="677">
        <v>0</v>
      </c>
      <c r="T892" s="744"/>
      <c r="U892" s="700">
        <v>0</v>
      </c>
    </row>
    <row r="893" spans="1:21" ht="14.4" customHeight="1" x14ac:dyDescent="0.3">
      <c r="A893" s="660">
        <v>11</v>
      </c>
      <c r="B893" s="661" t="s">
        <v>577</v>
      </c>
      <c r="C893" s="661" t="s">
        <v>2261</v>
      </c>
      <c r="D893" s="742" t="s">
        <v>3663</v>
      </c>
      <c r="E893" s="743" t="s">
        <v>2276</v>
      </c>
      <c r="F893" s="661" t="s">
        <v>2258</v>
      </c>
      <c r="G893" s="661" t="s">
        <v>2351</v>
      </c>
      <c r="H893" s="661" t="s">
        <v>578</v>
      </c>
      <c r="I893" s="661" t="s">
        <v>2352</v>
      </c>
      <c r="J893" s="661" t="s">
        <v>2353</v>
      </c>
      <c r="K893" s="661" t="s">
        <v>2354</v>
      </c>
      <c r="L893" s="662">
        <v>0</v>
      </c>
      <c r="M893" s="662">
        <v>0</v>
      </c>
      <c r="N893" s="661">
        <v>18</v>
      </c>
      <c r="O893" s="744">
        <v>18</v>
      </c>
      <c r="P893" s="662">
        <v>0</v>
      </c>
      <c r="Q893" s="677"/>
      <c r="R893" s="661">
        <v>1</v>
      </c>
      <c r="S893" s="677">
        <v>5.5555555555555552E-2</v>
      </c>
      <c r="T893" s="744">
        <v>1</v>
      </c>
      <c r="U893" s="700">
        <v>5.5555555555555552E-2</v>
      </c>
    </row>
    <row r="894" spans="1:21" ht="14.4" customHeight="1" x14ac:dyDescent="0.3">
      <c r="A894" s="660">
        <v>11</v>
      </c>
      <c r="B894" s="661" t="s">
        <v>577</v>
      </c>
      <c r="C894" s="661" t="s">
        <v>2261</v>
      </c>
      <c r="D894" s="742" t="s">
        <v>3663</v>
      </c>
      <c r="E894" s="743" t="s">
        <v>2276</v>
      </c>
      <c r="F894" s="661" t="s">
        <v>2258</v>
      </c>
      <c r="G894" s="661" t="s">
        <v>2314</v>
      </c>
      <c r="H894" s="661" t="s">
        <v>578</v>
      </c>
      <c r="I894" s="661" t="s">
        <v>2608</v>
      </c>
      <c r="J894" s="661" t="s">
        <v>2609</v>
      </c>
      <c r="K894" s="661" t="s">
        <v>2610</v>
      </c>
      <c r="L894" s="662">
        <v>186.96</v>
      </c>
      <c r="M894" s="662">
        <v>373.92</v>
      </c>
      <c r="N894" s="661">
        <v>2</v>
      </c>
      <c r="O894" s="744">
        <v>2</v>
      </c>
      <c r="P894" s="662">
        <v>373.92</v>
      </c>
      <c r="Q894" s="677">
        <v>1</v>
      </c>
      <c r="R894" s="661">
        <v>2</v>
      </c>
      <c r="S894" s="677">
        <v>1</v>
      </c>
      <c r="T894" s="744">
        <v>2</v>
      </c>
      <c r="U894" s="700">
        <v>1</v>
      </c>
    </row>
    <row r="895" spans="1:21" ht="14.4" customHeight="1" x14ac:dyDescent="0.3">
      <c r="A895" s="660">
        <v>11</v>
      </c>
      <c r="B895" s="661" t="s">
        <v>577</v>
      </c>
      <c r="C895" s="661" t="s">
        <v>2261</v>
      </c>
      <c r="D895" s="742" t="s">
        <v>3663</v>
      </c>
      <c r="E895" s="743" t="s">
        <v>2276</v>
      </c>
      <c r="F895" s="661" t="s">
        <v>2258</v>
      </c>
      <c r="G895" s="661" t="s">
        <v>2314</v>
      </c>
      <c r="H895" s="661" t="s">
        <v>578</v>
      </c>
      <c r="I895" s="661" t="s">
        <v>2620</v>
      </c>
      <c r="J895" s="661" t="s">
        <v>2621</v>
      </c>
      <c r="K895" s="661" t="s">
        <v>2622</v>
      </c>
      <c r="L895" s="662">
        <v>35.75</v>
      </c>
      <c r="M895" s="662">
        <v>35.75</v>
      </c>
      <c r="N895" s="661">
        <v>1</v>
      </c>
      <c r="O895" s="744">
        <v>1</v>
      </c>
      <c r="P895" s="662">
        <v>35.75</v>
      </c>
      <c r="Q895" s="677">
        <v>1</v>
      </c>
      <c r="R895" s="661">
        <v>1</v>
      </c>
      <c r="S895" s="677">
        <v>1</v>
      </c>
      <c r="T895" s="744">
        <v>1</v>
      </c>
      <c r="U895" s="700">
        <v>1</v>
      </c>
    </row>
    <row r="896" spans="1:21" ht="14.4" customHeight="1" x14ac:dyDescent="0.3">
      <c r="A896" s="660">
        <v>11</v>
      </c>
      <c r="B896" s="661" t="s">
        <v>577</v>
      </c>
      <c r="C896" s="661" t="s">
        <v>2261</v>
      </c>
      <c r="D896" s="742" t="s">
        <v>3663</v>
      </c>
      <c r="E896" s="743" t="s">
        <v>2276</v>
      </c>
      <c r="F896" s="661" t="s">
        <v>2258</v>
      </c>
      <c r="G896" s="661" t="s">
        <v>2318</v>
      </c>
      <c r="H896" s="661" t="s">
        <v>578</v>
      </c>
      <c r="I896" s="661" t="s">
        <v>1706</v>
      </c>
      <c r="J896" s="661" t="s">
        <v>2355</v>
      </c>
      <c r="K896" s="661" t="s">
        <v>2356</v>
      </c>
      <c r="L896" s="662">
        <v>748.12</v>
      </c>
      <c r="M896" s="662">
        <v>5984.96</v>
      </c>
      <c r="N896" s="661">
        <v>8</v>
      </c>
      <c r="O896" s="744">
        <v>8</v>
      </c>
      <c r="P896" s="662">
        <v>5984.96</v>
      </c>
      <c r="Q896" s="677">
        <v>1</v>
      </c>
      <c r="R896" s="661">
        <v>8</v>
      </c>
      <c r="S896" s="677">
        <v>1</v>
      </c>
      <c r="T896" s="744">
        <v>8</v>
      </c>
      <c r="U896" s="700">
        <v>1</v>
      </c>
    </row>
    <row r="897" spans="1:21" ht="14.4" customHeight="1" x14ac:dyDescent="0.3">
      <c r="A897" s="660">
        <v>11</v>
      </c>
      <c r="B897" s="661" t="s">
        <v>577</v>
      </c>
      <c r="C897" s="661" t="s">
        <v>2261</v>
      </c>
      <c r="D897" s="742" t="s">
        <v>3663</v>
      </c>
      <c r="E897" s="743" t="s">
        <v>2276</v>
      </c>
      <c r="F897" s="661" t="s">
        <v>2258</v>
      </c>
      <c r="G897" s="661" t="s">
        <v>2318</v>
      </c>
      <c r="H897" s="661" t="s">
        <v>578</v>
      </c>
      <c r="I897" s="661" t="s">
        <v>2412</v>
      </c>
      <c r="J897" s="661" t="s">
        <v>2413</v>
      </c>
      <c r="K897" s="661" t="s">
        <v>2414</v>
      </c>
      <c r="L897" s="662">
        <v>350</v>
      </c>
      <c r="M897" s="662">
        <v>1050</v>
      </c>
      <c r="N897" s="661">
        <v>3</v>
      </c>
      <c r="O897" s="744">
        <v>3</v>
      </c>
      <c r="P897" s="662">
        <v>1050</v>
      </c>
      <c r="Q897" s="677">
        <v>1</v>
      </c>
      <c r="R897" s="661">
        <v>3</v>
      </c>
      <c r="S897" s="677">
        <v>1</v>
      </c>
      <c r="T897" s="744">
        <v>3</v>
      </c>
      <c r="U897" s="700">
        <v>1</v>
      </c>
    </row>
    <row r="898" spans="1:21" ht="14.4" customHeight="1" x14ac:dyDescent="0.3">
      <c r="A898" s="660">
        <v>11</v>
      </c>
      <c r="B898" s="661" t="s">
        <v>577</v>
      </c>
      <c r="C898" s="661" t="s">
        <v>2261</v>
      </c>
      <c r="D898" s="742" t="s">
        <v>3663</v>
      </c>
      <c r="E898" s="743" t="s">
        <v>2276</v>
      </c>
      <c r="F898" s="661" t="s">
        <v>2258</v>
      </c>
      <c r="G898" s="661" t="s">
        <v>2318</v>
      </c>
      <c r="H898" s="661" t="s">
        <v>578</v>
      </c>
      <c r="I898" s="661" t="s">
        <v>2322</v>
      </c>
      <c r="J898" s="661" t="s">
        <v>2323</v>
      </c>
      <c r="K898" s="661" t="s">
        <v>2324</v>
      </c>
      <c r="L898" s="662">
        <v>500</v>
      </c>
      <c r="M898" s="662">
        <v>1500</v>
      </c>
      <c r="N898" s="661">
        <v>3</v>
      </c>
      <c r="O898" s="744">
        <v>3</v>
      </c>
      <c r="P898" s="662">
        <v>1500</v>
      </c>
      <c r="Q898" s="677">
        <v>1</v>
      </c>
      <c r="R898" s="661">
        <v>3</v>
      </c>
      <c r="S898" s="677">
        <v>1</v>
      </c>
      <c r="T898" s="744">
        <v>3</v>
      </c>
      <c r="U898" s="700">
        <v>1</v>
      </c>
    </row>
    <row r="899" spans="1:21" ht="14.4" customHeight="1" x14ac:dyDescent="0.3">
      <c r="A899" s="660">
        <v>11</v>
      </c>
      <c r="B899" s="661" t="s">
        <v>577</v>
      </c>
      <c r="C899" s="661" t="s">
        <v>2261</v>
      </c>
      <c r="D899" s="742" t="s">
        <v>3663</v>
      </c>
      <c r="E899" s="743" t="s">
        <v>2276</v>
      </c>
      <c r="F899" s="661" t="s">
        <v>2258</v>
      </c>
      <c r="G899" s="661" t="s">
        <v>2318</v>
      </c>
      <c r="H899" s="661" t="s">
        <v>578</v>
      </c>
      <c r="I899" s="661" t="s">
        <v>3267</v>
      </c>
      <c r="J899" s="661" t="s">
        <v>3268</v>
      </c>
      <c r="K899" s="661" t="s">
        <v>3269</v>
      </c>
      <c r="L899" s="662">
        <v>969.57</v>
      </c>
      <c r="M899" s="662">
        <v>969.57</v>
      </c>
      <c r="N899" s="661">
        <v>1</v>
      </c>
      <c r="O899" s="744">
        <v>1</v>
      </c>
      <c r="P899" s="662">
        <v>969.57</v>
      </c>
      <c r="Q899" s="677">
        <v>1</v>
      </c>
      <c r="R899" s="661">
        <v>1</v>
      </c>
      <c r="S899" s="677">
        <v>1</v>
      </c>
      <c r="T899" s="744">
        <v>1</v>
      </c>
      <c r="U899" s="700">
        <v>1</v>
      </c>
    </row>
    <row r="900" spans="1:21" ht="14.4" customHeight="1" x14ac:dyDescent="0.3">
      <c r="A900" s="660">
        <v>11</v>
      </c>
      <c r="B900" s="661" t="s">
        <v>577</v>
      </c>
      <c r="C900" s="661" t="s">
        <v>2261</v>
      </c>
      <c r="D900" s="742" t="s">
        <v>3663</v>
      </c>
      <c r="E900" s="743" t="s">
        <v>2276</v>
      </c>
      <c r="F900" s="661" t="s">
        <v>2258</v>
      </c>
      <c r="G900" s="661" t="s">
        <v>2318</v>
      </c>
      <c r="H900" s="661" t="s">
        <v>578</v>
      </c>
      <c r="I900" s="661" t="s">
        <v>2779</v>
      </c>
      <c r="J900" s="661" t="s">
        <v>2780</v>
      </c>
      <c r="K900" s="661" t="s">
        <v>2781</v>
      </c>
      <c r="L900" s="662">
        <v>2200</v>
      </c>
      <c r="M900" s="662">
        <v>2200</v>
      </c>
      <c r="N900" s="661">
        <v>1</v>
      </c>
      <c r="O900" s="744">
        <v>1</v>
      </c>
      <c r="P900" s="662"/>
      <c r="Q900" s="677">
        <v>0</v>
      </c>
      <c r="R900" s="661"/>
      <c r="S900" s="677">
        <v>0</v>
      </c>
      <c r="T900" s="744"/>
      <c r="U900" s="700">
        <v>0</v>
      </c>
    </row>
    <row r="901" spans="1:21" ht="14.4" customHeight="1" x14ac:dyDescent="0.3">
      <c r="A901" s="660">
        <v>11</v>
      </c>
      <c r="B901" s="661" t="s">
        <v>577</v>
      </c>
      <c r="C901" s="661" t="s">
        <v>2261</v>
      </c>
      <c r="D901" s="742" t="s">
        <v>3663</v>
      </c>
      <c r="E901" s="743" t="s">
        <v>2276</v>
      </c>
      <c r="F901" s="661" t="s">
        <v>2258</v>
      </c>
      <c r="G901" s="661" t="s">
        <v>2318</v>
      </c>
      <c r="H901" s="661" t="s">
        <v>578</v>
      </c>
      <c r="I901" s="661" t="s">
        <v>2842</v>
      </c>
      <c r="J901" s="661" t="s">
        <v>2780</v>
      </c>
      <c r="K901" s="661" t="s">
        <v>2843</v>
      </c>
      <c r="L901" s="662">
        <v>1600</v>
      </c>
      <c r="M901" s="662">
        <v>1600</v>
      </c>
      <c r="N901" s="661">
        <v>1</v>
      </c>
      <c r="O901" s="744">
        <v>1</v>
      </c>
      <c r="P901" s="662">
        <v>1600</v>
      </c>
      <c r="Q901" s="677">
        <v>1</v>
      </c>
      <c r="R901" s="661">
        <v>1</v>
      </c>
      <c r="S901" s="677">
        <v>1</v>
      </c>
      <c r="T901" s="744">
        <v>1</v>
      </c>
      <c r="U901" s="700">
        <v>1</v>
      </c>
    </row>
    <row r="902" spans="1:21" ht="14.4" customHeight="1" x14ac:dyDescent="0.3">
      <c r="A902" s="660">
        <v>11</v>
      </c>
      <c r="B902" s="661" t="s">
        <v>577</v>
      </c>
      <c r="C902" s="661" t="s">
        <v>2261</v>
      </c>
      <c r="D902" s="742" t="s">
        <v>3663</v>
      </c>
      <c r="E902" s="743" t="s">
        <v>2276</v>
      </c>
      <c r="F902" s="661" t="s">
        <v>2258</v>
      </c>
      <c r="G902" s="661" t="s">
        <v>2318</v>
      </c>
      <c r="H902" s="661" t="s">
        <v>578</v>
      </c>
      <c r="I902" s="661" t="s">
        <v>2325</v>
      </c>
      <c r="J902" s="661" t="s">
        <v>2326</v>
      </c>
      <c r="K902" s="661" t="s">
        <v>2327</v>
      </c>
      <c r="L902" s="662">
        <v>971.25</v>
      </c>
      <c r="M902" s="662">
        <v>6798.75</v>
      </c>
      <c r="N902" s="661">
        <v>7</v>
      </c>
      <c r="O902" s="744">
        <v>7</v>
      </c>
      <c r="P902" s="662">
        <v>5827.5</v>
      </c>
      <c r="Q902" s="677">
        <v>0.8571428571428571</v>
      </c>
      <c r="R902" s="661">
        <v>6</v>
      </c>
      <c r="S902" s="677">
        <v>0.8571428571428571</v>
      </c>
      <c r="T902" s="744">
        <v>6</v>
      </c>
      <c r="U902" s="700">
        <v>0.8571428571428571</v>
      </c>
    </row>
    <row r="903" spans="1:21" ht="14.4" customHeight="1" x14ac:dyDescent="0.3">
      <c r="A903" s="660">
        <v>11</v>
      </c>
      <c r="B903" s="661" t="s">
        <v>577</v>
      </c>
      <c r="C903" s="661" t="s">
        <v>2261</v>
      </c>
      <c r="D903" s="742" t="s">
        <v>3663</v>
      </c>
      <c r="E903" s="743" t="s">
        <v>2276</v>
      </c>
      <c r="F903" s="661" t="s">
        <v>2258</v>
      </c>
      <c r="G903" s="661" t="s">
        <v>2318</v>
      </c>
      <c r="H903" s="661" t="s">
        <v>578</v>
      </c>
      <c r="I903" s="661" t="s">
        <v>2628</v>
      </c>
      <c r="J903" s="661" t="s">
        <v>2629</v>
      </c>
      <c r="K903" s="661" t="s">
        <v>2630</v>
      </c>
      <c r="L903" s="662">
        <v>180</v>
      </c>
      <c r="M903" s="662">
        <v>540</v>
      </c>
      <c r="N903" s="661">
        <v>3</v>
      </c>
      <c r="O903" s="744">
        <v>3</v>
      </c>
      <c r="P903" s="662">
        <v>180</v>
      </c>
      <c r="Q903" s="677">
        <v>0.33333333333333331</v>
      </c>
      <c r="R903" s="661">
        <v>1</v>
      </c>
      <c r="S903" s="677">
        <v>0.33333333333333331</v>
      </c>
      <c r="T903" s="744">
        <v>1</v>
      </c>
      <c r="U903" s="700">
        <v>0.33333333333333331</v>
      </c>
    </row>
    <row r="904" spans="1:21" ht="14.4" customHeight="1" x14ac:dyDescent="0.3">
      <c r="A904" s="660">
        <v>11</v>
      </c>
      <c r="B904" s="661" t="s">
        <v>577</v>
      </c>
      <c r="C904" s="661" t="s">
        <v>2261</v>
      </c>
      <c r="D904" s="742" t="s">
        <v>3663</v>
      </c>
      <c r="E904" s="743" t="s">
        <v>2276</v>
      </c>
      <c r="F904" s="661" t="s">
        <v>2258</v>
      </c>
      <c r="G904" s="661" t="s">
        <v>2318</v>
      </c>
      <c r="H904" s="661" t="s">
        <v>578</v>
      </c>
      <c r="I904" s="661" t="s">
        <v>2631</v>
      </c>
      <c r="J904" s="661" t="s">
        <v>2632</v>
      </c>
      <c r="K904" s="661"/>
      <c r="L904" s="662">
        <v>600</v>
      </c>
      <c r="M904" s="662">
        <v>3600</v>
      </c>
      <c r="N904" s="661">
        <v>6</v>
      </c>
      <c r="O904" s="744">
        <v>6</v>
      </c>
      <c r="P904" s="662">
        <v>2400</v>
      </c>
      <c r="Q904" s="677">
        <v>0.66666666666666663</v>
      </c>
      <c r="R904" s="661">
        <v>4</v>
      </c>
      <c r="S904" s="677">
        <v>0.66666666666666663</v>
      </c>
      <c r="T904" s="744">
        <v>4</v>
      </c>
      <c r="U904" s="700">
        <v>0.66666666666666663</v>
      </c>
    </row>
    <row r="905" spans="1:21" ht="14.4" customHeight="1" x14ac:dyDescent="0.3">
      <c r="A905" s="660">
        <v>11</v>
      </c>
      <c r="B905" s="661" t="s">
        <v>577</v>
      </c>
      <c r="C905" s="661" t="s">
        <v>2261</v>
      </c>
      <c r="D905" s="742" t="s">
        <v>3663</v>
      </c>
      <c r="E905" s="743" t="s">
        <v>2276</v>
      </c>
      <c r="F905" s="661" t="s">
        <v>2258</v>
      </c>
      <c r="G905" s="661" t="s">
        <v>2318</v>
      </c>
      <c r="H905" s="661" t="s">
        <v>578</v>
      </c>
      <c r="I905" s="661" t="s">
        <v>2633</v>
      </c>
      <c r="J905" s="661" t="s">
        <v>2634</v>
      </c>
      <c r="K905" s="661" t="s">
        <v>2635</v>
      </c>
      <c r="L905" s="662">
        <v>700</v>
      </c>
      <c r="M905" s="662">
        <v>700</v>
      </c>
      <c r="N905" s="661">
        <v>1</v>
      </c>
      <c r="O905" s="744">
        <v>1</v>
      </c>
      <c r="P905" s="662">
        <v>700</v>
      </c>
      <c r="Q905" s="677">
        <v>1</v>
      </c>
      <c r="R905" s="661">
        <v>1</v>
      </c>
      <c r="S905" s="677">
        <v>1</v>
      </c>
      <c r="T905" s="744">
        <v>1</v>
      </c>
      <c r="U905" s="700">
        <v>1</v>
      </c>
    </row>
    <row r="906" spans="1:21" ht="14.4" customHeight="1" x14ac:dyDescent="0.3">
      <c r="A906" s="660">
        <v>11</v>
      </c>
      <c r="B906" s="661" t="s">
        <v>577</v>
      </c>
      <c r="C906" s="661" t="s">
        <v>2261</v>
      </c>
      <c r="D906" s="742" t="s">
        <v>3663</v>
      </c>
      <c r="E906" s="743" t="s">
        <v>2276</v>
      </c>
      <c r="F906" s="661" t="s">
        <v>2258</v>
      </c>
      <c r="G906" s="661" t="s">
        <v>2318</v>
      </c>
      <c r="H906" s="661" t="s">
        <v>578</v>
      </c>
      <c r="I906" s="661" t="s">
        <v>2844</v>
      </c>
      <c r="J906" s="661" t="s">
        <v>2845</v>
      </c>
      <c r="K906" s="661" t="s">
        <v>2846</v>
      </c>
      <c r="L906" s="662">
        <v>600</v>
      </c>
      <c r="M906" s="662">
        <v>600</v>
      </c>
      <c r="N906" s="661">
        <v>1</v>
      </c>
      <c r="O906" s="744">
        <v>1</v>
      </c>
      <c r="P906" s="662">
        <v>600</v>
      </c>
      <c r="Q906" s="677">
        <v>1</v>
      </c>
      <c r="R906" s="661">
        <v>1</v>
      </c>
      <c r="S906" s="677">
        <v>1</v>
      </c>
      <c r="T906" s="744">
        <v>1</v>
      </c>
      <c r="U906" s="700">
        <v>1</v>
      </c>
    </row>
    <row r="907" spans="1:21" ht="14.4" customHeight="1" x14ac:dyDescent="0.3">
      <c r="A907" s="660">
        <v>11</v>
      </c>
      <c r="B907" s="661" t="s">
        <v>577</v>
      </c>
      <c r="C907" s="661" t="s">
        <v>2261</v>
      </c>
      <c r="D907" s="742" t="s">
        <v>3663</v>
      </c>
      <c r="E907" s="743" t="s">
        <v>2276</v>
      </c>
      <c r="F907" s="661" t="s">
        <v>2258</v>
      </c>
      <c r="G907" s="661" t="s">
        <v>2318</v>
      </c>
      <c r="H907" s="661" t="s">
        <v>578</v>
      </c>
      <c r="I907" s="661" t="s">
        <v>2791</v>
      </c>
      <c r="J907" s="661" t="s">
        <v>2792</v>
      </c>
      <c r="K907" s="661" t="s">
        <v>2793</v>
      </c>
      <c r="L907" s="662">
        <v>249.37</v>
      </c>
      <c r="M907" s="662">
        <v>498.74</v>
      </c>
      <c r="N907" s="661">
        <v>2</v>
      </c>
      <c r="O907" s="744">
        <v>2</v>
      </c>
      <c r="P907" s="662">
        <v>498.74</v>
      </c>
      <c r="Q907" s="677">
        <v>1</v>
      </c>
      <c r="R907" s="661">
        <v>2</v>
      </c>
      <c r="S907" s="677">
        <v>1</v>
      </c>
      <c r="T907" s="744">
        <v>2</v>
      </c>
      <c r="U907" s="700">
        <v>1</v>
      </c>
    </row>
    <row r="908" spans="1:21" ht="14.4" customHeight="1" x14ac:dyDescent="0.3">
      <c r="A908" s="660">
        <v>11</v>
      </c>
      <c r="B908" s="661" t="s">
        <v>577</v>
      </c>
      <c r="C908" s="661" t="s">
        <v>2261</v>
      </c>
      <c r="D908" s="742" t="s">
        <v>3663</v>
      </c>
      <c r="E908" s="743" t="s">
        <v>2276</v>
      </c>
      <c r="F908" s="661" t="s">
        <v>2258</v>
      </c>
      <c r="G908" s="661" t="s">
        <v>2318</v>
      </c>
      <c r="H908" s="661" t="s">
        <v>578</v>
      </c>
      <c r="I908" s="661" t="s">
        <v>3270</v>
      </c>
      <c r="J908" s="661" t="s">
        <v>3271</v>
      </c>
      <c r="K908" s="661"/>
      <c r="L908" s="662">
        <v>705.67</v>
      </c>
      <c r="M908" s="662">
        <v>1411.34</v>
      </c>
      <c r="N908" s="661">
        <v>2</v>
      </c>
      <c r="O908" s="744">
        <v>2</v>
      </c>
      <c r="P908" s="662">
        <v>1411.34</v>
      </c>
      <c r="Q908" s="677">
        <v>1</v>
      </c>
      <c r="R908" s="661">
        <v>2</v>
      </c>
      <c r="S908" s="677">
        <v>1</v>
      </c>
      <c r="T908" s="744">
        <v>2</v>
      </c>
      <c r="U908" s="700">
        <v>1</v>
      </c>
    </row>
    <row r="909" spans="1:21" ht="14.4" customHeight="1" x14ac:dyDescent="0.3">
      <c r="A909" s="660">
        <v>11</v>
      </c>
      <c r="B909" s="661" t="s">
        <v>577</v>
      </c>
      <c r="C909" s="661" t="s">
        <v>2261</v>
      </c>
      <c r="D909" s="742" t="s">
        <v>3663</v>
      </c>
      <c r="E909" s="743" t="s">
        <v>2276</v>
      </c>
      <c r="F909" s="661" t="s">
        <v>2258</v>
      </c>
      <c r="G909" s="661" t="s">
        <v>2318</v>
      </c>
      <c r="H909" s="661" t="s">
        <v>578</v>
      </c>
      <c r="I909" s="661" t="s">
        <v>3073</v>
      </c>
      <c r="J909" s="661" t="s">
        <v>3074</v>
      </c>
      <c r="K909" s="661" t="s">
        <v>3075</v>
      </c>
      <c r="L909" s="662">
        <v>1600</v>
      </c>
      <c r="M909" s="662">
        <v>11200</v>
      </c>
      <c r="N909" s="661">
        <v>7</v>
      </c>
      <c r="O909" s="744">
        <v>7</v>
      </c>
      <c r="P909" s="662">
        <v>11200</v>
      </c>
      <c r="Q909" s="677">
        <v>1</v>
      </c>
      <c r="R909" s="661">
        <v>7</v>
      </c>
      <c r="S909" s="677">
        <v>1</v>
      </c>
      <c r="T909" s="744">
        <v>7</v>
      </c>
      <c r="U909" s="700">
        <v>1</v>
      </c>
    </row>
    <row r="910" spans="1:21" ht="14.4" customHeight="1" x14ac:dyDescent="0.3">
      <c r="A910" s="660">
        <v>11</v>
      </c>
      <c r="B910" s="661" t="s">
        <v>577</v>
      </c>
      <c r="C910" s="661" t="s">
        <v>2261</v>
      </c>
      <c r="D910" s="742" t="s">
        <v>3663</v>
      </c>
      <c r="E910" s="743" t="s">
        <v>2276</v>
      </c>
      <c r="F910" s="661" t="s">
        <v>2258</v>
      </c>
      <c r="G910" s="661" t="s">
        <v>2318</v>
      </c>
      <c r="H910" s="661" t="s">
        <v>578</v>
      </c>
      <c r="I910" s="661" t="s">
        <v>2794</v>
      </c>
      <c r="J910" s="661" t="s">
        <v>2783</v>
      </c>
      <c r="K910" s="661" t="s">
        <v>2795</v>
      </c>
      <c r="L910" s="662">
        <v>58.5</v>
      </c>
      <c r="M910" s="662">
        <v>58.5</v>
      </c>
      <c r="N910" s="661">
        <v>1</v>
      </c>
      <c r="O910" s="744">
        <v>1</v>
      </c>
      <c r="P910" s="662">
        <v>58.5</v>
      </c>
      <c r="Q910" s="677">
        <v>1</v>
      </c>
      <c r="R910" s="661">
        <v>1</v>
      </c>
      <c r="S910" s="677">
        <v>1</v>
      </c>
      <c r="T910" s="744">
        <v>1</v>
      </c>
      <c r="U910" s="700">
        <v>1</v>
      </c>
    </row>
    <row r="911" spans="1:21" ht="14.4" customHeight="1" x14ac:dyDescent="0.3">
      <c r="A911" s="660">
        <v>11</v>
      </c>
      <c r="B911" s="661" t="s">
        <v>577</v>
      </c>
      <c r="C911" s="661" t="s">
        <v>2261</v>
      </c>
      <c r="D911" s="742" t="s">
        <v>3663</v>
      </c>
      <c r="E911" s="743" t="s">
        <v>2276</v>
      </c>
      <c r="F911" s="661" t="s">
        <v>2258</v>
      </c>
      <c r="G911" s="661" t="s">
        <v>2318</v>
      </c>
      <c r="H911" s="661" t="s">
        <v>578</v>
      </c>
      <c r="I911" s="661" t="s">
        <v>3272</v>
      </c>
      <c r="J911" s="661" t="s">
        <v>3273</v>
      </c>
      <c r="K911" s="661" t="s">
        <v>3274</v>
      </c>
      <c r="L911" s="662">
        <v>2140.3000000000002</v>
      </c>
      <c r="M911" s="662">
        <v>2140.3000000000002</v>
      </c>
      <c r="N911" s="661">
        <v>1</v>
      </c>
      <c r="O911" s="744">
        <v>1</v>
      </c>
      <c r="P911" s="662">
        <v>2140.3000000000002</v>
      </c>
      <c r="Q911" s="677">
        <v>1</v>
      </c>
      <c r="R911" s="661">
        <v>1</v>
      </c>
      <c r="S911" s="677">
        <v>1</v>
      </c>
      <c r="T911" s="744">
        <v>1</v>
      </c>
      <c r="U911" s="700">
        <v>1</v>
      </c>
    </row>
    <row r="912" spans="1:21" ht="14.4" customHeight="1" x14ac:dyDescent="0.3">
      <c r="A912" s="660">
        <v>11</v>
      </c>
      <c r="B912" s="661" t="s">
        <v>577</v>
      </c>
      <c r="C912" s="661" t="s">
        <v>2261</v>
      </c>
      <c r="D912" s="742" t="s">
        <v>3663</v>
      </c>
      <c r="E912" s="743" t="s">
        <v>2276</v>
      </c>
      <c r="F912" s="661" t="s">
        <v>2258</v>
      </c>
      <c r="G912" s="661" t="s">
        <v>2318</v>
      </c>
      <c r="H912" s="661" t="s">
        <v>578</v>
      </c>
      <c r="I912" s="661" t="s">
        <v>3275</v>
      </c>
      <c r="J912" s="661" t="s">
        <v>3276</v>
      </c>
      <c r="K912" s="661"/>
      <c r="L912" s="662">
        <v>400</v>
      </c>
      <c r="M912" s="662">
        <v>400</v>
      </c>
      <c r="N912" s="661">
        <v>1</v>
      </c>
      <c r="O912" s="744">
        <v>1</v>
      </c>
      <c r="P912" s="662">
        <v>400</v>
      </c>
      <c r="Q912" s="677">
        <v>1</v>
      </c>
      <c r="R912" s="661">
        <v>1</v>
      </c>
      <c r="S912" s="677">
        <v>1</v>
      </c>
      <c r="T912" s="744">
        <v>1</v>
      </c>
      <c r="U912" s="700">
        <v>1</v>
      </c>
    </row>
    <row r="913" spans="1:21" ht="14.4" customHeight="1" x14ac:dyDescent="0.3">
      <c r="A913" s="660">
        <v>11</v>
      </c>
      <c r="B913" s="661" t="s">
        <v>577</v>
      </c>
      <c r="C913" s="661" t="s">
        <v>2261</v>
      </c>
      <c r="D913" s="742" t="s">
        <v>3663</v>
      </c>
      <c r="E913" s="743" t="s">
        <v>2276</v>
      </c>
      <c r="F913" s="661" t="s">
        <v>2258</v>
      </c>
      <c r="G913" s="661" t="s">
        <v>2318</v>
      </c>
      <c r="H913" s="661" t="s">
        <v>578</v>
      </c>
      <c r="I913" s="661" t="s">
        <v>3277</v>
      </c>
      <c r="J913" s="661" t="s">
        <v>3278</v>
      </c>
      <c r="K913" s="661" t="s">
        <v>3279</v>
      </c>
      <c r="L913" s="662">
        <v>3000</v>
      </c>
      <c r="M913" s="662">
        <v>3000</v>
      </c>
      <c r="N913" s="661">
        <v>1</v>
      </c>
      <c r="O913" s="744">
        <v>1</v>
      </c>
      <c r="P913" s="662"/>
      <c r="Q913" s="677">
        <v>0</v>
      </c>
      <c r="R913" s="661"/>
      <c r="S913" s="677">
        <v>0</v>
      </c>
      <c r="T913" s="744"/>
      <c r="U913" s="700">
        <v>0</v>
      </c>
    </row>
    <row r="914" spans="1:21" ht="14.4" customHeight="1" x14ac:dyDescent="0.3">
      <c r="A914" s="660">
        <v>11</v>
      </c>
      <c r="B914" s="661" t="s">
        <v>577</v>
      </c>
      <c r="C914" s="661" t="s">
        <v>2261</v>
      </c>
      <c r="D914" s="742" t="s">
        <v>3663</v>
      </c>
      <c r="E914" s="743" t="s">
        <v>2276</v>
      </c>
      <c r="F914" s="661" t="s">
        <v>2258</v>
      </c>
      <c r="G914" s="661" t="s">
        <v>2318</v>
      </c>
      <c r="H914" s="661" t="s">
        <v>578</v>
      </c>
      <c r="I914" s="661" t="s">
        <v>3108</v>
      </c>
      <c r="J914" s="661" t="s">
        <v>3109</v>
      </c>
      <c r="K914" s="661" t="s">
        <v>3110</v>
      </c>
      <c r="L914" s="662">
        <v>180</v>
      </c>
      <c r="M914" s="662">
        <v>180</v>
      </c>
      <c r="N914" s="661">
        <v>1</v>
      </c>
      <c r="O914" s="744">
        <v>1</v>
      </c>
      <c r="P914" s="662">
        <v>180</v>
      </c>
      <c r="Q914" s="677">
        <v>1</v>
      </c>
      <c r="R914" s="661">
        <v>1</v>
      </c>
      <c r="S914" s="677">
        <v>1</v>
      </c>
      <c r="T914" s="744">
        <v>1</v>
      </c>
      <c r="U914" s="700">
        <v>1</v>
      </c>
    </row>
    <row r="915" spans="1:21" ht="14.4" customHeight="1" x14ac:dyDescent="0.3">
      <c r="A915" s="660">
        <v>11</v>
      </c>
      <c r="B915" s="661" t="s">
        <v>577</v>
      </c>
      <c r="C915" s="661" t="s">
        <v>2261</v>
      </c>
      <c r="D915" s="742" t="s">
        <v>3663</v>
      </c>
      <c r="E915" s="743" t="s">
        <v>2276</v>
      </c>
      <c r="F915" s="661" t="s">
        <v>2258</v>
      </c>
      <c r="G915" s="661" t="s">
        <v>2318</v>
      </c>
      <c r="H915" s="661" t="s">
        <v>578</v>
      </c>
      <c r="I915" s="661" t="s">
        <v>3280</v>
      </c>
      <c r="J915" s="661" t="s">
        <v>3281</v>
      </c>
      <c r="K915" s="661" t="s">
        <v>3282</v>
      </c>
      <c r="L915" s="662">
        <v>1600</v>
      </c>
      <c r="M915" s="662">
        <v>1600</v>
      </c>
      <c r="N915" s="661">
        <v>1</v>
      </c>
      <c r="O915" s="744">
        <v>1</v>
      </c>
      <c r="P915" s="662">
        <v>1600</v>
      </c>
      <c r="Q915" s="677">
        <v>1</v>
      </c>
      <c r="R915" s="661">
        <v>1</v>
      </c>
      <c r="S915" s="677">
        <v>1</v>
      </c>
      <c r="T915" s="744">
        <v>1</v>
      </c>
      <c r="U915" s="700">
        <v>1</v>
      </c>
    </row>
    <row r="916" spans="1:21" ht="14.4" customHeight="1" x14ac:dyDescent="0.3">
      <c r="A916" s="660">
        <v>11</v>
      </c>
      <c r="B916" s="661" t="s">
        <v>577</v>
      </c>
      <c r="C916" s="661" t="s">
        <v>2261</v>
      </c>
      <c r="D916" s="742" t="s">
        <v>3663</v>
      </c>
      <c r="E916" s="743" t="s">
        <v>2276</v>
      </c>
      <c r="F916" s="661" t="s">
        <v>2258</v>
      </c>
      <c r="G916" s="661" t="s">
        <v>2318</v>
      </c>
      <c r="H916" s="661" t="s">
        <v>578</v>
      </c>
      <c r="I916" s="661" t="s">
        <v>3283</v>
      </c>
      <c r="J916" s="661" t="s">
        <v>3284</v>
      </c>
      <c r="K916" s="661" t="s">
        <v>3285</v>
      </c>
      <c r="L916" s="662">
        <v>400</v>
      </c>
      <c r="M916" s="662">
        <v>400</v>
      </c>
      <c r="N916" s="661">
        <v>1</v>
      </c>
      <c r="O916" s="744">
        <v>1</v>
      </c>
      <c r="P916" s="662">
        <v>400</v>
      </c>
      <c r="Q916" s="677">
        <v>1</v>
      </c>
      <c r="R916" s="661">
        <v>1</v>
      </c>
      <c r="S916" s="677">
        <v>1</v>
      </c>
      <c r="T916" s="744">
        <v>1</v>
      </c>
      <c r="U916" s="700">
        <v>1</v>
      </c>
    </row>
    <row r="917" spans="1:21" ht="14.4" customHeight="1" x14ac:dyDescent="0.3">
      <c r="A917" s="660">
        <v>11</v>
      </c>
      <c r="B917" s="661" t="s">
        <v>577</v>
      </c>
      <c r="C917" s="661" t="s">
        <v>2261</v>
      </c>
      <c r="D917" s="742" t="s">
        <v>3663</v>
      </c>
      <c r="E917" s="743" t="s">
        <v>2276</v>
      </c>
      <c r="F917" s="661" t="s">
        <v>2258</v>
      </c>
      <c r="G917" s="661" t="s">
        <v>2318</v>
      </c>
      <c r="H917" s="661" t="s">
        <v>578</v>
      </c>
      <c r="I917" s="661" t="s">
        <v>3286</v>
      </c>
      <c r="J917" s="661" t="s">
        <v>3287</v>
      </c>
      <c r="K917" s="661" t="s">
        <v>3288</v>
      </c>
      <c r="L917" s="662">
        <v>3039.71</v>
      </c>
      <c r="M917" s="662">
        <v>3039.71</v>
      </c>
      <c r="N917" s="661">
        <v>1</v>
      </c>
      <c r="O917" s="744">
        <v>1</v>
      </c>
      <c r="P917" s="662">
        <v>3039.71</v>
      </c>
      <c r="Q917" s="677">
        <v>1</v>
      </c>
      <c r="R917" s="661">
        <v>1</v>
      </c>
      <c r="S917" s="677">
        <v>1</v>
      </c>
      <c r="T917" s="744">
        <v>1</v>
      </c>
      <c r="U917" s="700">
        <v>1</v>
      </c>
    </row>
    <row r="918" spans="1:21" ht="14.4" customHeight="1" x14ac:dyDescent="0.3">
      <c r="A918" s="660">
        <v>11</v>
      </c>
      <c r="B918" s="661" t="s">
        <v>577</v>
      </c>
      <c r="C918" s="661" t="s">
        <v>2261</v>
      </c>
      <c r="D918" s="742" t="s">
        <v>3663</v>
      </c>
      <c r="E918" s="743" t="s">
        <v>2276</v>
      </c>
      <c r="F918" s="661" t="s">
        <v>2258</v>
      </c>
      <c r="G918" s="661" t="s">
        <v>2330</v>
      </c>
      <c r="H918" s="661" t="s">
        <v>578</v>
      </c>
      <c r="I918" s="661" t="s">
        <v>3289</v>
      </c>
      <c r="J918" s="661" t="s">
        <v>3290</v>
      </c>
      <c r="K918" s="661" t="s">
        <v>3291</v>
      </c>
      <c r="L918" s="662">
        <v>190</v>
      </c>
      <c r="M918" s="662">
        <v>380</v>
      </c>
      <c r="N918" s="661">
        <v>2</v>
      </c>
      <c r="O918" s="744">
        <v>1</v>
      </c>
      <c r="P918" s="662">
        <v>380</v>
      </c>
      <c r="Q918" s="677">
        <v>1</v>
      </c>
      <c r="R918" s="661">
        <v>2</v>
      </c>
      <c r="S918" s="677">
        <v>1</v>
      </c>
      <c r="T918" s="744">
        <v>1</v>
      </c>
      <c r="U918" s="700">
        <v>1</v>
      </c>
    </row>
    <row r="919" spans="1:21" ht="14.4" customHeight="1" x14ac:dyDescent="0.3">
      <c r="A919" s="660">
        <v>11</v>
      </c>
      <c r="B919" s="661" t="s">
        <v>577</v>
      </c>
      <c r="C919" s="661" t="s">
        <v>2261</v>
      </c>
      <c r="D919" s="742" t="s">
        <v>3663</v>
      </c>
      <c r="E919" s="743" t="s">
        <v>2276</v>
      </c>
      <c r="F919" s="661" t="s">
        <v>2258</v>
      </c>
      <c r="G919" s="661" t="s">
        <v>2330</v>
      </c>
      <c r="H919" s="661" t="s">
        <v>578</v>
      </c>
      <c r="I919" s="661" t="s">
        <v>2436</v>
      </c>
      <c r="J919" s="661" t="s">
        <v>2437</v>
      </c>
      <c r="K919" s="661" t="s">
        <v>2438</v>
      </c>
      <c r="L919" s="662">
        <v>200</v>
      </c>
      <c r="M919" s="662">
        <v>8400</v>
      </c>
      <c r="N919" s="661">
        <v>42</v>
      </c>
      <c r="O919" s="744">
        <v>21</v>
      </c>
      <c r="P919" s="662">
        <v>8400</v>
      </c>
      <c r="Q919" s="677">
        <v>1</v>
      </c>
      <c r="R919" s="661">
        <v>42</v>
      </c>
      <c r="S919" s="677">
        <v>1</v>
      </c>
      <c r="T919" s="744">
        <v>21</v>
      </c>
      <c r="U919" s="700">
        <v>1</v>
      </c>
    </row>
    <row r="920" spans="1:21" ht="14.4" customHeight="1" x14ac:dyDescent="0.3">
      <c r="A920" s="660">
        <v>11</v>
      </c>
      <c r="B920" s="661" t="s">
        <v>577</v>
      </c>
      <c r="C920" s="661" t="s">
        <v>2261</v>
      </c>
      <c r="D920" s="742" t="s">
        <v>3663</v>
      </c>
      <c r="E920" s="743" t="s">
        <v>2276</v>
      </c>
      <c r="F920" s="661" t="s">
        <v>2258</v>
      </c>
      <c r="G920" s="661" t="s">
        <v>2330</v>
      </c>
      <c r="H920" s="661" t="s">
        <v>578</v>
      </c>
      <c r="I920" s="661" t="s">
        <v>2331</v>
      </c>
      <c r="J920" s="661" t="s">
        <v>2332</v>
      </c>
      <c r="K920" s="661" t="s">
        <v>2333</v>
      </c>
      <c r="L920" s="662">
        <v>278.75</v>
      </c>
      <c r="M920" s="662">
        <v>16446.25</v>
      </c>
      <c r="N920" s="661">
        <v>59</v>
      </c>
      <c r="O920" s="744">
        <v>30</v>
      </c>
      <c r="P920" s="662">
        <v>15610</v>
      </c>
      <c r="Q920" s="677">
        <v>0.94915254237288138</v>
      </c>
      <c r="R920" s="661">
        <v>56</v>
      </c>
      <c r="S920" s="677">
        <v>0.94915254237288138</v>
      </c>
      <c r="T920" s="744">
        <v>28</v>
      </c>
      <c r="U920" s="700">
        <v>0.93333333333333335</v>
      </c>
    </row>
    <row r="921" spans="1:21" ht="14.4" customHeight="1" x14ac:dyDescent="0.3">
      <c r="A921" s="660">
        <v>11</v>
      </c>
      <c r="B921" s="661" t="s">
        <v>577</v>
      </c>
      <c r="C921" s="661" t="s">
        <v>2261</v>
      </c>
      <c r="D921" s="742" t="s">
        <v>3663</v>
      </c>
      <c r="E921" s="743" t="s">
        <v>2276</v>
      </c>
      <c r="F921" s="661" t="s">
        <v>2258</v>
      </c>
      <c r="G921" s="661" t="s">
        <v>2330</v>
      </c>
      <c r="H921" s="661" t="s">
        <v>578</v>
      </c>
      <c r="I921" s="661" t="s">
        <v>3292</v>
      </c>
      <c r="J921" s="661" t="s">
        <v>3293</v>
      </c>
      <c r="K921" s="661" t="s">
        <v>3294</v>
      </c>
      <c r="L921" s="662">
        <v>1150</v>
      </c>
      <c r="M921" s="662">
        <v>1150</v>
      </c>
      <c r="N921" s="661">
        <v>1</v>
      </c>
      <c r="O921" s="744">
        <v>1</v>
      </c>
      <c r="P921" s="662">
        <v>1150</v>
      </c>
      <c r="Q921" s="677">
        <v>1</v>
      </c>
      <c r="R921" s="661">
        <v>1</v>
      </c>
      <c r="S921" s="677">
        <v>1</v>
      </c>
      <c r="T921" s="744">
        <v>1</v>
      </c>
      <c r="U921" s="700">
        <v>1</v>
      </c>
    </row>
    <row r="922" spans="1:21" ht="14.4" customHeight="1" x14ac:dyDescent="0.3">
      <c r="A922" s="660">
        <v>11</v>
      </c>
      <c r="B922" s="661" t="s">
        <v>577</v>
      </c>
      <c r="C922" s="661" t="s">
        <v>2261</v>
      </c>
      <c r="D922" s="742" t="s">
        <v>3663</v>
      </c>
      <c r="E922" s="743" t="s">
        <v>2276</v>
      </c>
      <c r="F922" s="661" t="s">
        <v>2258</v>
      </c>
      <c r="G922" s="661" t="s">
        <v>2330</v>
      </c>
      <c r="H922" s="661" t="s">
        <v>578</v>
      </c>
      <c r="I922" s="661" t="s">
        <v>3295</v>
      </c>
      <c r="J922" s="661" t="s">
        <v>3296</v>
      </c>
      <c r="K922" s="661" t="s">
        <v>3297</v>
      </c>
      <c r="L922" s="662">
        <v>1200</v>
      </c>
      <c r="M922" s="662">
        <v>1200</v>
      </c>
      <c r="N922" s="661">
        <v>1</v>
      </c>
      <c r="O922" s="744">
        <v>1</v>
      </c>
      <c r="P922" s="662"/>
      <c r="Q922" s="677">
        <v>0</v>
      </c>
      <c r="R922" s="661"/>
      <c r="S922" s="677">
        <v>0</v>
      </c>
      <c r="T922" s="744"/>
      <c r="U922" s="700">
        <v>0</v>
      </c>
    </row>
    <row r="923" spans="1:21" ht="14.4" customHeight="1" x14ac:dyDescent="0.3">
      <c r="A923" s="660">
        <v>11</v>
      </c>
      <c r="B923" s="661" t="s">
        <v>577</v>
      </c>
      <c r="C923" s="661" t="s">
        <v>2261</v>
      </c>
      <c r="D923" s="742" t="s">
        <v>3663</v>
      </c>
      <c r="E923" s="743" t="s">
        <v>2276</v>
      </c>
      <c r="F923" s="661" t="s">
        <v>2258</v>
      </c>
      <c r="G923" s="661" t="s">
        <v>2330</v>
      </c>
      <c r="H923" s="661" t="s">
        <v>578</v>
      </c>
      <c r="I923" s="661" t="s">
        <v>3298</v>
      </c>
      <c r="J923" s="661" t="s">
        <v>3299</v>
      </c>
      <c r="K923" s="661" t="s">
        <v>3300</v>
      </c>
      <c r="L923" s="662">
        <v>300</v>
      </c>
      <c r="M923" s="662">
        <v>600</v>
      </c>
      <c r="N923" s="661">
        <v>2</v>
      </c>
      <c r="O923" s="744">
        <v>1</v>
      </c>
      <c r="P923" s="662">
        <v>600</v>
      </c>
      <c r="Q923" s="677">
        <v>1</v>
      </c>
      <c r="R923" s="661">
        <v>2</v>
      </c>
      <c r="S923" s="677">
        <v>1</v>
      </c>
      <c r="T923" s="744">
        <v>1</v>
      </c>
      <c r="U923" s="700">
        <v>1</v>
      </c>
    </row>
    <row r="924" spans="1:21" ht="14.4" customHeight="1" x14ac:dyDescent="0.3">
      <c r="A924" s="660">
        <v>11</v>
      </c>
      <c r="B924" s="661" t="s">
        <v>577</v>
      </c>
      <c r="C924" s="661" t="s">
        <v>2261</v>
      </c>
      <c r="D924" s="742" t="s">
        <v>3663</v>
      </c>
      <c r="E924" s="743" t="s">
        <v>2276</v>
      </c>
      <c r="F924" s="661" t="s">
        <v>2258</v>
      </c>
      <c r="G924" s="661" t="s">
        <v>2330</v>
      </c>
      <c r="H924" s="661" t="s">
        <v>578</v>
      </c>
      <c r="I924" s="661" t="s">
        <v>3091</v>
      </c>
      <c r="J924" s="661" t="s">
        <v>3092</v>
      </c>
      <c r="K924" s="661" t="s">
        <v>3093</v>
      </c>
      <c r="L924" s="662">
        <v>1150</v>
      </c>
      <c r="M924" s="662">
        <v>1150</v>
      </c>
      <c r="N924" s="661">
        <v>1</v>
      </c>
      <c r="O924" s="744">
        <v>1</v>
      </c>
      <c r="P924" s="662">
        <v>1150</v>
      </c>
      <c r="Q924" s="677">
        <v>1</v>
      </c>
      <c r="R924" s="661">
        <v>1</v>
      </c>
      <c r="S924" s="677">
        <v>1</v>
      </c>
      <c r="T924" s="744">
        <v>1</v>
      </c>
      <c r="U924" s="700">
        <v>1</v>
      </c>
    </row>
    <row r="925" spans="1:21" ht="14.4" customHeight="1" x14ac:dyDescent="0.3">
      <c r="A925" s="660">
        <v>11</v>
      </c>
      <c r="B925" s="661" t="s">
        <v>577</v>
      </c>
      <c r="C925" s="661" t="s">
        <v>2261</v>
      </c>
      <c r="D925" s="742" t="s">
        <v>3663</v>
      </c>
      <c r="E925" s="743" t="s">
        <v>2276</v>
      </c>
      <c r="F925" s="661" t="s">
        <v>2258</v>
      </c>
      <c r="G925" s="661" t="s">
        <v>2669</v>
      </c>
      <c r="H925" s="661" t="s">
        <v>578</v>
      </c>
      <c r="I925" s="661" t="s">
        <v>3301</v>
      </c>
      <c r="J925" s="661" t="s">
        <v>2671</v>
      </c>
      <c r="K925" s="661" t="s">
        <v>3302</v>
      </c>
      <c r="L925" s="662">
        <v>553.15</v>
      </c>
      <c r="M925" s="662">
        <v>28210.650000000009</v>
      </c>
      <c r="N925" s="661">
        <v>51</v>
      </c>
      <c r="O925" s="744">
        <v>17</v>
      </c>
      <c r="P925" s="662">
        <v>26551.200000000008</v>
      </c>
      <c r="Q925" s="677">
        <v>0.94117647058823528</v>
      </c>
      <c r="R925" s="661">
        <v>48</v>
      </c>
      <c r="S925" s="677">
        <v>0.94117647058823528</v>
      </c>
      <c r="T925" s="744">
        <v>16</v>
      </c>
      <c r="U925" s="700">
        <v>0.94117647058823528</v>
      </c>
    </row>
    <row r="926" spans="1:21" ht="14.4" customHeight="1" x14ac:dyDescent="0.3">
      <c r="A926" s="660">
        <v>11</v>
      </c>
      <c r="B926" s="661" t="s">
        <v>577</v>
      </c>
      <c r="C926" s="661" t="s">
        <v>2261</v>
      </c>
      <c r="D926" s="742" t="s">
        <v>3663</v>
      </c>
      <c r="E926" s="743" t="s">
        <v>2276</v>
      </c>
      <c r="F926" s="661" t="s">
        <v>2258</v>
      </c>
      <c r="G926" s="661" t="s">
        <v>2669</v>
      </c>
      <c r="H926" s="661" t="s">
        <v>578</v>
      </c>
      <c r="I926" s="661" t="s">
        <v>2670</v>
      </c>
      <c r="J926" s="661" t="s">
        <v>2671</v>
      </c>
      <c r="K926" s="661" t="s">
        <v>2672</v>
      </c>
      <c r="L926" s="662">
        <v>1659.44</v>
      </c>
      <c r="M926" s="662">
        <v>9956.64</v>
      </c>
      <c r="N926" s="661">
        <v>6</v>
      </c>
      <c r="O926" s="744">
        <v>2</v>
      </c>
      <c r="P926" s="662">
        <v>9956.64</v>
      </c>
      <c r="Q926" s="677">
        <v>1</v>
      </c>
      <c r="R926" s="661">
        <v>6</v>
      </c>
      <c r="S926" s="677">
        <v>1</v>
      </c>
      <c r="T926" s="744">
        <v>2</v>
      </c>
      <c r="U926" s="700">
        <v>1</v>
      </c>
    </row>
    <row r="927" spans="1:21" ht="14.4" customHeight="1" x14ac:dyDescent="0.3">
      <c r="A927" s="660">
        <v>11</v>
      </c>
      <c r="B927" s="661" t="s">
        <v>577</v>
      </c>
      <c r="C927" s="661" t="s">
        <v>2261</v>
      </c>
      <c r="D927" s="742" t="s">
        <v>3663</v>
      </c>
      <c r="E927" s="743" t="s">
        <v>2276</v>
      </c>
      <c r="F927" s="661" t="s">
        <v>2258</v>
      </c>
      <c r="G927" s="661" t="s">
        <v>2669</v>
      </c>
      <c r="H927" s="661" t="s">
        <v>578</v>
      </c>
      <c r="I927" s="661" t="s">
        <v>3303</v>
      </c>
      <c r="J927" s="661" t="s">
        <v>2674</v>
      </c>
      <c r="K927" s="661" t="s">
        <v>3304</v>
      </c>
      <c r="L927" s="662">
        <v>331.89</v>
      </c>
      <c r="M927" s="662">
        <v>995.67</v>
      </c>
      <c r="N927" s="661">
        <v>3</v>
      </c>
      <c r="O927" s="744">
        <v>1</v>
      </c>
      <c r="P927" s="662">
        <v>995.67</v>
      </c>
      <c r="Q927" s="677">
        <v>1</v>
      </c>
      <c r="R927" s="661">
        <v>3</v>
      </c>
      <c r="S927" s="677">
        <v>1</v>
      </c>
      <c r="T927" s="744">
        <v>1</v>
      </c>
      <c r="U927" s="700">
        <v>1</v>
      </c>
    </row>
    <row r="928" spans="1:21" ht="14.4" customHeight="1" x14ac:dyDescent="0.3">
      <c r="A928" s="660">
        <v>11</v>
      </c>
      <c r="B928" s="661" t="s">
        <v>577</v>
      </c>
      <c r="C928" s="661" t="s">
        <v>2261</v>
      </c>
      <c r="D928" s="742" t="s">
        <v>3663</v>
      </c>
      <c r="E928" s="743" t="s">
        <v>2277</v>
      </c>
      <c r="F928" s="661" t="s">
        <v>2256</v>
      </c>
      <c r="G928" s="661" t="s">
        <v>2459</v>
      </c>
      <c r="H928" s="661" t="s">
        <v>578</v>
      </c>
      <c r="I928" s="661" t="s">
        <v>2460</v>
      </c>
      <c r="J928" s="661" t="s">
        <v>2461</v>
      </c>
      <c r="K928" s="661" t="s">
        <v>2462</v>
      </c>
      <c r="L928" s="662">
        <v>159.71</v>
      </c>
      <c r="M928" s="662">
        <v>2555.3599999999997</v>
      </c>
      <c r="N928" s="661">
        <v>16</v>
      </c>
      <c r="O928" s="744">
        <v>8</v>
      </c>
      <c r="P928" s="662">
        <v>1437.3899999999999</v>
      </c>
      <c r="Q928" s="677">
        <v>0.5625</v>
      </c>
      <c r="R928" s="661">
        <v>9</v>
      </c>
      <c r="S928" s="677">
        <v>0.5625</v>
      </c>
      <c r="T928" s="744">
        <v>5</v>
      </c>
      <c r="U928" s="700">
        <v>0.625</v>
      </c>
    </row>
    <row r="929" spans="1:21" ht="14.4" customHeight="1" x14ac:dyDescent="0.3">
      <c r="A929" s="660">
        <v>11</v>
      </c>
      <c r="B929" s="661" t="s">
        <v>577</v>
      </c>
      <c r="C929" s="661" t="s">
        <v>2261</v>
      </c>
      <c r="D929" s="742" t="s">
        <v>3663</v>
      </c>
      <c r="E929" s="743" t="s">
        <v>2277</v>
      </c>
      <c r="F929" s="661" t="s">
        <v>2256</v>
      </c>
      <c r="G929" s="661" t="s">
        <v>2292</v>
      </c>
      <c r="H929" s="661" t="s">
        <v>578</v>
      </c>
      <c r="I929" s="661" t="s">
        <v>3305</v>
      </c>
      <c r="J929" s="661" t="s">
        <v>3306</v>
      </c>
      <c r="K929" s="661" t="s">
        <v>3307</v>
      </c>
      <c r="L929" s="662">
        <v>0</v>
      </c>
      <c r="M929" s="662">
        <v>0</v>
      </c>
      <c r="N929" s="661">
        <v>1</v>
      </c>
      <c r="O929" s="744">
        <v>1</v>
      </c>
      <c r="P929" s="662"/>
      <c r="Q929" s="677"/>
      <c r="R929" s="661"/>
      <c r="S929" s="677">
        <v>0</v>
      </c>
      <c r="T929" s="744"/>
      <c r="U929" s="700">
        <v>0</v>
      </c>
    </row>
    <row r="930" spans="1:21" ht="14.4" customHeight="1" x14ac:dyDescent="0.3">
      <c r="A930" s="660">
        <v>11</v>
      </c>
      <c r="B930" s="661" t="s">
        <v>577</v>
      </c>
      <c r="C930" s="661" t="s">
        <v>2261</v>
      </c>
      <c r="D930" s="742" t="s">
        <v>3663</v>
      </c>
      <c r="E930" s="743" t="s">
        <v>2277</v>
      </c>
      <c r="F930" s="661" t="s">
        <v>2256</v>
      </c>
      <c r="G930" s="661" t="s">
        <v>2292</v>
      </c>
      <c r="H930" s="661" t="s">
        <v>578</v>
      </c>
      <c r="I930" s="661" t="s">
        <v>1101</v>
      </c>
      <c r="J930" s="661" t="s">
        <v>1102</v>
      </c>
      <c r="K930" s="661" t="s">
        <v>2146</v>
      </c>
      <c r="L930" s="662">
        <v>170.52</v>
      </c>
      <c r="M930" s="662">
        <v>341.04</v>
      </c>
      <c r="N930" s="661">
        <v>2</v>
      </c>
      <c r="O930" s="744">
        <v>1</v>
      </c>
      <c r="P930" s="662"/>
      <c r="Q930" s="677">
        <v>0</v>
      </c>
      <c r="R930" s="661"/>
      <c r="S930" s="677">
        <v>0</v>
      </c>
      <c r="T930" s="744"/>
      <c r="U930" s="700">
        <v>0</v>
      </c>
    </row>
    <row r="931" spans="1:21" ht="14.4" customHeight="1" x14ac:dyDescent="0.3">
      <c r="A931" s="660">
        <v>11</v>
      </c>
      <c r="B931" s="661" t="s">
        <v>577</v>
      </c>
      <c r="C931" s="661" t="s">
        <v>2261</v>
      </c>
      <c r="D931" s="742" t="s">
        <v>3663</v>
      </c>
      <c r="E931" s="743" t="s">
        <v>2277</v>
      </c>
      <c r="F931" s="661" t="s">
        <v>2256</v>
      </c>
      <c r="G931" s="661" t="s">
        <v>2295</v>
      </c>
      <c r="H931" s="661" t="s">
        <v>578</v>
      </c>
      <c r="I931" s="661" t="s">
        <v>852</v>
      </c>
      <c r="J931" s="661" t="s">
        <v>853</v>
      </c>
      <c r="K931" s="661" t="s">
        <v>854</v>
      </c>
      <c r="L931" s="662">
        <v>72.64</v>
      </c>
      <c r="M931" s="662">
        <v>217.92000000000002</v>
      </c>
      <c r="N931" s="661">
        <v>3</v>
      </c>
      <c r="O931" s="744">
        <v>3</v>
      </c>
      <c r="P931" s="662">
        <v>145.28</v>
      </c>
      <c r="Q931" s="677">
        <v>0.66666666666666663</v>
      </c>
      <c r="R931" s="661">
        <v>2</v>
      </c>
      <c r="S931" s="677">
        <v>0.66666666666666663</v>
      </c>
      <c r="T931" s="744">
        <v>2</v>
      </c>
      <c r="U931" s="700">
        <v>0.66666666666666663</v>
      </c>
    </row>
    <row r="932" spans="1:21" ht="14.4" customHeight="1" x14ac:dyDescent="0.3">
      <c r="A932" s="660">
        <v>11</v>
      </c>
      <c r="B932" s="661" t="s">
        <v>577</v>
      </c>
      <c r="C932" s="661" t="s">
        <v>2261</v>
      </c>
      <c r="D932" s="742" t="s">
        <v>3663</v>
      </c>
      <c r="E932" s="743" t="s">
        <v>2277</v>
      </c>
      <c r="F932" s="661" t="s">
        <v>2256</v>
      </c>
      <c r="G932" s="661" t="s">
        <v>2295</v>
      </c>
      <c r="H932" s="661" t="s">
        <v>578</v>
      </c>
      <c r="I932" s="661" t="s">
        <v>2370</v>
      </c>
      <c r="J932" s="661" t="s">
        <v>2371</v>
      </c>
      <c r="K932" s="661" t="s">
        <v>2372</v>
      </c>
      <c r="L932" s="662">
        <v>96.84</v>
      </c>
      <c r="M932" s="662">
        <v>96.84</v>
      </c>
      <c r="N932" s="661">
        <v>1</v>
      </c>
      <c r="O932" s="744">
        <v>1</v>
      </c>
      <c r="P932" s="662"/>
      <c r="Q932" s="677">
        <v>0</v>
      </c>
      <c r="R932" s="661"/>
      <c r="S932" s="677">
        <v>0</v>
      </c>
      <c r="T932" s="744"/>
      <c r="U932" s="700">
        <v>0</v>
      </c>
    </row>
    <row r="933" spans="1:21" ht="14.4" customHeight="1" x14ac:dyDescent="0.3">
      <c r="A933" s="660">
        <v>11</v>
      </c>
      <c r="B933" s="661" t="s">
        <v>577</v>
      </c>
      <c r="C933" s="661" t="s">
        <v>2261</v>
      </c>
      <c r="D933" s="742" t="s">
        <v>3663</v>
      </c>
      <c r="E933" s="743" t="s">
        <v>2277</v>
      </c>
      <c r="F933" s="661" t="s">
        <v>2256</v>
      </c>
      <c r="G933" s="661" t="s">
        <v>2295</v>
      </c>
      <c r="H933" s="661" t="s">
        <v>578</v>
      </c>
      <c r="I933" s="661" t="s">
        <v>2855</v>
      </c>
      <c r="J933" s="661" t="s">
        <v>2856</v>
      </c>
      <c r="K933" s="661" t="s">
        <v>2730</v>
      </c>
      <c r="L933" s="662">
        <v>0</v>
      </c>
      <c r="M933" s="662">
        <v>0</v>
      </c>
      <c r="N933" s="661">
        <v>1</v>
      </c>
      <c r="O933" s="744">
        <v>0.5</v>
      </c>
      <c r="P933" s="662"/>
      <c r="Q933" s="677"/>
      <c r="R933" s="661"/>
      <c r="S933" s="677">
        <v>0</v>
      </c>
      <c r="T933" s="744"/>
      <c r="U933" s="700">
        <v>0</v>
      </c>
    </row>
    <row r="934" spans="1:21" ht="14.4" customHeight="1" x14ac:dyDescent="0.3">
      <c r="A934" s="660">
        <v>11</v>
      </c>
      <c r="B934" s="661" t="s">
        <v>577</v>
      </c>
      <c r="C934" s="661" t="s">
        <v>2261</v>
      </c>
      <c r="D934" s="742" t="s">
        <v>3663</v>
      </c>
      <c r="E934" s="743" t="s">
        <v>2277</v>
      </c>
      <c r="F934" s="661" t="s">
        <v>2256</v>
      </c>
      <c r="G934" s="661" t="s">
        <v>3308</v>
      </c>
      <c r="H934" s="661" t="s">
        <v>578</v>
      </c>
      <c r="I934" s="661" t="s">
        <v>3309</v>
      </c>
      <c r="J934" s="661" t="s">
        <v>3310</v>
      </c>
      <c r="K934" s="661" t="s">
        <v>3311</v>
      </c>
      <c r="L934" s="662">
        <v>80.290000000000006</v>
      </c>
      <c r="M934" s="662">
        <v>80.290000000000006</v>
      </c>
      <c r="N934" s="661">
        <v>1</v>
      </c>
      <c r="O934" s="744">
        <v>1</v>
      </c>
      <c r="P934" s="662"/>
      <c r="Q934" s="677">
        <v>0</v>
      </c>
      <c r="R934" s="661"/>
      <c r="S934" s="677">
        <v>0</v>
      </c>
      <c r="T934" s="744"/>
      <c r="U934" s="700">
        <v>0</v>
      </c>
    </row>
    <row r="935" spans="1:21" ht="14.4" customHeight="1" x14ac:dyDescent="0.3">
      <c r="A935" s="660">
        <v>11</v>
      </c>
      <c r="B935" s="661" t="s">
        <v>577</v>
      </c>
      <c r="C935" s="661" t="s">
        <v>2261</v>
      </c>
      <c r="D935" s="742" t="s">
        <v>3663</v>
      </c>
      <c r="E935" s="743" t="s">
        <v>2277</v>
      </c>
      <c r="F935" s="661" t="s">
        <v>2256</v>
      </c>
      <c r="G935" s="661" t="s">
        <v>3312</v>
      </c>
      <c r="H935" s="661" t="s">
        <v>578</v>
      </c>
      <c r="I935" s="661" t="s">
        <v>1113</v>
      </c>
      <c r="J935" s="661" t="s">
        <v>1114</v>
      </c>
      <c r="K935" s="661" t="s">
        <v>3313</v>
      </c>
      <c r="L935" s="662">
        <v>0</v>
      </c>
      <c r="M935" s="662">
        <v>0</v>
      </c>
      <c r="N935" s="661">
        <v>2</v>
      </c>
      <c r="O935" s="744">
        <v>1</v>
      </c>
      <c r="P935" s="662"/>
      <c r="Q935" s="677"/>
      <c r="R935" s="661"/>
      <c r="S935" s="677">
        <v>0</v>
      </c>
      <c r="T935" s="744"/>
      <c r="U935" s="700">
        <v>0</v>
      </c>
    </row>
    <row r="936" spans="1:21" ht="14.4" customHeight="1" x14ac:dyDescent="0.3">
      <c r="A936" s="660">
        <v>11</v>
      </c>
      <c r="B936" s="661" t="s">
        <v>577</v>
      </c>
      <c r="C936" s="661" t="s">
        <v>2261</v>
      </c>
      <c r="D936" s="742" t="s">
        <v>3663</v>
      </c>
      <c r="E936" s="743" t="s">
        <v>2277</v>
      </c>
      <c r="F936" s="661" t="s">
        <v>2256</v>
      </c>
      <c r="G936" s="661" t="s">
        <v>2513</v>
      </c>
      <c r="H936" s="661" t="s">
        <v>578</v>
      </c>
      <c r="I936" s="661" t="s">
        <v>2514</v>
      </c>
      <c r="J936" s="661" t="s">
        <v>2515</v>
      </c>
      <c r="K936" s="661" t="s">
        <v>2516</v>
      </c>
      <c r="L936" s="662">
        <v>159.71</v>
      </c>
      <c r="M936" s="662">
        <v>159.71</v>
      </c>
      <c r="N936" s="661">
        <v>1</v>
      </c>
      <c r="O936" s="744">
        <v>0.5</v>
      </c>
      <c r="P936" s="662"/>
      <c r="Q936" s="677">
        <v>0</v>
      </c>
      <c r="R936" s="661"/>
      <c r="S936" s="677">
        <v>0</v>
      </c>
      <c r="T936" s="744"/>
      <c r="U936" s="700">
        <v>0</v>
      </c>
    </row>
    <row r="937" spans="1:21" ht="14.4" customHeight="1" x14ac:dyDescent="0.3">
      <c r="A937" s="660">
        <v>11</v>
      </c>
      <c r="B937" s="661" t="s">
        <v>577</v>
      </c>
      <c r="C937" s="661" t="s">
        <v>2261</v>
      </c>
      <c r="D937" s="742" t="s">
        <v>3663</v>
      </c>
      <c r="E937" s="743" t="s">
        <v>2277</v>
      </c>
      <c r="F937" s="661" t="s">
        <v>2256</v>
      </c>
      <c r="G937" s="661" t="s">
        <v>2513</v>
      </c>
      <c r="H937" s="661" t="s">
        <v>578</v>
      </c>
      <c r="I937" s="661" t="s">
        <v>2714</v>
      </c>
      <c r="J937" s="661" t="s">
        <v>2515</v>
      </c>
      <c r="K937" s="661" t="s">
        <v>2715</v>
      </c>
      <c r="L937" s="662">
        <v>0</v>
      </c>
      <c r="M937" s="662">
        <v>0</v>
      </c>
      <c r="N937" s="661">
        <v>1</v>
      </c>
      <c r="O937" s="744">
        <v>1</v>
      </c>
      <c r="P937" s="662"/>
      <c r="Q937" s="677"/>
      <c r="R937" s="661"/>
      <c r="S937" s="677">
        <v>0</v>
      </c>
      <c r="T937" s="744"/>
      <c r="U937" s="700">
        <v>0</v>
      </c>
    </row>
    <row r="938" spans="1:21" ht="14.4" customHeight="1" x14ac:dyDescent="0.3">
      <c r="A938" s="660">
        <v>11</v>
      </c>
      <c r="B938" s="661" t="s">
        <v>577</v>
      </c>
      <c r="C938" s="661" t="s">
        <v>2261</v>
      </c>
      <c r="D938" s="742" t="s">
        <v>3663</v>
      </c>
      <c r="E938" s="743" t="s">
        <v>2277</v>
      </c>
      <c r="F938" s="661" t="s">
        <v>2256</v>
      </c>
      <c r="G938" s="661" t="s">
        <v>2376</v>
      </c>
      <c r="H938" s="661" t="s">
        <v>578</v>
      </c>
      <c r="I938" s="661" t="s">
        <v>838</v>
      </c>
      <c r="J938" s="661" t="s">
        <v>839</v>
      </c>
      <c r="K938" s="661" t="s">
        <v>2377</v>
      </c>
      <c r="L938" s="662">
        <v>60.9</v>
      </c>
      <c r="M938" s="662">
        <v>182.7</v>
      </c>
      <c r="N938" s="661">
        <v>3</v>
      </c>
      <c r="O938" s="744">
        <v>1</v>
      </c>
      <c r="P938" s="662">
        <v>182.7</v>
      </c>
      <c r="Q938" s="677">
        <v>1</v>
      </c>
      <c r="R938" s="661">
        <v>3</v>
      </c>
      <c r="S938" s="677">
        <v>1</v>
      </c>
      <c r="T938" s="744">
        <v>1</v>
      </c>
      <c r="U938" s="700">
        <v>1</v>
      </c>
    </row>
    <row r="939" spans="1:21" ht="14.4" customHeight="1" x14ac:dyDescent="0.3">
      <c r="A939" s="660">
        <v>11</v>
      </c>
      <c r="B939" s="661" t="s">
        <v>577</v>
      </c>
      <c r="C939" s="661" t="s">
        <v>2261</v>
      </c>
      <c r="D939" s="742" t="s">
        <v>3663</v>
      </c>
      <c r="E939" s="743" t="s">
        <v>2277</v>
      </c>
      <c r="F939" s="661" t="s">
        <v>2256</v>
      </c>
      <c r="G939" s="661" t="s">
        <v>3314</v>
      </c>
      <c r="H939" s="661" t="s">
        <v>578</v>
      </c>
      <c r="I939" s="661" t="s">
        <v>819</v>
      </c>
      <c r="J939" s="661" t="s">
        <v>820</v>
      </c>
      <c r="K939" s="661" t="s">
        <v>3315</v>
      </c>
      <c r="L939" s="662">
        <v>0</v>
      </c>
      <c r="M939" s="662">
        <v>0</v>
      </c>
      <c r="N939" s="661">
        <v>1</v>
      </c>
      <c r="O939" s="744">
        <v>1</v>
      </c>
      <c r="P939" s="662"/>
      <c r="Q939" s="677"/>
      <c r="R939" s="661"/>
      <c r="S939" s="677">
        <v>0</v>
      </c>
      <c r="T939" s="744"/>
      <c r="U939" s="700">
        <v>0</v>
      </c>
    </row>
    <row r="940" spans="1:21" ht="14.4" customHeight="1" x14ac:dyDescent="0.3">
      <c r="A940" s="660">
        <v>11</v>
      </c>
      <c r="B940" s="661" t="s">
        <v>577</v>
      </c>
      <c r="C940" s="661" t="s">
        <v>2261</v>
      </c>
      <c r="D940" s="742" t="s">
        <v>3663</v>
      </c>
      <c r="E940" s="743" t="s">
        <v>2277</v>
      </c>
      <c r="F940" s="661" t="s">
        <v>2256</v>
      </c>
      <c r="G940" s="661" t="s">
        <v>3316</v>
      </c>
      <c r="H940" s="661" t="s">
        <v>578</v>
      </c>
      <c r="I940" s="661" t="s">
        <v>3317</v>
      </c>
      <c r="J940" s="661" t="s">
        <v>3318</v>
      </c>
      <c r="K940" s="661" t="s">
        <v>3319</v>
      </c>
      <c r="L940" s="662">
        <v>131.35</v>
      </c>
      <c r="M940" s="662">
        <v>131.35</v>
      </c>
      <c r="N940" s="661">
        <v>1</v>
      </c>
      <c r="O940" s="744">
        <v>1</v>
      </c>
      <c r="P940" s="662">
        <v>131.35</v>
      </c>
      <c r="Q940" s="677">
        <v>1</v>
      </c>
      <c r="R940" s="661">
        <v>1</v>
      </c>
      <c r="S940" s="677">
        <v>1</v>
      </c>
      <c r="T940" s="744">
        <v>1</v>
      </c>
      <c r="U940" s="700">
        <v>1</v>
      </c>
    </row>
    <row r="941" spans="1:21" ht="14.4" customHeight="1" x14ac:dyDescent="0.3">
      <c r="A941" s="660">
        <v>11</v>
      </c>
      <c r="B941" s="661" t="s">
        <v>577</v>
      </c>
      <c r="C941" s="661" t="s">
        <v>2261</v>
      </c>
      <c r="D941" s="742" t="s">
        <v>3663</v>
      </c>
      <c r="E941" s="743" t="s">
        <v>2277</v>
      </c>
      <c r="F941" s="661" t="s">
        <v>2256</v>
      </c>
      <c r="G941" s="661" t="s">
        <v>2306</v>
      </c>
      <c r="H941" s="661" t="s">
        <v>960</v>
      </c>
      <c r="I941" s="661" t="s">
        <v>966</v>
      </c>
      <c r="J941" s="661" t="s">
        <v>967</v>
      </c>
      <c r="K941" s="661" t="s">
        <v>2159</v>
      </c>
      <c r="L941" s="662">
        <v>48.42</v>
      </c>
      <c r="M941" s="662">
        <v>48.42</v>
      </c>
      <c r="N941" s="661">
        <v>1</v>
      </c>
      <c r="O941" s="744">
        <v>1</v>
      </c>
      <c r="P941" s="662">
        <v>48.42</v>
      </c>
      <c r="Q941" s="677">
        <v>1</v>
      </c>
      <c r="R941" s="661">
        <v>1</v>
      </c>
      <c r="S941" s="677">
        <v>1</v>
      </c>
      <c r="T941" s="744">
        <v>1</v>
      </c>
      <c r="U941" s="700">
        <v>1</v>
      </c>
    </row>
    <row r="942" spans="1:21" ht="14.4" customHeight="1" x14ac:dyDescent="0.3">
      <c r="A942" s="660">
        <v>11</v>
      </c>
      <c r="B942" s="661" t="s">
        <v>577</v>
      </c>
      <c r="C942" s="661" t="s">
        <v>2261</v>
      </c>
      <c r="D942" s="742" t="s">
        <v>3663</v>
      </c>
      <c r="E942" s="743" t="s">
        <v>2277</v>
      </c>
      <c r="F942" s="661" t="s">
        <v>2256</v>
      </c>
      <c r="G942" s="661" t="s">
        <v>2306</v>
      </c>
      <c r="H942" s="661" t="s">
        <v>578</v>
      </c>
      <c r="I942" s="661" t="s">
        <v>1857</v>
      </c>
      <c r="J942" s="661" t="s">
        <v>967</v>
      </c>
      <c r="K942" s="661" t="s">
        <v>2401</v>
      </c>
      <c r="L942" s="662">
        <v>48.42</v>
      </c>
      <c r="M942" s="662">
        <v>338.94</v>
      </c>
      <c r="N942" s="661">
        <v>7</v>
      </c>
      <c r="O942" s="744">
        <v>3.5</v>
      </c>
      <c r="P942" s="662"/>
      <c r="Q942" s="677">
        <v>0</v>
      </c>
      <c r="R942" s="661"/>
      <c r="S942" s="677">
        <v>0</v>
      </c>
      <c r="T942" s="744"/>
      <c r="U942" s="700">
        <v>0</v>
      </c>
    </row>
    <row r="943" spans="1:21" ht="14.4" customHeight="1" x14ac:dyDescent="0.3">
      <c r="A943" s="660">
        <v>11</v>
      </c>
      <c r="B943" s="661" t="s">
        <v>577</v>
      </c>
      <c r="C943" s="661" t="s">
        <v>2261</v>
      </c>
      <c r="D943" s="742" t="s">
        <v>3663</v>
      </c>
      <c r="E943" s="743" t="s">
        <v>2277</v>
      </c>
      <c r="F943" s="661" t="s">
        <v>2256</v>
      </c>
      <c r="G943" s="661" t="s">
        <v>3320</v>
      </c>
      <c r="H943" s="661" t="s">
        <v>960</v>
      </c>
      <c r="I943" s="661" t="s">
        <v>3321</v>
      </c>
      <c r="J943" s="661" t="s">
        <v>3322</v>
      </c>
      <c r="K943" s="661" t="s">
        <v>3323</v>
      </c>
      <c r="L943" s="662">
        <v>614.29999999999995</v>
      </c>
      <c r="M943" s="662">
        <v>1228.5999999999999</v>
      </c>
      <c r="N943" s="661">
        <v>2</v>
      </c>
      <c r="O943" s="744">
        <v>2</v>
      </c>
      <c r="P943" s="662">
        <v>1228.5999999999999</v>
      </c>
      <c r="Q943" s="677">
        <v>1</v>
      </c>
      <c r="R943" s="661">
        <v>2</v>
      </c>
      <c r="S943" s="677">
        <v>1</v>
      </c>
      <c r="T943" s="744">
        <v>2</v>
      </c>
      <c r="U943" s="700">
        <v>1</v>
      </c>
    </row>
    <row r="944" spans="1:21" ht="14.4" customHeight="1" x14ac:dyDescent="0.3">
      <c r="A944" s="660">
        <v>11</v>
      </c>
      <c r="B944" s="661" t="s">
        <v>577</v>
      </c>
      <c r="C944" s="661" t="s">
        <v>2261</v>
      </c>
      <c r="D944" s="742" t="s">
        <v>3663</v>
      </c>
      <c r="E944" s="743" t="s">
        <v>2277</v>
      </c>
      <c r="F944" s="661" t="s">
        <v>2256</v>
      </c>
      <c r="G944" s="661" t="s">
        <v>2313</v>
      </c>
      <c r="H944" s="661" t="s">
        <v>960</v>
      </c>
      <c r="I944" s="661" t="s">
        <v>3324</v>
      </c>
      <c r="J944" s="661" t="s">
        <v>3051</v>
      </c>
      <c r="K944" s="661" t="s">
        <v>1276</v>
      </c>
      <c r="L944" s="662">
        <v>31.32</v>
      </c>
      <c r="M944" s="662">
        <v>62.64</v>
      </c>
      <c r="N944" s="661">
        <v>2</v>
      </c>
      <c r="O944" s="744">
        <v>2</v>
      </c>
      <c r="P944" s="662">
        <v>31.32</v>
      </c>
      <c r="Q944" s="677">
        <v>0.5</v>
      </c>
      <c r="R944" s="661">
        <v>1</v>
      </c>
      <c r="S944" s="677">
        <v>0.5</v>
      </c>
      <c r="T944" s="744">
        <v>1</v>
      </c>
      <c r="U944" s="700">
        <v>0.5</v>
      </c>
    </row>
    <row r="945" spans="1:21" ht="14.4" customHeight="1" x14ac:dyDescent="0.3">
      <c r="A945" s="660">
        <v>11</v>
      </c>
      <c r="B945" s="661" t="s">
        <v>577</v>
      </c>
      <c r="C945" s="661" t="s">
        <v>2261</v>
      </c>
      <c r="D945" s="742" t="s">
        <v>3663</v>
      </c>
      <c r="E945" s="743" t="s">
        <v>2277</v>
      </c>
      <c r="F945" s="661" t="s">
        <v>2256</v>
      </c>
      <c r="G945" s="661" t="s">
        <v>2313</v>
      </c>
      <c r="H945" s="661" t="s">
        <v>960</v>
      </c>
      <c r="I945" s="661" t="s">
        <v>2448</v>
      </c>
      <c r="J945" s="661" t="s">
        <v>2449</v>
      </c>
      <c r="K945" s="661" t="s">
        <v>2450</v>
      </c>
      <c r="L945" s="662">
        <v>31.32</v>
      </c>
      <c r="M945" s="662">
        <v>31.32</v>
      </c>
      <c r="N945" s="661">
        <v>1</v>
      </c>
      <c r="O945" s="744">
        <v>1</v>
      </c>
      <c r="P945" s="662">
        <v>31.32</v>
      </c>
      <c r="Q945" s="677">
        <v>1</v>
      </c>
      <c r="R945" s="661">
        <v>1</v>
      </c>
      <c r="S945" s="677">
        <v>1</v>
      </c>
      <c r="T945" s="744">
        <v>1</v>
      </c>
      <c r="U945" s="700">
        <v>1</v>
      </c>
    </row>
    <row r="946" spans="1:21" ht="14.4" customHeight="1" x14ac:dyDescent="0.3">
      <c r="A946" s="660">
        <v>11</v>
      </c>
      <c r="B946" s="661" t="s">
        <v>577</v>
      </c>
      <c r="C946" s="661" t="s">
        <v>2261</v>
      </c>
      <c r="D946" s="742" t="s">
        <v>3663</v>
      </c>
      <c r="E946" s="743" t="s">
        <v>2277</v>
      </c>
      <c r="F946" s="661" t="s">
        <v>2256</v>
      </c>
      <c r="G946" s="661" t="s">
        <v>2769</v>
      </c>
      <c r="H946" s="661" t="s">
        <v>578</v>
      </c>
      <c r="I946" s="661" t="s">
        <v>3325</v>
      </c>
      <c r="J946" s="661" t="s">
        <v>2894</v>
      </c>
      <c r="K946" s="661" t="s">
        <v>943</v>
      </c>
      <c r="L946" s="662">
        <v>0</v>
      </c>
      <c r="M946" s="662">
        <v>0</v>
      </c>
      <c r="N946" s="661">
        <v>1</v>
      </c>
      <c r="O946" s="744">
        <v>0.5</v>
      </c>
      <c r="P946" s="662"/>
      <c r="Q946" s="677"/>
      <c r="R946" s="661"/>
      <c r="S946" s="677">
        <v>0</v>
      </c>
      <c r="T946" s="744"/>
      <c r="U946" s="700">
        <v>0</v>
      </c>
    </row>
    <row r="947" spans="1:21" ht="14.4" customHeight="1" x14ac:dyDescent="0.3">
      <c r="A947" s="660">
        <v>11</v>
      </c>
      <c r="B947" s="661" t="s">
        <v>577</v>
      </c>
      <c r="C947" s="661" t="s">
        <v>2261</v>
      </c>
      <c r="D947" s="742" t="s">
        <v>3663</v>
      </c>
      <c r="E947" s="743" t="s">
        <v>2277</v>
      </c>
      <c r="F947" s="661" t="s">
        <v>2258</v>
      </c>
      <c r="G947" s="661" t="s">
        <v>2351</v>
      </c>
      <c r="H947" s="661" t="s">
        <v>578</v>
      </c>
      <c r="I947" s="661" t="s">
        <v>3066</v>
      </c>
      <c r="J947" s="661" t="s">
        <v>3067</v>
      </c>
      <c r="K947" s="661" t="s">
        <v>2607</v>
      </c>
      <c r="L947" s="662">
        <v>300</v>
      </c>
      <c r="M947" s="662">
        <v>6600</v>
      </c>
      <c r="N947" s="661">
        <v>22</v>
      </c>
      <c r="O947" s="744">
        <v>22</v>
      </c>
      <c r="P947" s="662"/>
      <c r="Q947" s="677">
        <v>0</v>
      </c>
      <c r="R947" s="661"/>
      <c r="S947" s="677">
        <v>0</v>
      </c>
      <c r="T947" s="744"/>
      <c r="U947" s="700">
        <v>0</v>
      </c>
    </row>
    <row r="948" spans="1:21" ht="14.4" customHeight="1" x14ac:dyDescent="0.3">
      <c r="A948" s="660">
        <v>11</v>
      </c>
      <c r="B948" s="661" t="s">
        <v>577</v>
      </c>
      <c r="C948" s="661" t="s">
        <v>2261</v>
      </c>
      <c r="D948" s="742" t="s">
        <v>3663</v>
      </c>
      <c r="E948" s="743" t="s">
        <v>2277</v>
      </c>
      <c r="F948" s="661" t="s">
        <v>2258</v>
      </c>
      <c r="G948" s="661" t="s">
        <v>2351</v>
      </c>
      <c r="H948" s="661" t="s">
        <v>578</v>
      </c>
      <c r="I948" s="661" t="s">
        <v>2352</v>
      </c>
      <c r="J948" s="661" t="s">
        <v>2353</v>
      </c>
      <c r="K948" s="661" t="s">
        <v>2354</v>
      </c>
      <c r="L948" s="662">
        <v>0</v>
      </c>
      <c r="M948" s="662">
        <v>0</v>
      </c>
      <c r="N948" s="661">
        <v>3</v>
      </c>
      <c r="O948" s="744">
        <v>3</v>
      </c>
      <c r="P948" s="662"/>
      <c r="Q948" s="677"/>
      <c r="R948" s="661"/>
      <c r="S948" s="677">
        <v>0</v>
      </c>
      <c r="T948" s="744"/>
      <c r="U948" s="700">
        <v>0</v>
      </c>
    </row>
    <row r="949" spans="1:21" ht="14.4" customHeight="1" x14ac:dyDescent="0.3">
      <c r="A949" s="660">
        <v>11</v>
      </c>
      <c r="B949" s="661" t="s">
        <v>577</v>
      </c>
      <c r="C949" s="661" t="s">
        <v>2261</v>
      </c>
      <c r="D949" s="742" t="s">
        <v>3663</v>
      </c>
      <c r="E949" s="743" t="s">
        <v>2277</v>
      </c>
      <c r="F949" s="661" t="s">
        <v>2258</v>
      </c>
      <c r="G949" s="661" t="s">
        <v>2318</v>
      </c>
      <c r="H949" s="661" t="s">
        <v>578</v>
      </c>
      <c r="I949" s="661" t="s">
        <v>2325</v>
      </c>
      <c r="J949" s="661" t="s">
        <v>2326</v>
      </c>
      <c r="K949" s="661" t="s">
        <v>2327</v>
      </c>
      <c r="L949" s="662">
        <v>971.25</v>
      </c>
      <c r="M949" s="662">
        <v>971.25</v>
      </c>
      <c r="N949" s="661">
        <v>1</v>
      </c>
      <c r="O949" s="744">
        <v>1</v>
      </c>
      <c r="P949" s="662">
        <v>971.25</v>
      </c>
      <c r="Q949" s="677">
        <v>1</v>
      </c>
      <c r="R949" s="661">
        <v>1</v>
      </c>
      <c r="S949" s="677">
        <v>1</v>
      </c>
      <c r="T949" s="744">
        <v>1</v>
      </c>
      <c r="U949" s="700">
        <v>1</v>
      </c>
    </row>
    <row r="950" spans="1:21" ht="14.4" customHeight="1" x14ac:dyDescent="0.3">
      <c r="A950" s="660">
        <v>11</v>
      </c>
      <c r="B950" s="661" t="s">
        <v>577</v>
      </c>
      <c r="C950" s="661" t="s">
        <v>2261</v>
      </c>
      <c r="D950" s="742" t="s">
        <v>3663</v>
      </c>
      <c r="E950" s="743" t="s">
        <v>2277</v>
      </c>
      <c r="F950" s="661" t="s">
        <v>2258</v>
      </c>
      <c r="G950" s="661" t="s">
        <v>2318</v>
      </c>
      <c r="H950" s="661" t="s">
        <v>578</v>
      </c>
      <c r="I950" s="661" t="s">
        <v>3326</v>
      </c>
      <c r="J950" s="661" t="s">
        <v>3327</v>
      </c>
      <c r="K950" s="661" t="s">
        <v>3328</v>
      </c>
      <c r="L950" s="662">
        <v>700</v>
      </c>
      <c r="M950" s="662">
        <v>700</v>
      </c>
      <c r="N950" s="661">
        <v>1</v>
      </c>
      <c r="O950" s="744">
        <v>1</v>
      </c>
      <c r="P950" s="662">
        <v>700</v>
      </c>
      <c r="Q950" s="677">
        <v>1</v>
      </c>
      <c r="R950" s="661">
        <v>1</v>
      </c>
      <c r="S950" s="677">
        <v>1</v>
      </c>
      <c r="T950" s="744">
        <v>1</v>
      </c>
      <c r="U950" s="700">
        <v>1</v>
      </c>
    </row>
    <row r="951" spans="1:21" ht="14.4" customHeight="1" x14ac:dyDescent="0.3">
      <c r="A951" s="660">
        <v>11</v>
      </c>
      <c r="B951" s="661" t="s">
        <v>577</v>
      </c>
      <c r="C951" s="661" t="s">
        <v>2261</v>
      </c>
      <c r="D951" s="742" t="s">
        <v>3663</v>
      </c>
      <c r="E951" s="743" t="s">
        <v>2277</v>
      </c>
      <c r="F951" s="661" t="s">
        <v>2258</v>
      </c>
      <c r="G951" s="661" t="s">
        <v>2330</v>
      </c>
      <c r="H951" s="661" t="s">
        <v>578</v>
      </c>
      <c r="I951" s="661" t="s">
        <v>2436</v>
      </c>
      <c r="J951" s="661" t="s">
        <v>2437</v>
      </c>
      <c r="K951" s="661" t="s">
        <v>2438</v>
      </c>
      <c r="L951" s="662">
        <v>200</v>
      </c>
      <c r="M951" s="662">
        <v>2000</v>
      </c>
      <c r="N951" s="661">
        <v>10</v>
      </c>
      <c r="O951" s="744">
        <v>5</v>
      </c>
      <c r="P951" s="662">
        <v>1600</v>
      </c>
      <c r="Q951" s="677">
        <v>0.8</v>
      </c>
      <c r="R951" s="661">
        <v>8</v>
      </c>
      <c r="S951" s="677">
        <v>0.8</v>
      </c>
      <c r="T951" s="744">
        <v>4</v>
      </c>
      <c r="U951" s="700">
        <v>0.8</v>
      </c>
    </row>
    <row r="952" spans="1:21" ht="14.4" customHeight="1" x14ac:dyDescent="0.3">
      <c r="A952" s="660">
        <v>11</v>
      </c>
      <c r="B952" s="661" t="s">
        <v>577</v>
      </c>
      <c r="C952" s="661" t="s">
        <v>2261</v>
      </c>
      <c r="D952" s="742" t="s">
        <v>3663</v>
      </c>
      <c r="E952" s="743" t="s">
        <v>2277</v>
      </c>
      <c r="F952" s="661" t="s">
        <v>2258</v>
      </c>
      <c r="G952" s="661" t="s">
        <v>2330</v>
      </c>
      <c r="H952" s="661" t="s">
        <v>578</v>
      </c>
      <c r="I952" s="661" t="s">
        <v>2331</v>
      </c>
      <c r="J952" s="661" t="s">
        <v>2332</v>
      </c>
      <c r="K952" s="661" t="s">
        <v>2333</v>
      </c>
      <c r="L952" s="662">
        <v>278.75</v>
      </c>
      <c r="M952" s="662">
        <v>1115</v>
      </c>
      <c r="N952" s="661">
        <v>4</v>
      </c>
      <c r="O952" s="744">
        <v>2</v>
      </c>
      <c r="P952" s="662">
        <v>1115</v>
      </c>
      <c r="Q952" s="677">
        <v>1</v>
      </c>
      <c r="R952" s="661">
        <v>4</v>
      </c>
      <c r="S952" s="677">
        <v>1</v>
      </c>
      <c r="T952" s="744">
        <v>2</v>
      </c>
      <c r="U952" s="700">
        <v>1</v>
      </c>
    </row>
    <row r="953" spans="1:21" ht="14.4" customHeight="1" x14ac:dyDescent="0.3">
      <c r="A953" s="660">
        <v>11</v>
      </c>
      <c r="B953" s="661" t="s">
        <v>577</v>
      </c>
      <c r="C953" s="661" t="s">
        <v>2261</v>
      </c>
      <c r="D953" s="742" t="s">
        <v>3663</v>
      </c>
      <c r="E953" s="743" t="s">
        <v>2277</v>
      </c>
      <c r="F953" s="661" t="s">
        <v>2258</v>
      </c>
      <c r="G953" s="661" t="s">
        <v>2357</v>
      </c>
      <c r="H953" s="661" t="s">
        <v>578</v>
      </c>
      <c r="I953" s="661" t="s">
        <v>3211</v>
      </c>
      <c r="J953" s="661" t="s">
        <v>3212</v>
      </c>
      <c r="K953" s="661" t="s">
        <v>3213</v>
      </c>
      <c r="L953" s="662">
        <v>0</v>
      </c>
      <c r="M953" s="662">
        <v>0</v>
      </c>
      <c r="N953" s="661">
        <v>1</v>
      </c>
      <c r="O953" s="744">
        <v>1</v>
      </c>
      <c r="P953" s="662"/>
      <c r="Q953" s="677"/>
      <c r="R953" s="661"/>
      <c r="S953" s="677">
        <v>0</v>
      </c>
      <c r="T953" s="744"/>
      <c r="U953" s="700">
        <v>0</v>
      </c>
    </row>
    <row r="954" spans="1:21" ht="14.4" customHeight="1" x14ac:dyDescent="0.3">
      <c r="A954" s="660">
        <v>11</v>
      </c>
      <c r="B954" s="661" t="s">
        <v>577</v>
      </c>
      <c r="C954" s="661" t="s">
        <v>2261</v>
      </c>
      <c r="D954" s="742" t="s">
        <v>3663</v>
      </c>
      <c r="E954" s="743" t="s">
        <v>2277</v>
      </c>
      <c r="F954" s="661" t="s">
        <v>2258</v>
      </c>
      <c r="G954" s="661" t="s">
        <v>2669</v>
      </c>
      <c r="H954" s="661" t="s">
        <v>578</v>
      </c>
      <c r="I954" s="661" t="s">
        <v>2670</v>
      </c>
      <c r="J954" s="661" t="s">
        <v>2671</v>
      </c>
      <c r="K954" s="661" t="s">
        <v>2672</v>
      </c>
      <c r="L954" s="662">
        <v>1659.44</v>
      </c>
      <c r="M954" s="662">
        <v>1659.44</v>
      </c>
      <c r="N954" s="661">
        <v>1</v>
      </c>
      <c r="O954" s="744">
        <v>1</v>
      </c>
      <c r="P954" s="662">
        <v>1659.44</v>
      </c>
      <c r="Q954" s="677">
        <v>1</v>
      </c>
      <c r="R954" s="661">
        <v>1</v>
      </c>
      <c r="S954" s="677">
        <v>1</v>
      </c>
      <c r="T954" s="744">
        <v>1</v>
      </c>
      <c r="U954" s="700">
        <v>1</v>
      </c>
    </row>
    <row r="955" spans="1:21" ht="14.4" customHeight="1" x14ac:dyDescent="0.3">
      <c r="A955" s="660">
        <v>11</v>
      </c>
      <c r="B955" s="661" t="s">
        <v>577</v>
      </c>
      <c r="C955" s="661" t="s">
        <v>2261</v>
      </c>
      <c r="D955" s="742" t="s">
        <v>3663</v>
      </c>
      <c r="E955" s="743" t="s">
        <v>2277</v>
      </c>
      <c r="F955" s="661" t="s">
        <v>2258</v>
      </c>
      <c r="G955" s="661" t="s">
        <v>2669</v>
      </c>
      <c r="H955" s="661" t="s">
        <v>578</v>
      </c>
      <c r="I955" s="661" t="s">
        <v>2825</v>
      </c>
      <c r="J955" s="661" t="s">
        <v>2826</v>
      </c>
      <c r="K955" s="661" t="s">
        <v>2827</v>
      </c>
      <c r="L955" s="662">
        <v>553.15</v>
      </c>
      <c r="M955" s="662">
        <v>11616.150000000001</v>
      </c>
      <c r="N955" s="661">
        <v>21</v>
      </c>
      <c r="O955" s="744">
        <v>7</v>
      </c>
      <c r="P955" s="662">
        <v>11616.150000000001</v>
      </c>
      <c r="Q955" s="677">
        <v>1</v>
      </c>
      <c r="R955" s="661">
        <v>21</v>
      </c>
      <c r="S955" s="677">
        <v>1</v>
      </c>
      <c r="T955" s="744">
        <v>7</v>
      </c>
      <c r="U955" s="700">
        <v>1</v>
      </c>
    </row>
    <row r="956" spans="1:21" ht="14.4" customHeight="1" x14ac:dyDescent="0.3">
      <c r="A956" s="660">
        <v>11</v>
      </c>
      <c r="B956" s="661" t="s">
        <v>577</v>
      </c>
      <c r="C956" s="661" t="s">
        <v>2261</v>
      </c>
      <c r="D956" s="742" t="s">
        <v>3663</v>
      </c>
      <c r="E956" s="743" t="s">
        <v>2277</v>
      </c>
      <c r="F956" s="661" t="s">
        <v>2258</v>
      </c>
      <c r="G956" s="661" t="s">
        <v>2669</v>
      </c>
      <c r="H956" s="661" t="s">
        <v>578</v>
      </c>
      <c r="I956" s="661" t="s">
        <v>2673</v>
      </c>
      <c r="J956" s="661" t="s">
        <v>2674</v>
      </c>
      <c r="K956" s="661" t="s">
        <v>2675</v>
      </c>
      <c r="L956" s="662">
        <v>995.67</v>
      </c>
      <c r="M956" s="662">
        <v>995.67</v>
      </c>
      <c r="N956" s="661">
        <v>1</v>
      </c>
      <c r="O956" s="744">
        <v>1</v>
      </c>
      <c r="P956" s="662"/>
      <c r="Q956" s="677">
        <v>0</v>
      </c>
      <c r="R956" s="661"/>
      <c r="S956" s="677">
        <v>0</v>
      </c>
      <c r="T956" s="744"/>
      <c r="U956" s="700">
        <v>0</v>
      </c>
    </row>
    <row r="957" spans="1:21" ht="14.4" customHeight="1" x14ac:dyDescent="0.3">
      <c r="A957" s="660">
        <v>11</v>
      </c>
      <c r="B957" s="661" t="s">
        <v>577</v>
      </c>
      <c r="C957" s="661" t="s">
        <v>2261</v>
      </c>
      <c r="D957" s="742" t="s">
        <v>3663</v>
      </c>
      <c r="E957" s="743" t="s">
        <v>2278</v>
      </c>
      <c r="F957" s="661" t="s">
        <v>2256</v>
      </c>
      <c r="G957" s="661" t="s">
        <v>2481</v>
      </c>
      <c r="H957" s="661" t="s">
        <v>578</v>
      </c>
      <c r="I957" s="661" t="s">
        <v>2482</v>
      </c>
      <c r="J957" s="661" t="s">
        <v>2483</v>
      </c>
      <c r="K957" s="661" t="s">
        <v>2484</v>
      </c>
      <c r="L957" s="662">
        <v>32.28</v>
      </c>
      <c r="M957" s="662">
        <v>32.28</v>
      </c>
      <c r="N957" s="661">
        <v>1</v>
      </c>
      <c r="O957" s="744">
        <v>0.5</v>
      </c>
      <c r="P957" s="662"/>
      <c r="Q957" s="677">
        <v>0</v>
      </c>
      <c r="R957" s="661"/>
      <c r="S957" s="677">
        <v>0</v>
      </c>
      <c r="T957" s="744"/>
      <c r="U957" s="700">
        <v>0</v>
      </c>
    </row>
    <row r="958" spans="1:21" ht="14.4" customHeight="1" x14ac:dyDescent="0.3">
      <c r="A958" s="660">
        <v>11</v>
      </c>
      <c r="B958" s="661" t="s">
        <v>577</v>
      </c>
      <c r="C958" s="661" t="s">
        <v>2261</v>
      </c>
      <c r="D958" s="742" t="s">
        <v>3663</v>
      </c>
      <c r="E958" s="743" t="s">
        <v>2278</v>
      </c>
      <c r="F958" s="661" t="s">
        <v>2256</v>
      </c>
      <c r="G958" s="661" t="s">
        <v>2481</v>
      </c>
      <c r="H958" s="661" t="s">
        <v>578</v>
      </c>
      <c r="I958" s="661" t="s">
        <v>2485</v>
      </c>
      <c r="J958" s="661" t="s">
        <v>2483</v>
      </c>
      <c r="K958" s="661" t="s">
        <v>2486</v>
      </c>
      <c r="L958" s="662">
        <v>96.84</v>
      </c>
      <c r="M958" s="662">
        <v>290.52</v>
      </c>
      <c r="N958" s="661">
        <v>3</v>
      </c>
      <c r="O958" s="744">
        <v>2.5</v>
      </c>
      <c r="P958" s="662">
        <v>193.68</v>
      </c>
      <c r="Q958" s="677">
        <v>0.66666666666666674</v>
      </c>
      <c r="R958" s="661">
        <v>2</v>
      </c>
      <c r="S958" s="677">
        <v>0.66666666666666663</v>
      </c>
      <c r="T958" s="744">
        <v>1.5</v>
      </c>
      <c r="U958" s="700">
        <v>0.6</v>
      </c>
    </row>
    <row r="959" spans="1:21" ht="14.4" customHeight="1" x14ac:dyDescent="0.3">
      <c r="A959" s="660">
        <v>11</v>
      </c>
      <c r="B959" s="661" t="s">
        <v>577</v>
      </c>
      <c r="C959" s="661" t="s">
        <v>2261</v>
      </c>
      <c r="D959" s="742" t="s">
        <v>3663</v>
      </c>
      <c r="E959" s="743" t="s">
        <v>2278</v>
      </c>
      <c r="F959" s="661" t="s">
        <v>2256</v>
      </c>
      <c r="G959" s="661" t="s">
        <v>2481</v>
      </c>
      <c r="H959" s="661" t="s">
        <v>578</v>
      </c>
      <c r="I959" s="661" t="s">
        <v>3329</v>
      </c>
      <c r="J959" s="661" t="s">
        <v>2483</v>
      </c>
      <c r="K959" s="661" t="s">
        <v>2484</v>
      </c>
      <c r="L959" s="662">
        <v>32.28</v>
      </c>
      <c r="M959" s="662">
        <v>64.56</v>
      </c>
      <c r="N959" s="661">
        <v>2</v>
      </c>
      <c r="O959" s="744">
        <v>1.5</v>
      </c>
      <c r="P959" s="662">
        <v>32.28</v>
      </c>
      <c r="Q959" s="677">
        <v>0.5</v>
      </c>
      <c r="R959" s="661">
        <v>1</v>
      </c>
      <c r="S959" s="677">
        <v>0.5</v>
      </c>
      <c r="T959" s="744">
        <v>0.5</v>
      </c>
      <c r="U959" s="700">
        <v>0.33333333333333331</v>
      </c>
    </row>
    <row r="960" spans="1:21" ht="14.4" customHeight="1" x14ac:dyDescent="0.3">
      <c r="A960" s="660">
        <v>11</v>
      </c>
      <c r="B960" s="661" t="s">
        <v>577</v>
      </c>
      <c r="C960" s="661" t="s">
        <v>2261</v>
      </c>
      <c r="D960" s="742" t="s">
        <v>3663</v>
      </c>
      <c r="E960" s="743" t="s">
        <v>2278</v>
      </c>
      <c r="F960" s="661" t="s">
        <v>2256</v>
      </c>
      <c r="G960" s="661" t="s">
        <v>2481</v>
      </c>
      <c r="H960" s="661" t="s">
        <v>578</v>
      </c>
      <c r="I960" s="661" t="s">
        <v>2680</v>
      </c>
      <c r="J960" s="661" t="s">
        <v>2483</v>
      </c>
      <c r="K960" s="661" t="s">
        <v>2486</v>
      </c>
      <c r="L960" s="662">
        <v>96.84</v>
      </c>
      <c r="M960" s="662">
        <v>193.68</v>
      </c>
      <c r="N960" s="661">
        <v>2</v>
      </c>
      <c r="O960" s="744">
        <v>1.5</v>
      </c>
      <c r="P960" s="662">
        <v>96.84</v>
      </c>
      <c r="Q960" s="677">
        <v>0.5</v>
      </c>
      <c r="R960" s="661">
        <v>1</v>
      </c>
      <c r="S960" s="677">
        <v>0.5</v>
      </c>
      <c r="T960" s="744">
        <v>1</v>
      </c>
      <c r="U960" s="700">
        <v>0.66666666666666663</v>
      </c>
    </row>
    <row r="961" spans="1:21" ht="14.4" customHeight="1" x14ac:dyDescent="0.3">
      <c r="A961" s="660">
        <v>11</v>
      </c>
      <c r="B961" s="661" t="s">
        <v>577</v>
      </c>
      <c r="C961" s="661" t="s">
        <v>2261</v>
      </c>
      <c r="D961" s="742" t="s">
        <v>3663</v>
      </c>
      <c r="E961" s="743" t="s">
        <v>2278</v>
      </c>
      <c r="F961" s="661" t="s">
        <v>2256</v>
      </c>
      <c r="G961" s="661" t="s">
        <v>3330</v>
      </c>
      <c r="H961" s="661" t="s">
        <v>578</v>
      </c>
      <c r="I961" s="661" t="s">
        <v>3331</v>
      </c>
      <c r="J961" s="661" t="s">
        <v>3332</v>
      </c>
      <c r="K961" s="661" t="s">
        <v>2159</v>
      </c>
      <c r="L961" s="662">
        <v>0</v>
      </c>
      <c r="M961" s="662">
        <v>0</v>
      </c>
      <c r="N961" s="661">
        <v>1</v>
      </c>
      <c r="O961" s="744">
        <v>1</v>
      </c>
      <c r="P961" s="662"/>
      <c r="Q961" s="677"/>
      <c r="R961" s="661"/>
      <c r="S961" s="677">
        <v>0</v>
      </c>
      <c r="T961" s="744"/>
      <c r="U961" s="700">
        <v>0</v>
      </c>
    </row>
    <row r="962" spans="1:21" ht="14.4" customHeight="1" x14ac:dyDescent="0.3">
      <c r="A962" s="660">
        <v>11</v>
      </c>
      <c r="B962" s="661" t="s">
        <v>577</v>
      </c>
      <c r="C962" s="661" t="s">
        <v>2261</v>
      </c>
      <c r="D962" s="742" t="s">
        <v>3663</v>
      </c>
      <c r="E962" s="743" t="s">
        <v>2278</v>
      </c>
      <c r="F962" s="661" t="s">
        <v>2256</v>
      </c>
      <c r="G962" s="661" t="s">
        <v>2459</v>
      </c>
      <c r="H962" s="661" t="s">
        <v>578</v>
      </c>
      <c r="I962" s="661" t="s">
        <v>2460</v>
      </c>
      <c r="J962" s="661" t="s">
        <v>2461</v>
      </c>
      <c r="K962" s="661" t="s">
        <v>2462</v>
      </c>
      <c r="L962" s="662">
        <v>159.71</v>
      </c>
      <c r="M962" s="662">
        <v>7825.7900000000009</v>
      </c>
      <c r="N962" s="661">
        <v>49</v>
      </c>
      <c r="O962" s="744">
        <v>15</v>
      </c>
      <c r="P962" s="662">
        <v>2395.65</v>
      </c>
      <c r="Q962" s="677">
        <v>0.30612244897959179</v>
      </c>
      <c r="R962" s="661">
        <v>15</v>
      </c>
      <c r="S962" s="677">
        <v>0.30612244897959184</v>
      </c>
      <c r="T962" s="744">
        <v>4</v>
      </c>
      <c r="U962" s="700">
        <v>0.26666666666666666</v>
      </c>
    </row>
    <row r="963" spans="1:21" ht="14.4" customHeight="1" x14ac:dyDescent="0.3">
      <c r="A963" s="660">
        <v>11</v>
      </c>
      <c r="B963" s="661" t="s">
        <v>577</v>
      </c>
      <c r="C963" s="661" t="s">
        <v>2261</v>
      </c>
      <c r="D963" s="742" t="s">
        <v>3663</v>
      </c>
      <c r="E963" s="743" t="s">
        <v>2278</v>
      </c>
      <c r="F963" s="661" t="s">
        <v>2256</v>
      </c>
      <c r="G963" s="661" t="s">
        <v>2292</v>
      </c>
      <c r="H963" s="661" t="s">
        <v>578</v>
      </c>
      <c r="I963" s="661" t="s">
        <v>1101</v>
      </c>
      <c r="J963" s="661" t="s">
        <v>1102</v>
      </c>
      <c r="K963" s="661" t="s">
        <v>2146</v>
      </c>
      <c r="L963" s="662">
        <v>170.52</v>
      </c>
      <c r="M963" s="662">
        <v>682.08</v>
      </c>
      <c r="N963" s="661">
        <v>4</v>
      </c>
      <c r="O963" s="744">
        <v>2.5</v>
      </c>
      <c r="P963" s="662">
        <v>170.52</v>
      </c>
      <c r="Q963" s="677">
        <v>0.25</v>
      </c>
      <c r="R963" s="661">
        <v>1</v>
      </c>
      <c r="S963" s="677">
        <v>0.25</v>
      </c>
      <c r="T963" s="744">
        <v>0.5</v>
      </c>
      <c r="U963" s="700">
        <v>0.2</v>
      </c>
    </row>
    <row r="964" spans="1:21" ht="14.4" customHeight="1" x14ac:dyDescent="0.3">
      <c r="A964" s="660">
        <v>11</v>
      </c>
      <c r="B964" s="661" t="s">
        <v>577</v>
      </c>
      <c r="C964" s="661" t="s">
        <v>2261</v>
      </c>
      <c r="D964" s="742" t="s">
        <v>3663</v>
      </c>
      <c r="E964" s="743" t="s">
        <v>2278</v>
      </c>
      <c r="F964" s="661" t="s">
        <v>2256</v>
      </c>
      <c r="G964" s="661" t="s">
        <v>2950</v>
      </c>
      <c r="H964" s="661" t="s">
        <v>578</v>
      </c>
      <c r="I964" s="661" t="s">
        <v>2951</v>
      </c>
      <c r="J964" s="661" t="s">
        <v>2952</v>
      </c>
      <c r="K964" s="661" t="s">
        <v>2953</v>
      </c>
      <c r="L964" s="662">
        <v>508.75</v>
      </c>
      <c r="M964" s="662">
        <v>1017.5</v>
      </c>
      <c r="N964" s="661">
        <v>2</v>
      </c>
      <c r="O964" s="744">
        <v>1.5</v>
      </c>
      <c r="P964" s="662"/>
      <c r="Q964" s="677">
        <v>0</v>
      </c>
      <c r="R964" s="661"/>
      <c r="S964" s="677">
        <v>0</v>
      </c>
      <c r="T964" s="744"/>
      <c r="U964" s="700">
        <v>0</v>
      </c>
    </row>
    <row r="965" spans="1:21" ht="14.4" customHeight="1" x14ac:dyDescent="0.3">
      <c r="A965" s="660">
        <v>11</v>
      </c>
      <c r="B965" s="661" t="s">
        <v>577</v>
      </c>
      <c r="C965" s="661" t="s">
        <v>2261</v>
      </c>
      <c r="D965" s="742" t="s">
        <v>3663</v>
      </c>
      <c r="E965" s="743" t="s">
        <v>2278</v>
      </c>
      <c r="F965" s="661" t="s">
        <v>2256</v>
      </c>
      <c r="G965" s="661" t="s">
        <v>2493</v>
      </c>
      <c r="H965" s="661" t="s">
        <v>578</v>
      </c>
      <c r="I965" s="661" t="s">
        <v>636</v>
      </c>
      <c r="J965" s="661" t="s">
        <v>2494</v>
      </c>
      <c r="K965" s="661" t="s">
        <v>2495</v>
      </c>
      <c r="L965" s="662">
        <v>18.11</v>
      </c>
      <c r="M965" s="662">
        <v>18.11</v>
      </c>
      <c r="N965" s="661">
        <v>1</v>
      </c>
      <c r="O965" s="744">
        <v>1</v>
      </c>
      <c r="P965" s="662"/>
      <c r="Q965" s="677">
        <v>0</v>
      </c>
      <c r="R965" s="661"/>
      <c r="S965" s="677">
        <v>0</v>
      </c>
      <c r="T965" s="744"/>
      <c r="U965" s="700">
        <v>0</v>
      </c>
    </row>
    <row r="966" spans="1:21" ht="14.4" customHeight="1" x14ac:dyDescent="0.3">
      <c r="A966" s="660">
        <v>11</v>
      </c>
      <c r="B966" s="661" t="s">
        <v>577</v>
      </c>
      <c r="C966" s="661" t="s">
        <v>2261</v>
      </c>
      <c r="D966" s="742" t="s">
        <v>3663</v>
      </c>
      <c r="E966" s="743" t="s">
        <v>2278</v>
      </c>
      <c r="F966" s="661" t="s">
        <v>2256</v>
      </c>
      <c r="G966" s="661" t="s">
        <v>2295</v>
      </c>
      <c r="H966" s="661" t="s">
        <v>578</v>
      </c>
      <c r="I966" s="661" t="s">
        <v>852</v>
      </c>
      <c r="J966" s="661" t="s">
        <v>853</v>
      </c>
      <c r="K966" s="661" t="s">
        <v>854</v>
      </c>
      <c r="L966" s="662">
        <v>72.64</v>
      </c>
      <c r="M966" s="662">
        <v>72.64</v>
      </c>
      <c r="N966" s="661">
        <v>1</v>
      </c>
      <c r="O966" s="744">
        <v>1</v>
      </c>
      <c r="P966" s="662">
        <v>72.64</v>
      </c>
      <c r="Q966" s="677">
        <v>1</v>
      </c>
      <c r="R966" s="661">
        <v>1</v>
      </c>
      <c r="S966" s="677">
        <v>1</v>
      </c>
      <c r="T966" s="744">
        <v>1</v>
      </c>
      <c r="U966" s="700">
        <v>1</v>
      </c>
    </row>
    <row r="967" spans="1:21" ht="14.4" customHeight="1" x14ac:dyDescent="0.3">
      <c r="A967" s="660">
        <v>11</v>
      </c>
      <c r="B967" s="661" t="s">
        <v>577</v>
      </c>
      <c r="C967" s="661" t="s">
        <v>2261</v>
      </c>
      <c r="D967" s="742" t="s">
        <v>3663</v>
      </c>
      <c r="E967" s="743" t="s">
        <v>2278</v>
      </c>
      <c r="F967" s="661" t="s">
        <v>2256</v>
      </c>
      <c r="G967" s="661" t="s">
        <v>2295</v>
      </c>
      <c r="H967" s="661" t="s">
        <v>578</v>
      </c>
      <c r="I967" s="661" t="s">
        <v>3333</v>
      </c>
      <c r="J967" s="661" t="s">
        <v>3334</v>
      </c>
      <c r="K967" s="661" t="s">
        <v>3335</v>
      </c>
      <c r="L967" s="662">
        <v>0</v>
      </c>
      <c r="M967" s="662">
        <v>0</v>
      </c>
      <c r="N967" s="661">
        <v>7</v>
      </c>
      <c r="O967" s="744">
        <v>4</v>
      </c>
      <c r="P967" s="662">
        <v>0</v>
      </c>
      <c r="Q967" s="677"/>
      <c r="R967" s="661">
        <v>3</v>
      </c>
      <c r="S967" s="677">
        <v>0.42857142857142855</v>
      </c>
      <c r="T967" s="744">
        <v>2</v>
      </c>
      <c r="U967" s="700">
        <v>0.5</v>
      </c>
    </row>
    <row r="968" spans="1:21" ht="14.4" customHeight="1" x14ac:dyDescent="0.3">
      <c r="A968" s="660">
        <v>11</v>
      </c>
      <c r="B968" s="661" t="s">
        <v>577</v>
      </c>
      <c r="C968" s="661" t="s">
        <v>2261</v>
      </c>
      <c r="D968" s="742" t="s">
        <v>3663</v>
      </c>
      <c r="E968" s="743" t="s">
        <v>2278</v>
      </c>
      <c r="F968" s="661" t="s">
        <v>2256</v>
      </c>
      <c r="G968" s="661" t="s">
        <v>2295</v>
      </c>
      <c r="H968" s="661" t="s">
        <v>578</v>
      </c>
      <c r="I968" s="661" t="s">
        <v>3336</v>
      </c>
      <c r="J968" s="661" t="s">
        <v>3334</v>
      </c>
      <c r="K968" s="661" t="s">
        <v>3337</v>
      </c>
      <c r="L968" s="662">
        <v>0</v>
      </c>
      <c r="M968" s="662">
        <v>0</v>
      </c>
      <c r="N968" s="661">
        <v>3</v>
      </c>
      <c r="O968" s="744">
        <v>2.5</v>
      </c>
      <c r="P968" s="662">
        <v>0</v>
      </c>
      <c r="Q968" s="677"/>
      <c r="R968" s="661">
        <v>1</v>
      </c>
      <c r="S968" s="677">
        <v>0.33333333333333331</v>
      </c>
      <c r="T968" s="744">
        <v>1</v>
      </c>
      <c r="U968" s="700">
        <v>0.4</v>
      </c>
    </row>
    <row r="969" spans="1:21" ht="14.4" customHeight="1" x14ac:dyDescent="0.3">
      <c r="A969" s="660">
        <v>11</v>
      </c>
      <c r="B969" s="661" t="s">
        <v>577</v>
      </c>
      <c r="C969" s="661" t="s">
        <v>2261</v>
      </c>
      <c r="D969" s="742" t="s">
        <v>3663</v>
      </c>
      <c r="E969" s="743" t="s">
        <v>2278</v>
      </c>
      <c r="F969" s="661" t="s">
        <v>2256</v>
      </c>
      <c r="G969" s="661" t="s">
        <v>2295</v>
      </c>
      <c r="H969" s="661" t="s">
        <v>578</v>
      </c>
      <c r="I969" s="661" t="s">
        <v>2498</v>
      </c>
      <c r="J969" s="661" t="s">
        <v>2499</v>
      </c>
      <c r="K969" s="661" t="s">
        <v>2500</v>
      </c>
      <c r="L969" s="662">
        <v>96.84</v>
      </c>
      <c r="M969" s="662">
        <v>96.84</v>
      </c>
      <c r="N969" s="661">
        <v>1</v>
      </c>
      <c r="O969" s="744">
        <v>0.5</v>
      </c>
      <c r="P969" s="662"/>
      <c r="Q969" s="677">
        <v>0</v>
      </c>
      <c r="R969" s="661"/>
      <c r="S969" s="677">
        <v>0</v>
      </c>
      <c r="T969" s="744"/>
      <c r="U969" s="700">
        <v>0</v>
      </c>
    </row>
    <row r="970" spans="1:21" ht="14.4" customHeight="1" x14ac:dyDescent="0.3">
      <c r="A970" s="660">
        <v>11</v>
      </c>
      <c r="B970" s="661" t="s">
        <v>577</v>
      </c>
      <c r="C970" s="661" t="s">
        <v>2261</v>
      </c>
      <c r="D970" s="742" t="s">
        <v>3663</v>
      </c>
      <c r="E970" s="743" t="s">
        <v>2278</v>
      </c>
      <c r="F970" s="661" t="s">
        <v>2256</v>
      </c>
      <c r="G970" s="661" t="s">
        <v>2295</v>
      </c>
      <c r="H970" s="661" t="s">
        <v>578</v>
      </c>
      <c r="I970" s="661" t="s">
        <v>3230</v>
      </c>
      <c r="J970" s="661" t="s">
        <v>3231</v>
      </c>
      <c r="K970" s="661" t="s">
        <v>3232</v>
      </c>
      <c r="L970" s="662">
        <v>39.020000000000003</v>
      </c>
      <c r="M970" s="662">
        <v>195.10000000000002</v>
      </c>
      <c r="N970" s="661">
        <v>5</v>
      </c>
      <c r="O970" s="744">
        <v>0.5</v>
      </c>
      <c r="P970" s="662"/>
      <c r="Q970" s="677">
        <v>0</v>
      </c>
      <c r="R970" s="661"/>
      <c r="S970" s="677">
        <v>0</v>
      </c>
      <c r="T970" s="744"/>
      <c r="U970" s="700">
        <v>0</v>
      </c>
    </row>
    <row r="971" spans="1:21" ht="14.4" customHeight="1" x14ac:dyDescent="0.3">
      <c r="A971" s="660">
        <v>11</v>
      </c>
      <c r="B971" s="661" t="s">
        <v>577</v>
      </c>
      <c r="C971" s="661" t="s">
        <v>2261</v>
      </c>
      <c r="D971" s="742" t="s">
        <v>3663</v>
      </c>
      <c r="E971" s="743" t="s">
        <v>2278</v>
      </c>
      <c r="F971" s="661" t="s">
        <v>2256</v>
      </c>
      <c r="G971" s="661" t="s">
        <v>2343</v>
      </c>
      <c r="H971" s="661" t="s">
        <v>578</v>
      </c>
      <c r="I971" s="661" t="s">
        <v>668</v>
      </c>
      <c r="J971" s="661" t="s">
        <v>669</v>
      </c>
      <c r="K971" s="661" t="s">
        <v>2345</v>
      </c>
      <c r="L971" s="662">
        <v>110.28</v>
      </c>
      <c r="M971" s="662">
        <v>220.56</v>
      </c>
      <c r="N971" s="661">
        <v>2</v>
      </c>
      <c r="O971" s="744">
        <v>1</v>
      </c>
      <c r="P971" s="662">
        <v>220.56</v>
      </c>
      <c r="Q971" s="677">
        <v>1</v>
      </c>
      <c r="R971" s="661">
        <v>2</v>
      </c>
      <c r="S971" s="677">
        <v>1</v>
      </c>
      <c r="T971" s="744">
        <v>1</v>
      </c>
      <c r="U971" s="700">
        <v>1</v>
      </c>
    </row>
    <row r="972" spans="1:21" ht="14.4" customHeight="1" x14ac:dyDescent="0.3">
      <c r="A972" s="660">
        <v>11</v>
      </c>
      <c r="B972" s="661" t="s">
        <v>577</v>
      </c>
      <c r="C972" s="661" t="s">
        <v>2261</v>
      </c>
      <c r="D972" s="742" t="s">
        <v>3663</v>
      </c>
      <c r="E972" s="743" t="s">
        <v>2278</v>
      </c>
      <c r="F972" s="661" t="s">
        <v>2256</v>
      </c>
      <c r="G972" s="661" t="s">
        <v>2343</v>
      </c>
      <c r="H972" s="661" t="s">
        <v>578</v>
      </c>
      <c r="I972" s="661" t="s">
        <v>2860</v>
      </c>
      <c r="J972" s="661" t="s">
        <v>669</v>
      </c>
      <c r="K972" s="661" t="s">
        <v>2345</v>
      </c>
      <c r="L972" s="662">
        <v>110.28</v>
      </c>
      <c r="M972" s="662">
        <v>110.28</v>
      </c>
      <c r="N972" s="661">
        <v>1</v>
      </c>
      <c r="O972" s="744">
        <v>0.5</v>
      </c>
      <c r="P972" s="662">
        <v>110.28</v>
      </c>
      <c r="Q972" s="677">
        <v>1</v>
      </c>
      <c r="R972" s="661">
        <v>1</v>
      </c>
      <c r="S972" s="677">
        <v>1</v>
      </c>
      <c r="T972" s="744">
        <v>0.5</v>
      </c>
      <c r="U972" s="700">
        <v>1</v>
      </c>
    </row>
    <row r="973" spans="1:21" ht="14.4" customHeight="1" x14ac:dyDescent="0.3">
      <c r="A973" s="660">
        <v>11</v>
      </c>
      <c r="B973" s="661" t="s">
        <v>577</v>
      </c>
      <c r="C973" s="661" t="s">
        <v>2261</v>
      </c>
      <c r="D973" s="742" t="s">
        <v>3663</v>
      </c>
      <c r="E973" s="743" t="s">
        <v>2278</v>
      </c>
      <c r="F973" s="661" t="s">
        <v>2256</v>
      </c>
      <c r="G973" s="661" t="s">
        <v>3338</v>
      </c>
      <c r="H973" s="661" t="s">
        <v>578</v>
      </c>
      <c r="I973" s="661" t="s">
        <v>3339</v>
      </c>
      <c r="J973" s="661" t="s">
        <v>3340</v>
      </c>
      <c r="K973" s="661" t="s">
        <v>3341</v>
      </c>
      <c r="L973" s="662">
        <v>0</v>
      </c>
      <c r="M973" s="662">
        <v>0</v>
      </c>
      <c r="N973" s="661">
        <v>1</v>
      </c>
      <c r="O973" s="744">
        <v>1</v>
      </c>
      <c r="P973" s="662"/>
      <c r="Q973" s="677"/>
      <c r="R973" s="661"/>
      <c r="S973" s="677">
        <v>0</v>
      </c>
      <c r="T973" s="744"/>
      <c r="U973" s="700">
        <v>0</v>
      </c>
    </row>
    <row r="974" spans="1:21" ht="14.4" customHeight="1" x14ac:dyDescent="0.3">
      <c r="A974" s="660">
        <v>11</v>
      </c>
      <c r="B974" s="661" t="s">
        <v>577</v>
      </c>
      <c r="C974" s="661" t="s">
        <v>2261</v>
      </c>
      <c r="D974" s="742" t="s">
        <v>3663</v>
      </c>
      <c r="E974" s="743" t="s">
        <v>2278</v>
      </c>
      <c r="F974" s="661" t="s">
        <v>2256</v>
      </c>
      <c r="G974" s="661" t="s">
        <v>2431</v>
      </c>
      <c r="H974" s="661" t="s">
        <v>578</v>
      </c>
      <c r="I974" s="661" t="s">
        <v>1724</v>
      </c>
      <c r="J974" s="661" t="s">
        <v>1725</v>
      </c>
      <c r="K974" s="661" t="s">
        <v>2432</v>
      </c>
      <c r="L974" s="662">
        <v>156.77000000000001</v>
      </c>
      <c r="M974" s="662">
        <v>783.85000000000014</v>
      </c>
      <c r="N974" s="661">
        <v>5</v>
      </c>
      <c r="O974" s="744">
        <v>1.5</v>
      </c>
      <c r="P974" s="662"/>
      <c r="Q974" s="677">
        <v>0</v>
      </c>
      <c r="R974" s="661"/>
      <c r="S974" s="677">
        <v>0</v>
      </c>
      <c r="T974" s="744"/>
      <c r="U974" s="700">
        <v>0</v>
      </c>
    </row>
    <row r="975" spans="1:21" ht="14.4" customHeight="1" x14ac:dyDescent="0.3">
      <c r="A975" s="660">
        <v>11</v>
      </c>
      <c r="B975" s="661" t="s">
        <v>577</v>
      </c>
      <c r="C975" s="661" t="s">
        <v>2261</v>
      </c>
      <c r="D975" s="742" t="s">
        <v>3663</v>
      </c>
      <c r="E975" s="743" t="s">
        <v>2278</v>
      </c>
      <c r="F975" s="661" t="s">
        <v>2256</v>
      </c>
      <c r="G975" s="661" t="s">
        <v>2374</v>
      </c>
      <c r="H975" s="661" t="s">
        <v>578</v>
      </c>
      <c r="I975" s="661" t="s">
        <v>1282</v>
      </c>
      <c r="J975" s="661" t="s">
        <v>2375</v>
      </c>
      <c r="K975" s="661" t="s">
        <v>1280</v>
      </c>
      <c r="L975" s="662">
        <v>0</v>
      </c>
      <c r="M975" s="662">
        <v>0</v>
      </c>
      <c r="N975" s="661">
        <v>8</v>
      </c>
      <c r="O975" s="744">
        <v>3</v>
      </c>
      <c r="P975" s="662">
        <v>0</v>
      </c>
      <c r="Q975" s="677"/>
      <c r="R975" s="661">
        <v>4</v>
      </c>
      <c r="S975" s="677">
        <v>0.5</v>
      </c>
      <c r="T975" s="744">
        <v>1.5</v>
      </c>
      <c r="U975" s="700">
        <v>0.5</v>
      </c>
    </row>
    <row r="976" spans="1:21" ht="14.4" customHeight="1" x14ac:dyDescent="0.3">
      <c r="A976" s="660">
        <v>11</v>
      </c>
      <c r="B976" s="661" t="s">
        <v>577</v>
      </c>
      <c r="C976" s="661" t="s">
        <v>2261</v>
      </c>
      <c r="D976" s="742" t="s">
        <v>3663</v>
      </c>
      <c r="E976" s="743" t="s">
        <v>2278</v>
      </c>
      <c r="F976" s="661" t="s">
        <v>2256</v>
      </c>
      <c r="G976" s="661" t="s">
        <v>3342</v>
      </c>
      <c r="H976" s="661" t="s">
        <v>578</v>
      </c>
      <c r="I976" s="661" t="s">
        <v>3343</v>
      </c>
      <c r="J976" s="661" t="s">
        <v>3344</v>
      </c>
      <c r="K976" s="661" t="s">
        <v>3313</v>
      </c>
      <c r="L976" s="662">
        <v>0</v>
      </c>
      <c r="M976" s="662">
        <v>0</v>
      </c>
      <c r="N976" s="661">
        <v>1</v>
      </c>
      <c r="O976" s="744">
        <v>1</v>
      </c>
      <c r="P976" s="662">
        <v>0</v>
      </c>
      <c r="Q976" s="677"/>
      <c r="R976" s="661">
        <v>1</v>
      </c>
      <c r="S976" s="677">
        <v>1</v>
      </c>
      <c r="T976" s="744">
        <v>1</v>
      </c>
      <c r="U976" s="700">
        <v>1</v>
      </c>
    </row>
    <row r="977" spans="1:21" ht="14.4" customHeight="1" x14ac:dyDescent="0.3">
      <c r="A977" s="660">
        <v>11</v>
      </c>
      <c r="B977" s="661" t="s">
        <v>577</v>
      </c>
      <c r="C977" s="661" t="s">
        <v>2261</v>
      </c>
      <c r="D977" s="742" t="s">
        <v>3663</v>
      </c>
      <c r="E977" s="743" t="s">
        <v>2278</v>
      </c>
      <c r="F977" s="661" t="s">
        <v>2256</v>
      </c>
      <c r="G977" s="661" t="s">
        <v>3345</v>
      </c>
      <c r="H977" s="661" t="s">
        <v>578</v>
      </c>
      <c r="I977" s="661" t="s">
        <v>3346</v>
      </c>
      <c r="J977" s="661" t="s">
        <v>3347</v>
      </c>
      <c r="K977" s="661" t="s">
        <v>3348</v>
      </c>
      <c r="L977" s="662">
        <v>0</v>
      </c>
      <c r="M977" s="662">
        <v>0</v>
      </c>
      <c r="N977" s="661">
        <v>1</v>
      </c>
      <c r="O977" s="744">
        <v>0.5</v>
      </c>
      <c r="P977" s="662"/>
      <c r="Q977" s="677"/>
      <c r="R977" s="661"/>
      <c r="S977" s="677">
        <v>0</v>
      </c>
      <c r="T977" s="744"/>
      <c r="U977" s="700">
        <v>0</v>
      </c>
    </row>
    <row r="978" spans="1:21" ht="14.4" customHeight="1" x14ac:dyDescent="0.3">
      <c r="A978" s="660">
        <v>11</v>
      </c>
      <c r="B978" s="661" t="s">
        <v>577</v>
      </c>
      <c r="C978" s="661" t="s">
        <v>2261</v>
      </c>
      <c r="D978" s="742" t="s">
        <v>3663</v>
      </c>
      <c r="E978" s="743" t="s">
        <v>2278</v>
      </c>
      <c r="F978" s="661" t="s">
        <v>2256</v>
      </c>
      <c r="G978" s="661" t="s">
        <v>2513</v>
      </c>
      <c r="H978" s="661" t="s">
        <v>578</v>
      </c>
      <c r="I978" s="661" t="s">
        <v>2517</v>
      </c>
      <c r="J978" s="661" t="s">
        <v>2515</v>
      </c>
      <c r="K978" s="661" t="s">
        <v>2518</v>
      </c>
      <c r="L978" s="662">
        <v>159.71</v>
      </c>
      <c r="M978" s="662">
        <v>479.13</v>
      </c>
      <c r="N978" s="661">
        <v>3</v>
      </c>
      <c r="O978" s="744">
        <v>1</v>
      </c>
      <c r="P978" s="662"/>
      <c r="Q978" s="677">
        <v>0</v>
      </c>
      <c r="R978" s="661"/>
      <c r="S978" s="677">
        <v>0</v>
      </c>
      <c r="T978" s="744"/>
      <c r="U978" s="700">
        <v>0</v>
      </c>
    </row>
    <row r="979" spans="1:21" ht="14.4" customHeight="1" x14ac:dyDescent="0.3">
      <c r="A979" s="660">
        <v>11</v>
      </c>
      <c r="B979" s="661" t="s">
        <v>577</v>
      </c>
      <c r="C979" s="661" t="s">
        <v>2261</v>
      </c>
      <c r="D979" s="742" t="s">
        <v>3663</v>
      </c>
      <c r="E979" s="743" t="s">
        <v>2278</v>
      </c>
      <c r="F979" s="661" t="s">
        <v>2256</v>
      </c>
      <c r="G979" s="661" t="s">
        <v>2376</v>
      </c>
      <c r="H979" s="661" t="s">
        <v>578</v>
      </c>
      <c r="I979" s="661" t="s">
        <v>838</v>
      </c>
      <c r="J979" s="661" t="s">
        <v>839</v>
      </c>
      <c r="K979" s="661" t="s">
        <v>2377</v>
      </c>
      <c r="L979" s="662">
        <v>60.9</v>
      </c>
      <c r="M979" s="662">
        <v>913.49999999999977</v>
      </c>
      <c r="N979" s="661">
        <v>15</v>
      </c>
      <c r="O979" s="744">
        <v>7</v>
      </c>
      <c r="P979" s="662"/>
      <c r="Q979" s="677">
        <v>0</v>
      </c>
      <c r="R979" s="661"/>
      <c r="S979" s="677">
        <v>0</v>
      </c>
      <c r="T979" s="744"/>
      <c r="U979" s="700">
        <v>0</v>
      </c>
    </row>
    <row r="980" spans="1:21" ht="14.4" customHeight="1" x14ac:dyDescent="0.3">
      <c r="A980" s="660">
        <v>11</v>
      </c>
      <c r="B980" s="661" t="s">
        <v>577</v>
      </c>
      <c r="C980" s="661" t="s">
        <v>2261</v>
      </c>
      <c r="D980" s="742" t="s">
        <v>3663</v>
      </c>
      <c r="E980" s="743" t="s">
        <v>2278</v>
      </c>
      <c r="F980" s="661" t="s">
        <v>2256</v>
      </c>
      <c r="G980" s="661" t="s">
        <v>2346</v>
      </c>
      <c r="H980" s="661" t="s">
        <v>578</v>
      </c>
      <c r="I980" s="661" t="s">
        <v>773</v>
      </c>
      <c r="J980" s="661" t="s">
        <v>774</v>
      </c>
      <c r="K980" s="661" t="s">
        <v>2382</v>
      </c>
      <c r="L980" s="662">
        <v>0</v>
      </c>
      <c r="M980" s="662">
        <v>0</v>
      </c>
      <c r="N980" s="661">
        <v>1</v>
      </c>
      <c r="O980" s="744">
        <v>0.5</v>
      </c>
      <c r="P980" s="662"/>
      <c r="Q980" s="677"/>
      <c r="R980" s="661"/>
      <c r="S980" s="677">
        <v>0</v>
      </c>
      <c r="T980" s="744"/>
      <c r="U980" s="700">
        <v>0</v>
      </c>
    </row>
    <row r="981" spans="1:21" ht="14.4" customHeight="1" x14ac:dyDescent="0.3">
      <c r="A981" s="660">
        <v>11</v>
      </c>
      <c r="B981" s="661" t="s">
        <v>577</v>
      </c>
      <c r="C981" s="661" t="s">
        <v>2261</v>
      </c>
      <c r="D981" s="742" t="s">
        <v>3663</v>
      </c>
      <c r="E981" s="743" t="s">
        <v>2278</v>
      </c>
      <c r="F981" s="661" t="s">
        <v>2256</v>
      </c>
      <c r="G981" s="661" t="s">
        <v>2869</v>
      </c>
      <c r="H981" s="661" t="s">
        <v>578</v>
      </c>
      <c r="I981" s="661" t="s">
        <v>2870</v>
      </c>
      <c r="J981" s="661" t="s">
        <v>2871</v>
      </c>
      <c r="K981" s="661" t="s">
        <v>2872</v>
      </c>
      <c r="L981" s="662">
        <v>0</v>
      </c>
      <c r="M981" s="662">
        <v>0</v>
      </c>
      <c r="N981" s="661">
        <v>3</v>
      </c>
      <c r="O981" s="744">
        <v>1</v>
      </c>
      <c r="P981" s="662">
        <v>0</v>
      </c>
      <c r="Q981" s="677"/>
      <c r="R981" s="661">
        <v>3</v>
      </c>
      <c r="S981" s="677">
        <v>1</v>
      </c>
      <c r="T981" s="744">
        <v>1</v>
      </c>
      <c r="U981" s="700">
        <v>1</v>
      </c>
    </row>
    <row r="982" spans="1:21" ht="14.4" customHeight="1" x14ac:dyDescent="0.3">
      <c r="A982" s="660">
        <v>11</v>
      </c>
      <c r="B982" s="661" t="s">
        <v>577</v>
      </c>
      <c r="C982" s="661" t="s">
        <v>2261</v>
      </c>
      <c r="D982" s="742" t="s">
        <v>3663</v>
      </c>
      <c r="E982" s="743" t="s">
        <v>2278</v>
      </c>
      <c r="F982" s="661" t="s">
        <v>2256</v>
      </c>
      <c r="G982" s="661" t="s">
        <v>2538</v>
      </c>
      <c r="H982" s="661" t="s">
        <v>578</v>
      </c>
      <c r="I982" s="661" t="s">
        <v>2731</v>
      </c>
      <c r="J982" s="661" t="s">
        <v>2732</v>
      </c>
      <c r="K982" s="661" t="s">
        <v>2541</v>
      </c>
      <c r="L982" s="662">
        <v>1776.67</v>
      </c>
      <c r="M982" s="662">
        <v>3553.34</v>
      </c>
      <c r="N982" s="661">
        <v>2</v>
      </c>
      <c r="O982" s="744">
        <v>1</v>
      </c>
      <c r="P982" s="662">
        <v>3553.34</v>
      </c>
      <c r="Q982" s="677">
        <v>1</v>
      </c>
      <c r="R982" s="661">
        <v>2</v>
      </c>
      <c r="S982" s="677">
        <v>1</v>
      </c>
      <c r="T982" s="744">
        <v>1</v>
      </c>
      <c r="U982" s="700">
        <v>1</v>
      </c>
    </row>
    <row r="983" spans="1:21" ht="14.4" customHeight="1" x14ac:dyDescent="0.3">
      <c r="A983" s="660">
        <v>11</v>
      </c>
      <c r="B983" s="661" t="s">
        <v>577</v>
      </c>
      <c r="C983" s="661" t="s">
        <v>2261</v>
      </c>
      <c r="D983" s="742" t="s">
        <v>3663</v>
      </c>
      <c r="E983" s="743" t="s">
        <v>2278</v>
      </c>
      <c r="F983" s="661" t="s">
        <v>2256</v>
      </c>
      <c r="G983" s="661" t="s">
        <v>2538</v>
      </c>
      <c r="H983" s="661" t="s">
        <v>578</v>
      </c>
      <c r="I983" s="661" t="s">
        <v>2539</v>
      </c>
      <c r="J983" s="661" t="s">
        <v>2540</v>
      </c>
      <c r="K983" s="661" t="s">
        <v>2541</v>
      </c>
      <c r="L983" s="662">
        <v>1776.68</v>
      </c>
      <c r="M983" s="662">
        <v>3553.36</v>
      </c>
      <c r="N983" s="661">
        <v>2</v>
      </c>
      <c r="O983" s="744">
        <v>1</v>
      </c>
      <c r="P983" s="662">
        <v>1776.68</v>
      </c>
      <c r="Q983" s="677">
        <v>0.5</v>
      </c>
      <c r="R983" s="661">
        <v>1</v>
      </c>
      <c r="S983" s="677">
        <v>0.5</v>
      </c>
      <c r="T983" s="744">
        <v>0.5</v>
      </c>
      <c r="U983" s="700">
        <v>0.5</v>
      </c>
    </row>
    <row r="984" spans="1:21" ht="14.4" customHeight="1" x14ac:dyDescent="0.3">
      <c r="A984" s="660">
        <v>11</v>
      </c>
      <c r="B984" s="661" t="s">
        <v>577</v>
      </c>
      <c r="C984" s="661" t="s">
        <v>2261</v>
      </c>
      <c r="D984" s="742" t="s">
        <v>3663</v>
      </c>
      <c r="E984" s="743" t="s">
        <v>2278</v>
      </c>
      <c r="F984" s="661" t="s">
        <v>2256</v>
      </c>
      <c r="G984" s="661" t="s">
        <v>2538</v>
      </c>
      <c r="H984" s="661" t="s">
        <v>578</v>
      </c>
      <c r="I984" s="661" t="s">
        <v>3349</v>
      </c>
      <c r="J984" s="661" t="s">
        <v>2732</v>
      </c>
      <c r="K984" s="661" t="s">
        <v>3350</v>
      </c>
      <c r="L984" s="662">
        <v>0</v>
      </c>
      <c r="M984" s="662">
        <v>0</v>
      </c>
      <c r="N984" s="661">
        <v>1</v>
      </c>
      <c r="O984" s="744">
        <v>1</v>
      </c>
      <c r="P984" s="662"/>
      <c r="Q984" s="677"/>
      <c r="R984" s="661"/>
      <c r="S984" s="677">
        <v>0</v>
      </c>
      <c r="T984" s="744"/>
      <c r="U984" s="700">
        <v>0</v>
      </c>
    </row>
    <row r="985" spans="1:21" ht="14.4" customHeight="1" x14ac:dyDescent="0.3">
      <c r="A985" s="660">
        <v>11</v>
      </c>
      <c r="B985" s="661" t="s">
        <v>577</v>
      </c>
      <c r="C985" s="661" t="s">
        <v>2261</v>
      </c>
      <c r="D985" s="742" t="s">
        <v>3663</v>
      </c>
      <c r="E985" s="743" t="s">
        <v>2278</v>
      </c>
      <c r="F985" s="661" t="s">
        <v>2256</v>
      </c>
      <c r="G985" s="661" t="s">
        <v>3351</v>
      </c>
      <c r="H985" s="661" t="s">
        <v>578</v>
      </c>
      <c r="I985" s="661" t="s">
        <v>1199</v>
      </c>
      <c r="J985" s="661" t="s">
        <v>3352</v>
      </c>
      <c r="K985" s="661" t="s">
        <v>3353</v>
      </c>
      <c r="L985" s="662">
        <v>88.76</v>
      </c>
      <c r="M985" s="662">
        <v>88.76</v>
      </c>
      <c r="N985" s="661">
        <v>1</v>
      </c>
      <c r="O985" s="744">
        <v>1</v>
      </c>
      <c r="P985" s="662">
        <v>88.76</v>
      </c>
      <c r="Q985" s="677">
        <v>1</v>
      </c>
      <c r="R985" s="661">
        <v>1</v>
      </c>
      <c r="S985" s="677">
        <v>1</v>
      </c>
      <c r="T985" s="744">
        <v>1</v>
      </c>
      <c r="U985" s="700">
        <v>1</v>
      </c>
    </row>
    <row r="986" spans="1:21" ht="14.4" customHeight="1" x14ac:dyDescent="0.3">
      <c r="A986" s="660">
        <v>11</v>
      </c>
      <c r="B986" s="661" t="s">
        <v>577</v>
      </c>
      <c r="C986" s="661" t="s">
        <v>2261</v>
      </c>
      <c r="D986" s="742" t="s">
        <v>3663</v>
      </c>
      <c r="E986" s="743" t="s">
        <v>2278</v>
      </c>
      <c r="F986" s="661" t="s">
        <v>2256</v>
      </c>
      <c r="G986" s="661" t="s">
        <v>2451</v>
      </c>
      <c r="H986" s="661" t="s">
        <v>960</v>
      </c>
      <c r="I986" s="661" t="s">
        <v>2553</v>
      </c>
      <c r="J986" s="661" t="s">
        <v>2453</v>
      </c>
      <c r="K986" s="661" t="s">
        <v>2554</v>
      </c>
      <c r="L986" s="662">
        <v>96.84</v>
      </c>
      <c r="M986" s="662">
        <v>193.68</v>
      </c>
      <c r="N986" s="661">
        <v>2</v>
      </c>
      <c r="O986" s="744">
        <v>2</v>
      </c>
      <c r="P986" s="662">
        <v>96.84</v>
      </c>
      <c r="Q986" s="677">
        <v>0.5</v>
      </c>
      <c r="R986" s="661">
        <v>1</v>
      </c>
      <c r="S986" s="677">
        <v>0.5</v>
      </c>
      <c r="T986" s="744">
        <v>1</v>
      </c>
      <c r="U986" s="700">
        <v>0.5</v>
      </c>
    </row>
    <row r="987" spans="1:21" ht="14.4" customHeight="1" x14ac:dyDescent="0.3">
      <c r="A987" s="660">
        <v>11</v>
      </c>
      <c r="B987" s="661" t="s">
        <v>577</v>
      </c>
      <c r="C987" s="661" t="s">
        <v>2261</v>
      </c>
      <c r="D987" s="742" t="s">
        <v>3663</v>
      </c>
      <c r="E987" s="743" t="s">
        <v>2278</v>
      </c>
      <c r="F987" s="661" t="s">
        <v>2256</v>
      </c>
      <c r="G987" s="661" t="s">
        <v>2451</v>
      </c>
      <c r="H987" s="661" t="s">
        <v>960</v>
      </c>
      <c r="I987" s="661" t="s">
        <v>2753</v>
      </c>
      <c r="J987" s="661" t="s">
        <v>2453</v>
      </c>
      <c r="K987" s="661" t="s">
        <v>2754</v>
      </c>
      <c r="L987" s="662">
        <v>193.68</v>
      </c>
      <c r="M987" s="662">
        <v>193.68</v>
      </c>
      <c r="N987" s="661">
        <v>1</v>
      </c>
      <c r="O987" s="744">
        <v>1</v>
      </c>
      <c r="P987" s="662">
        <v>193.68</v>
      </c>
      <c r="Q987" s="677">
        <v>1</v>
      </c>
      <c r="R987" s="661">
        <v>1</v>
      </c>
      <c r="S987" s="677">
        <v>1</v>
      </c>
      <c r="T987" s="744">
        <v>1</v>
      </c>
      <c r="U987" s="700">
        <v>1</v>
      </c>
    </row>
    <row r="988" spans="1:21" ht="14.4" customHeight="1" x14ac:dyDescent="0.3">
      <c r="A988" s="660">
        <v>11</v>
      </c>
      <c r="B988" s="661" t="s">
        <v>577</v>
      </c>
      <c r="C988" s="661" t="s">
        <v>2261</v>
      </c>
      <c r="D988" s="742" t="s">
        <v>3663</v>
      </c>
      <c r="E988" s="743" t="s">
        <v>2278</v>
      </c>
      <c r="F988" s="661" t="s">
        <v>2256</v>
      </c>
      <c r="G988" s="661" t="s">
        <v>2447</v>
      </c>
      <c r="H988" s="661" t="s">
        <v>960</v>
      </c>
      <c r="I988" s="661" t="s">
        <v>1549</v>
      </c>
      <c r="J988" s="661" t="s">
        <v>1550</v>
      </c>
      <c r="K988" s="661" t="s">
        <v>2209</v>
      </c>
      <c r="L988" s="662">
        <v>37.159999999999997</v>
      </c>
      <c r="M988" s="662">
        <v>37.159999999999997</v>
      </c>
      <c r="N988" s="661">
        <v>1</v>
      </c>
      <c r="O988" s="744">
        <v>0.5</v>
      </c>
      <c r="P988" s="662"/>
      <c r="Q988" s="677">
        <v>0</v>
      </c>
      <c r="R988" s="661"/>
      <c r="S988" s="677">
        <v>0</v>
      </c>
      <c r="T988" s="744"/>
      <c r="U988" s="700">
        <v>0</v>
      </c>
    </row>
    <row r="989" spans="1:21" ht="14.4" customHeight="1" x14ac:dyDescent="0.3">
      <c r="A989" s="660">
        <v>11</v>
      </c>
      <c r="B989" s="661" t="s">
        <v>577</v>
      </c>
      <c r="C989" s="661" t="s">
        <v>2261</v>
      </c>
      <c r="D989" s="742" t="s">
        <v>3663</v>
      </c>
      <c r="E989" s="743" t="s">
        <v>2278</v>
      </c>
      <c r="F989" s="661" t="s">
        <v>2256</v>
      </c>
      <c r="G989" s="661" t="s">
        <v>2305</v>
      </c>
      <c r="H989" s="661" t="s">
        <v>960</v>
      </c>
      <c r="I989" s="661" t="s">
        <v>982</v>
      </c>
      <c r="J989" s="661" t="s">
        <v>610</v>
      </c>
      <c r="K989" s="661" t="s">
        <v>613</v>
      </c>
      <c r="L989" s="662">
        <v>815.1</v>
      </c>
      <c r="M989" s="662">
        <v>24453</v>
      </c>
      <c r="N989" s="661">
        <v>30</v>
      </c>
      <c r="O989" s="744">
        <v>14.5</v>
      </c>
      <c r="P989" s="662">
        <v>6520.8000000000011</v>
      </c>
      <c r="Q989" s="677">
        <v>0.26666666666666672</v>
      </c>
      <c r="R989" s="661">
        <v>8</v>
      </c>
      <c r="S989" s="677">
        <v>0.26666666666666666</v>
      </c>
      <c r="T989" s="744">
        <v>5</v>
      </c>
      <c r="U989" s="700">
        <v>0.34482758620689657</v>
      </c>
    </row>
    <row r="990" spans="1:21" ht="14.4" customHeight="1" x14ac:dyDescent="0.3">
      <c r="A990" s="660">
        <v>11</v>
      </c>
      <c r="B990" s="661" t="s">
        <v>577</v>
      </c>
      <c r="C990" s="661" t="s">
        <v>2261</v>
      </c>
      <c r="D990" s="742" t="s">
        <v>3663</v>
      </c>
      <c r="E990" s="743" t="s">
        <v>2278</v>
      </c>
      <c r="F990" s="661" t="s">
        <v>2256</v>
      </c>
      <c r="G990" s="661" t="s">
        <v>2306</v>
      </c>
      <c r="H990" s="661" t="s">
        <v>960</v>
      </c>
      <c r="I990" s="661" t="s">
        <v>1037</v>
      </c>
      <c r="J990" s="661" t="s">
        <v>967</v>
      </c>
      <c r="K990" s="661" t="s">
        <v>2158</v>
      </c>
      <c r="L990" s="662">
        <v>24.22</v>
      </c>
      <c r="M990" s="662">
        <v>217.98</v>
      </c>
      <c r="N990" s="661">
        <v>9</v>
      </c>
      <c r="O990" s="744">
        <v>7.5</v>
      </c>
      <c r="P990" s="662">
        <v>72.66</v>
      </c>
      <c r="Q990" s="677">
        <v>0.33333333333333331</v>
      </c>
      <c r="R990" s="661">
        <v>3</v>
      </c>
      <c r="S990" s="677">
        <v>0.33333333333333331</v>
      </c>
      <c r="T990" s="744">
        <v>3</v>
      </c>
      <c r="U990" s="700">
        <v>0.4</v>
      </c>
    </row>
    <row r="991" spans="1:21" ht="14.4" customHeight="1" x14ac:dyDescent="0.3">
      <c r="A991" s="660">
        <v>11</v>
      </c>
      <c r="B991" s="661" t="s">
        <v>577</v>
      </c>
      <c r="C991" s="661" t="s">
        <v>2261</v>
      </c>
      <c r="D991" s="742" t="s">
        <v>3663</v>
      </c>
      <c r="E991" s="743" t="s">
        <v>2278</v>
      </c>
      <c r="F991" s="661" t="s">
        <v>2256</v>
      </c>
      <c r="G991" s="661" t="s">
        <v>2306</v>
      </c>
      <c r="H991" s="661" t="s">
        <v>960</v>
      </c>
      <c r="I991" s="661" t="s">
        <v>966</v>
      </c>
      <c r="J991" s="661" t="s">
        <v>967</v>
      </c>
      <c r="K991" s="661" t="s">
        <v>2159</v>
      </c>
      <c r="L991" s="662">
        <v>48.42</v>
      </c>
      <c r="M991" s="662">
        <v>3340.9800000000014</v>
      </c>
      <c r="N991" s="661">
        <v>69</v>
      </c>
      <c r="O991" s="744">
        <v>60</v>
      </c>
      <c r="P991" s="662">
        <v>1355.7600000000002</v>
      </c>
      <c r="Q991" s="677">
        <v>0.40579710144927528</v>
      </c>
      <c r="R991" s="661">
        <v>28</v>
      </c>
      <c r="S991" s="677">
        <v>0.40579710144927539</v>
      </c>
      <c r="T991" s="744">
        <v>23</v>
      </c>
      <c r="U991" s="700">
        <v>0.38333333333333336</v>
      </c>
    </row>
    <row r="992" spans="1:21" ht="14.4" customHeight="1" x14ac:dyDescent="0.3">
      <c r="A992" s="660">
        <v>11</v>
      </c>
      <c r="B992" s="661" t="s">
        <v>577</v>
      </c>
      <c r="C992" s="661" t="s">
        <v>2261</v>
      </c>
      <c r="D992" s="742" t="s">
        <v>3663</v>
      </c>
      <c r="E992" s="743" t="s">
        <v>2278</v>
      </c>
      <c r="F992" s="661" t="s">
        <v>2256</v>
      </c>
      <c r="G992" s="661" t="s">
        <v>2306</v>
      </c>
      <c r="H992" s="661" t="s">
        <v>960</v>
      </c>
      <c r="I992" s="661" t="s">
        <v>2349</v>
      </c>
      <c r="J992" s="661" t="s">
        <v>967</v>
      </c>
      <c r="K992" s="661" t="s">
        <v>2350</v>
      </c>
      <c r="L992" s="662">
        <v>0</v>
      </c>
      <c r="M992" s="662">
        <v>0</v>
      </c>
      <c r="N992" s="661">
        <v>1</v>
      </c>
      <c r="O992" s="744">
        <v>1</v>
      </c>
      <c r="P992" s="662">
        <v>0</v>
      </c>
      <c r="Q992" s="677"/>
      <c r="R992" s="661">
        <v>1</v>
      </c>
      <c r="S992" s="677">
        <v>1</v>
      </c>
      <c r="T992" s="744">
        <v>1</v>
      </c>
      <c r="U992" s="700">
        <v>1</v>
      </c>
    </row>
    <row r="993" spans="1:21" ht="14.4" customHeight="1" x14ac:dyDescent="0.3">
      <c r="A993" s="660">
        <v>11</v>
      </c>
      <c r="B993" s="661" t="s">
        <v>577</v>
      </c>
      <c r="C993" s="661" t="s">
        <v>2261</v>
      </c>
      <c r="D993" s="742" t="s">
        <v>3663</v>
      </c>
      <c r="E993" s="743" t="s">
        <v>2278</v>
      </c>
      <c r="F993" s="661" t="s">
        <v>2256</v>
      </c>
      <c r="G993" s="661" t="s">
        <v>2306</v>
      </c>
      <c r="H993" s="661" t="s">
        <v>578</v>
      </c>
      <c r="I993" s="661" t="s">
        <v>1857</v>
      </c>
      <c r="J993" s="661" t="s">
        <v>967</v>
      </c>
      <c r="K993" s="661" t="s">
        <v>2401</v>
      </c>
      <c r="L993" s="662">
        <v>48.42</v>
      </c>
      <c r="M993" s="662">
        <v>629.46</v>
      </c>
      <c r="N993" s="661">
        <v>13</v>
      </c>
      <c r="O993" s="744">
        <v>9.5</v>
      </c>
      <c r="P993" s="662">
        <v>193.68</v>
      </c>
      <c r="Q993" s="677">
        <v>0.30769230769230771</v>
      </c>
      <c r="R993" s="661">
        <v>4</v>
      </c>
      <c r="S993" s="677">
        <v>0.30769230769230771</v>
      </c>
      <c r="T993" s="744">
        <v>3.5</v>
      </c>
      <c r="U993" s="700">
        <v>0.36842105263157893</v>
      </c>
    </row>
    <row r="994" spans="1:21" ht="14.4" customHeight="1" x14ac:dyDescent="0.3">
      <c r="A994" s="660">
        <v>11</v>
      </c>
      <c r="B994" s="661" t="s">
        <v>577</v>
      </c>
      <c r="C994" s="661" t="s">
        <v>2261</v>
      </c>
      <c r="D994" s="742" t="s">
        <v>3663</v>
      </c>
      <c r="E994" s="743" t="s">
        <v>2278</v>
      </c>
      <c r="F994" s="661" t="s">
        <v>2256</v>
      </c>
      <c r="G994" s="661" t="s">
        <v>2306</v>
      </c>
      <c r="H994" s="661" t="s">
        <v>578</v>
      </c>
      <c r="I994" s="661" t="s">
        <v>3021</v>
      </c>
      <c r="J994" s="661" t="s">
        <v>3022</v>
      </c>
      <c r="K994" s="661" t="s">
        <v>2730</v>
      </c>
      <c r="L994" s="662">
        <v>0</v>
      </c>
      <c r="M994" s="662">
        <v>0</v>
      </c>
      <c r="N994" s="661">
        <v>2</v>
      </c>
      <c r="O994" s="744">
        <v>1</v>
      </c>
      <c r="P994" s="662">
        <v>0</v>
      </c>
      <c r="Q994" s="677"/>
      <c r="R994" s="661">
        <v>2</v>
      </c>
      <c r="S994" s="677">
        <v>1</v>
      </c>
      <c r="T994" s="744">
        <v>1</v>
      </c>
      <c r="U994" s="700">
        <v>1</v>
      </c>
    </row>
    <row r="995" spans="1:21" ht="14.4" customHeight="1" x14ac:dyDescent="0.3">
      <c r="A995" s="660">
        <v>11</v>
      </c>
      <c r="B995" s="661" t="s">
        <v>577</v>
      </c>
      <c r="C995" s="661" t="s">
        <v>2261</v>
      </c>
      <c r="D995" s="742" t="s">
        <v>3663</v>
      </c>
      <c r="E995" s="743" t="s">
        <v>2278</v>
      </c>
      <c r="F995" s="661" t="s">
        <v>2256</v>
      </c>
      <c r="G995" s="661" t="s">
        <v>2306</v>
      </c>
      <c r="H995" s="661" t="s">
        <v>578</v>
      </c>
      <c r="I995" s="661" t="s">
        <v>2465</v>
      </c>
      <c r="J995" s="661" t="s">
        <v>967</v>
      </c>
      <c r="K995" s="661" t="s">
        <v>2466</v>
      </c>
      <c r="L995" s="662">
        <v>24.22</v>
      </c>
      <c r="M995" s="662">
        <v>169.54</v>
      </c>
      <c r="N995" s="661">
        <v>7</v>
      </c>
      <c r="O995" s="744">
        <v>5.5</v>
      </c>
      <c r="P995" s="662">
        <v>121.1</v>
      </c>
      <c r="Q995" s="677">
        <v>0.7142857142857143</v>
      </c>
      <c r="R995" s="661">
        <v>5</v>
      </c>
      <c r="S995" s="677">
        <v>0.7142857142857143</v>
      </c>
      <c r="T995" s="744">
        <v>4</v>
      </c>
      <c r="U995" s="700">
        <v>0.72727272727272729</v>
      </c>
    </row>
    <row r="996" spans="1:21" ht="14.4" customHeight="1" x14ac:dyDescent="0.3">
      <c r="A996" s="660">
        <v>11</v>
      </c>
      <c r="B996" s="661" t="s">
        <v>577</v>
      </c>
      <c r="C996" s="661" t="s">
        <v>2261</v>
      </c>
      <c r="D996" s="742" t="s">
        <v>3663</v>
      </c>
      <c r="E996" s="743" t="s">
        <v>2278</v>
      </c>
      <c r="F996" s="661" t="s">
        <v>2256</v>
      </c>
      <c r="G996" s="661" t="s">
        <v>2306</v>
      </c>
      <c r="H996" s="661" t="s">
        <v>578</v>
      </c>
      <c r="I996" s="661" t="s">
        <v>3123</v>
      </c>
      <c r="J996" s="661" t="s">
        <v>967</v>
      </c>
      <c r="K996" s="661" t="s">
        <v>2159</v>
      </c>
      <c r="L996" s="662">
        <v>48.42</v>
      </c>
      <c r="M996" s="662">
        <v>48.42</v>
      </c>
      <c r="N996" s="661">
        <v>1</v>
      </c>
      <c r="O996" s="744">
        <v>1</v>
      </c>
      <c r="P996" s="662"/>
      <c r="Q996" s="677">
        <v>0</v>
      </c>
      <c r="R996" s="661"/>
      <c r="S996" s="677">
        <v>0</v>
      </c>
      <c r="T996" s="744"/>
      <c r="U996" s="700">
        <v>0</v>
      </c>
    </row>
    <row r="997" spans="1:21" ht="14.4" customHeight="1" x14ac:dyDescent="0.3">
      <c r="A997" s="660">
        <v>11</v>
      </c>
      <c r="B997" s="661" t="s">
        <v>577</v>
      </c>
      <c r="C997" s="661" t="s">
        <v>2261</v>
      </c>
      <c r="D997" s="742" t="s">
        <v>3663</v>
      </c>
      <c r="E997" s="743" t="s">
        <v>2278</v>
      </c>
      <c r="F997" s="661" t="s">
        <v>2256</v>
      </c>
      <c r="G997" s="661" t="s">
        <v>2306</v>
      </c>
      <c r="H997" s="661" t="s">
        <v>578</v>
      </c>
      <c r="I997" s="661" t="s">
        <v>3124</v>
      </c>
      <c r="J997" s="661" t="s">
        <v>3022</v>
      </c>
      <c r="K997" s="661" t="s">
        <v>2859</v>
      </c>
      <c r="L997" s="662">
        <v>0</v>
      </c>
      <c r="M997" s="662">
        <v>0</v>
      </c>
      <c r="N997" s="661">
        <v>1</v>
      </c>
      <c r="O997" s="744">
        <v>0.5</v>
      </c>
      <c r="P997" s="662">
        <v>0</v>
      </c>
      <c r="Q997" s="677"/>
      <c r="R997" s="661">
        <v>1</v>
      </c>
      <c r="S997" s="677">
        <v>1</v>
      </c>
      <c r="T997" s="744">
        <v>0.5</v>
      </c>
      <c r="U997" s="700">
        <v>1</v>
      </c>
    </row>
    <row r="998" spans="1:21" ht="14.4" customHeight="1" x14ac:dyDescent="0.3">
      <c r="A998" s="660">
        <v>11</v>
      </c>
      <c r="B998" s="661" t="s">
        <v>577</v>
      </c>
      <c r="C998" s="661" t="s">
        <v>2261</v>
      </c>
      <c r="D998" s="742" t="s">
        <v>3663</v>
      </c>
      <c r="E998" s="743" t="s">
        <v>2278</v>
      </c>
      <c r="F998" s="661" t="s">
        <v>2256</v>
      </c>
      <c r="G998" s="661" t="s">
        <v>3025</v>
      </c>
      <c r="H998" s="661" t="s">
        <v>578</v>
      </c>
      <c r="I998" s="661" t="s">
        <v>652</v>
      </c>
      <c r="J998" s="661" t="s">
        <v>3026</v>
      </c>
      <c r="K998" s="661" t="s">
        <v>1651</v>
      </c>
      <c r="L998" s="662">
        <v>0</v>
      </c>
      <c r="M998" s="662">
        <v>0</v>
      </c>
      <c r="N998" s="661">
        <v>1</v>
      </c>
      <c r="O998" s="744">
        <v>0.5</v>
      </c>
      <c r="P998" s="662"/>
      <c r="Q998" s="677"/>
      <c r="R998" s="661"/>
      <c r="S998" s="677">
        <v>0</v>
      </c>
      <c r="T998" s="744"/>
      <c r="U998" s="700">
        <v>0</v>
      </c>
    </row>
    <row r="999" spans="1:21" ht="14.4" customHeight="1" x14ac:dyDescent="0.3">
      <c r="A999" s="660">
        <v>11</v>
      </c>
      <c r="B999" s="661" t="s">
        <v>577</v>
      </c>
      <c r="C999" s="661" t="s">
        <v>2261</v>
      </c>
      <c r="D999" s="742" t="s">
        <v>3663</v>
      </c>
      <c r="E999" s="743" t="s">
        <v>2278</v>
      </c>
      <c r="F999" s="661" t="s">
        <v>2256</v>
      </c>
      <c r="G999" s="661" t="s">
        <v>3354</v>
      </c>
      <c r="H999" s="661" t="s">
        <v>578</v>
      </c>
      <c r="I999" s="661" t="s">
        <v>1864</v>
      </c>
      <c r="J999" s="661" t="s">
        <v>1865</v>
      </c>
      <c r="K999" s="661" t="s">
        <v>1484</v>
      </c>
      <c r="L999" s="662">
        <v>108.44</v>
      </c>
      <c r="M999" s="662">
        <v>108.44</v>
      </c>
      <c r="N999" s="661">
        <v>1</v>
      </c>
      <c r="O999" s="744">
        <v>1</v>
      </c>
      <c r="P999" s="662"/>
      <c r="Q999" s="677">
        <v>0</v>
      </c>
      <c r="R999" s="661"/>
      <c r="S999" s="677">
        <v>0</v>
      </c>
      <c r="T999" s="744"/>
      <c r="U999" s="700">
        <v>0</v>
      </c>
    </row>
    <row r="1000" spans="1:21" ht="14.4" customHeight="1" x14ac:dyDescent="0.3">
      <c r="A1000" s="660">
        <v>11</v>
      </c>
      <c r="B1000" s="661" t="s">
        <v>577</v>
      </c>
      <c r="C1000" s="661" t="s">
        <v>2261</v>
      </c>
      <c r="D1000" s="742" t="s">
        <v>3663</v>
      </c>
      <c r="E1000" s="743" t="s">
        <v>2278</v>
      </c>
      <c r="F1000" s="661" t="s">
        <v>2256</v>
      </c>
      <c r="G1000" s="661" t="s">
        <v>3027</v>
      </c>
      <c r="H1000" s="661" t="s">
        <v>578</v>
      </c>
      <c r="I1000" s="661" t="s">
        <v>3028</v>
      </c>
      <c r="J1000" s="661" t="s">
        <v>3029</v>
      </c>
      <c r="K1000" s="661" t="s">
        <v>3030</v>
      </c>
      <c r="L1000" s="662">
        <v>54.55</v>
      </c>
      <c r="M1000" s="662">
        <v>218.2</v>
      </c>
      <c r="N1000" s="661">
        <v>4</v>
      </c>
      <c r="O1000" s="744">
        <v>1</v>
      </c>
      <c r="P1000" s="662"/>
      <c r="Q1000" s="677">
        <v>0</v>
      </c>
      <c r="R1000" s="661"/>
      <c r="S1000" s="677">
        <v>0</v>
      </c>
      <c r="T1000" s="744"/>
      <c r="U1000" s="700">
        <v>0</v>
      </c>
    </row>
    <row r="1001" spans="1:21" ht="14.4" customHeight="1" x14ac:dyDescent="0.3">
      <c r="A1001" s="660">
        <v>11</v>
      </c>
      <c r="B1001" s="661" t="s">
        <v>577</v>
      </c>
      <c r="C1001" s="661" t="s">
        <v>2261</v>
      </c>
      <c r="D1001" s="742" t="s">
        <v>3663</v>
      </c>
      <c r="E1001" s="743" t="s">
        <v>2278</v>
      </c>
      <c r="F1001" s="661" t="s">
        <v>2256</v>
      </c>
      <c r="G1001" s="661" t="s">
        <v>3355</v>
      </c>
      <c r="H1001" s="661" t="s">
        <v>578</v>
      </c>
      <c r="I1001" s="661" t="s">
        <v>3356</v>
      </c>
      <c r="J1001" s="661" t="s">
        <v>3357</v>
      </c>
      <c r="K1001" s="661" t="s">
        <v>3358</v>
      </c>
      <c r="L1001" s="662">
        <v>194.49</v>
      </c>
      <c r="M1001" s="662">
        <v>388.98</v>
      </c>
      <c r="N1001" s="661">
        <v>2</v>
      </c>
      <c r="O1001" s="744">
        <v>2</v>
      </c>
      <c r="P1001" s="662"/>
      <c r="Q1001" s="677">
        <v>0</v>
      </c>
      <c r="R1001" s="661"/>
      <c r="S1001" s="677">
        <v>0</v>
      </c>
      <c r="T1001" s="744"/>
      <c r="U1001" s="700">
        <v>0</v>
      </c>
    </row>
    <row r="1002" spans="1:21" ht="14.4" customHeight="1" x14ac:dyDescent="0.3">
      <c r="A1002" s="660">
        <v>11</v>
      </c>
      <c r="B1002" s="661" t="s">
        <v>577</v>
      </c>
      <c r="C1002" s="661" t="s">
        <v>2261</v>
      </c>
      <c r="D1002" s="742" t="s">
        <v>3663</v>
      </c>
      <c r="E1002" s="743" t="s">
        <v>2278</v>
      </c>
      <c r="F1002" s="661" t="s">
        <v>2256</v>
      </c>
      <c r="G1002" s="661" t="s">
        <v>2417</v>
      </c>
      <c r="H1002" s="661" t="s">
        <v>578</v>
      </c>
      <c r="I1002" s="661" t="s">
        <v>3359</v>
      </c>
      <c r="J1002" s="661" t="s">
        <v>899</v>
      </c>
      <c r="K1002" s="661" t="s">
        <v>2883</v>
      </c>
      <c r="L1002" s="662">
        <v>0</v>
      </c>
      <c r="M1002" s="662">
        <v>0</v>
      </c>
      <c r="N1002" s="661">
        <v>2</v>
      </c>
      <c r="O1002" s="744">
        <v>0.5</v>
      </c>
      <c r="P1002" s="662">
        <v>0</v>
      </c>
      <c r="Q1002" s="677"/>
      <c r="R1002" s="661">
        <v>2</v>
      </c>
      <c r="S1002" s="677">
        <v>1</v>
      </c>
      <c r="T1002" s="744">
        <v>0.5</v>
      </c>
      <c r="U1002" s="700">
        <v>1</v>
      </c>
    </row>
    <row r="1003" spans="1:21" ht="14.4" customHeight="1" x14ac:dyDescent="0.3">
      <c r="A1003" s="660">
        <v>11</v>
      </c>
      <c r="B1003" s="661" t="s">
        <v>577</v>
      </c>
      <c r="C1003" s="661" t="s">
        <v>2261</v>
      </c>
      <c r="D1003" s="742" t="s">
        <v>3663</v>
      </c>
      <c r="E1003" s="743" t="s">
        <v>2278</v>
      </c>
      <c r="F1003" s="661" t="s">
        <v>2256</v>
      </c>
      <c r="G1003" s="661" t="s">
        <v>2307</v>
      </c>
      <c r="H1003" s="661" t="s">
        <v>578</v>
      </c>
      <c r="I1003" s="661" t="s">
        <v>714</v>
      </c>
      <c r="J1003" s="661" t="s">
        <v>2308</v>
      </c>
      <c r="K1003" s="661" t="s">
        <v>2309</v>
      </c>
      <c r="L1003" s="662">
        <v>0</v>
      </c>
      <c r="M1003" s="662">
        <v>0</v>
      </c>
      <c r="N1003" s="661">
        <v>22</v>
      </c>
      <c r="O1003" s="744">
        <v>13.5</v>
      </c>
      <c r="P1003" s="662">
        <v>0</v>
      </c>
      <c r="Q1003" s="677"/>
      <c r="R1003" s="661">
        <v>6</v>
      </c>
      <c r="S1003" s="677">
        <v>0.27272727272727271</v>
      </c>
      <c r="T1003" s="744">
        <v>3</v>
      </c>
      <c r="U1003" s="700">
        <v>0.22222222222222221</v>
      </c>
    </row>
    <row r="1004" spans="1:21" ht="14.4" customHeight="1" x14ac:dyDescent="0.3">
      <c r="A1004" s="660">
        <v>11</v>
      </c>
      <c r="B1004" s="661" t="s">
        <v>577</v>
      </c>
      <c r="C1004" s="661" t="s">
        <v>2261</v>
      </c>
      <c r="D1004" s="742" t="s">
        <v>3663</v>
      </c>
      <c r="E1004" s="743" t="s">
        <v>2278</v>
      </c>
      <c r="F1004" s="661" t="s">
        <v>2256</v>
      </c>
      <c r="G1004" s="661" t="s">
        <v>3360</v>
      </c>
      <c r="H1004" s="661" t="s">
        <v>578</v>
      </c>
      <c r="I1004" s="661" t="s">
        <v>3361</v>
      </c>
      <c r="J1004" s="661" t="s">
        <v>3362</v>
      </c>
      <c r="K1004" s="661" t="s">
        <v>3363</v>
      </c>
      <c r="L1004" s="662">
        <v>1795.78</v>
      </c>
      <c r="M1004" s="662">
        <v>8978.9</v>
      </c>
      <c r="N1004" s="661">
        <v>5</v>
      </c>
      <c r="O1004" s="744">
        <v>1.5</v>
      </c>
      <c r="P1004" s="662"/>
      <c r="Q1004" s="677">
        <v>0</v>
      </c>
      <c r="R1004" s="661"/>
      <c r="S1004" s="677">
        <v>0</v>
      </c>
      <c r="T1004" s="744"/>
      <c r="U1004" s="700">
        <v>0</v>
      </c>
    </row>
    <row r="1005" spans="1:21" ht="14.4" customHeight="1" x14ac:dyDescent="0.3">
      <c r="A1005" s="660">
        <v>11</v>
      </c>
      <c r="B1005" s="661" t="s">
        <v>577</v>
      </c>
      <c r="C1005" s="661" t="s">
        <v>2261</v>
      </c>
      <c r="D1005" s="742" t="s">
        <v>3663</v>
      </c>
      <c r="E1005" s="743" t="s">
        <v>2278</v>
      </c>
      <c r="F1005" s="661" t="s">
        <v>2256</v>
      </c>
      <c r="G1005" s="661" t="s">
        <v>3364</v>
      </c>
      <c r="H1005" s="661" t="s">
        <v>578</v>
      </c>
      <c r="I1005" s="661" t="s">
        <v>3365</v>
      </c>
      <c r="J1005" s="661" t="s">
        <v>3366</v>
      </c>
      <c r="K1005" s="661" t="s">
        <v>2177</v>
      </c>
      <c r="L1005" s="662">
        <v>77.13</v>
      </c>
      <c r="M1005" s="662">
        <v>231.39</v>
      </c>
      <c r="N1005" s="661">
        <v>3</v>
      </c>
      <c r="O1005" s="744">
        <v>0.5</v>
      </c>
      <c r="P1005" s="662">
        <v>231.39</v>
      </c>
      <c r="Q1005" s="677">
        <v>1</v>
      </c>
      <c r="R1005" s="661">
        <v>3</v>
      </c>
      <c r="S1005" s="677">
        <v>1</v>
      </c>
      <c r="T1005" s="744">
        <v>0.5</v>
      </c>
      <c r="U1005" s="700">
        <v>1</v>
      </c>
    </row>
    <row r="1006" spans="1:21" ht="14.4" customHeight="1" x14ac:dyDescent="0.3">
      <c r="A1006" s="660">
        <v>11</v>
      </c>
      <c r="B1006" s="661" t="s">
        <v>577</v>
      </c>
      <c r="C1006" s="661" t="s">
        <v>2261</v>
      </c>
      <c r="D1006" s="742" t="s">
        <v>3663</v>
      </c>
      <c r="E1006" s="743" t="s">
        <v>2278</v>
      </c>
      <c r="F1006" s="661" t="s">
        <v>2256</v>
      </c>
      <c r="G1006" s="661" t="s">
        <v>2313</v>
      </c>
      <c r="H1006" s="661" t="s">
        <v>960</v>
      </c>
      <c r="I1006" s="661" t="s">
        <v>3324</v>
      </c>
      <c r="J1006" s="661" t="s">
        <v>3051</v>
      </c>
      <c r="K1006" s="661" t="s">
        <v>1276</v>
      </c>
      <c r="L1006" s="662">
        <v>31.32</v>
      </c>
      <c r="M1006" s="662">
        <v>93.960000000000008</v>
      </c>
      <c r="N1006" s="661">
        <v>3</v>
      </c>
      <c r="O1006" s="744">
        <v>2</v>
      </c>
      <c r="P1006" s="662"/>
      <c r="Q1006" s="677">
        <v>0</v>
      </c>
      <c r="R1006" s="661"/>
      <c r="S1006" s="677">
        <v>0</v>
      </c>
      <c r="T1006" s="744"/>
      <c r="U1006" s="700">
        <v>0</v>
      </c>
    </row>
    <row r="1007" spans="1:21" ht="14.4" customHeight="1" x14ac:dyDescent="0.3">
      <c r="A1007" s="660">
        <v>11</v>
      </c>
      <c r="B1007" s="661" t="s">
        <v>577</v>
      </c>
      <c r="C1007" s="661" t="s">
        <v>2261</v>
      </c>
      <c r="D1007" s="742" t="s">
        <v>3663</v>
      </c>
      <c r="E1007" s="743" t="s">
        <v>2278</v>
      </c>
      <c r="F1007" s="661" t="s">
        <v>2256</v>
      </c>
      <c r="G1007" s="661" t="s">
        <v>2313</v>
      </c>
      <c r="H1007" s="661" t="s">
        <v>960</v>
      </c>
      <c r="I1007" s="661" t="s">
        <v>3050</v>
      </c>
      <c r="J1007" s="661" t="s">
        <v>3051</v>
      </c>
      <c r="K1007" s="661" t="s">
        <v>2887</v>
      </c>
      <c r="L1007" s="662">
        <v>300.68</v>
      </c>
      <c r="M1007" s="662">
        <v>300.68</v>
      </c>
      <c r="N1007" s="661">
        <v>1</v>
      </c>
      <c r="O1007" s="744">
        <v>1</v>
      </c>
      <c r="P1007" s="662"/>
      <c r="Q1007" s="677">
        <v>0</v>
      </c>
      <c r="R1007" s="661"/>
      <c r="S1007" s="677">
        <v>0</v>
      </c>
      <c r="T1007" s="744"/>
      <c r="U1007" s="700">
        <v>0</v>
      </c>
    </row>
    <row r="1008" spans="1:21" ht="14.4" customHeight="1" x14ac:dyDescent="0.3">
      <c r="A1008" s="660">
        <v>11</v>
      </c>
      <c r="B1008" s="661" t="s">
        <v>577</v>
      </c>
      <c r="C1008" s="661" t="s">
        <v>2261</v>
      </c>
      <c r="D1008" s="742" t="s">
        <v>3663</v>
      </c>
      <c r="E1008" s="743" t="s">
        <v>2278</v>
      </c>
      <c r="F1008" s="661" t="s">
        <v>2256</v>
      </c>
      <c r="G1008" s="661" t="s">
        <v>2588</v>
      </c>
      <c r="H1008" s="661" t="s">
        <v>578</v>
      </c>
      <c r="I1008" s="661" t="s">
        <v>3367</v>
      </c>
      <c r="J1008" s="661" t="s">
        <v>1479</v>
      </c>
      <c r="K1008" s="661" t="s">
        <v>806</v>
      </c>
      <c r="L1008" s="662">
        <v>0</v>
      </c>
      <c r="M1008" s="662">
        <v>0</v>
      </c>
      <c r="N1008" s="661">
        <v>1</v>
      </c>
      <c r="O1008" s="744">
        <v>0.5</v>
      </c>
      <c r="P1008" s="662"/>
      <c r="Q1008" s="677"/>
      <c r="R1008" s="661"/>
      <c r="S1008" s="677">
        <v>0</v>
      </c>
      <c r="T1008" s="744"/>
      <c r="U1008" s="700">
        <v>0</v>
      </c>
    </row>
    <row r="1009" spans="1:21" ht="14.4" customHeight="1" x14ac:dyDescent="0.3">
      <c r="A1009" s="660">
        <v>11</v>
      </c>
      <c r="B1009" s="661" t="s">
        <v>577</v>
      </c>
      <c r="C1009" s="661" t="s">
        <v>2261</v>
      </c>
      <c r="D1009" s="742" t="s">
        <v>3663</v>
      </c>
      <c r="E1009" s="743" t="s">
        <v>2278</v>
      </c>
      <c r="F1009" s="661" t="s">
        <v>2256</v>
      </c>
      <c r="G1009" s="661" t="s">
        <v>2588</v>
      </c>
      <c r="H1009" s="661" t="s">
        <v>578</v>
      </c>
      <c r="I1009" s="661" t="s">
        <v>2592</v>
      </c>
      <c r="J1009" s="661" t="s">
        <v>2590</v>
      </c>
      <c r="K1009" s="661" t="s">
        <v>2593</v>
      </c>
      <c r="L1009" s="662">
        <v>151.62</v>
      </c>
      <c r="M1009" s="662">
        <v>151.62</v>
      </c>
      <c r="N1009" s="661">
        <v>1</v>
      </c>
      <c r="O1009" s="744">
        <v>0.5</v>
      </c>
      <c r="P1009" s="662"/>
      <c r="Q1009" s="677">
        <v>0</v>
      </c>
      <c r="R1009" s="661"/>
      <c r="S1009" s="677">
        <v>0</v>
      </c>
      <c r="T1009" s="744"/>
      <c r="U1009" s="700">
        <v>0</v>
      </c>
    </row>
    <row r="1010" spans="1:21" ht="14.4" customHeight="1" x14ac:dyDescent="0.3">
      <c r="A1010" s="660">
        <v>11</v>
      </c>
      <c r="B1010" s="661" t="s">
        <v>577</v>
      </c>
      <c r="C1010" s="661" t="s">
        <v>2261</v>
      </c>
      <c r="D1010" s="742" t="s">
        <v>3663</v>
      </c>
      <c r="E1010" s="743" t="s">
        <v>2278</v>
      </c>
      <c r="F1010" s="661" t="s">
        <v>2256</v>
      </c>
      <c r="G1010" s="661" t="s">
        <v>2588</v>
      </c>
      <c r="H1010" s="661" t="s">
        <v>578</v>
      </c>
      <c r="I1010" s="661" t="s">
        <v>2767</v>
      </c>
      <c r="J1010" s="661" t="s">
        <v>2590</v>
      </c>
      <c r="K1010" s="661" t="s">
        <v>2768</v>
      </c>
      <c r="L1010" s="662">
        <v>0</v>
      </c>
      <c r="M1010" s="662">
        <v>0</v>
      </c>
      <c r="N1010" s="661">
        <v>1</v>
      </c>
      <c r="O1010" s="744">
        <v>0.5</v>
      </c>
      <c r="P1010" s="662"/>
      <c r="Q1010" s="677"/>
      <c r="R1010" s="661"/>
      <c r="S1010" s="677">
        <v>0</v>
      </c>
      <c r="T1010" s="744"/>
      <c r="U1010" s="700">
        <v>0</v>
      </c>
    </row>
    <row r="1011" spans="1:21" ht="14.4" customHeight="1" x14ac:dyDescent="0.3">
      <c r="A1011" s="660">
        <v>11</v>
      </c>
      <c r="B1011" s="661" t="s">
        <v>577</v>
      </c>
      <c r="C1011" s="661" t="s">
        <v>2261</v>
      </c>
      <c r="D1011" s="742" t="s">
        <v>3663</v>
      </c>
      <c r="E1011" s="743" t="s">
        <v>2278</v>
      </c>
      <c r="F1011" s="661" t="s">
        <v>2256</v>
      </c>
      <c r="G1011" s="661" t="s">
        <v>2588</v>
      </c>
      <c r="H1011" s="661" t="s">
        <v>578</v>
      </c>
      <c r="I1011" s="661" t="s">
        <v>3368</v>
      </c>
      <c r="J1011" s="661" t="s">
        <v>3369</v>
      </c>
      <c r="K1011" s="661" t="s">
        <v>2593</v>
      </c>
      <c r="L1011" s="662">
        <v>296.55</v>
      </c>
      <c r="M1011" s="662">
        <v>296.55</v>
      </c>
      <c r="N1011" s="661">
        <v>1</v>
      </c>
      <c r="O1011" s="744">
        <v>0.5</v>
      </c>
      <c r="P1011" s="662"/>
      <c r="Q1011" s="677">
        <v>0</v>
      </c>
      <c r="R1011" s="661"/>
      <c r="S1011" s="677">
        <v>0</v>
      </c>
      <c r="T1011" s="744"/>
      <c r="U1011" s="700">
        <v>0</v>
      </c>
    </row>
    <row r="1012" spans="1:21" ht="14.4" customHeight="1" x14ac:dyDescent="0.3">
      <c r="A1012" s="660">
        <v>11</v>
      </c>
      <c r="B1012" s="661" t="s">
        <v>577</v>
      </c>
      <c r="C1012" s="661" t="s">
        <v>2261</v>
      </c>
      <c r="D1012" s="742" t="s">
        <v>3663</v>
      </c>
      <c r="E1012" s="743" t="s">
        <v>2278</v>
      </c>
      <c r="F1012" s="661" t="s">
        <v>2256</v>
      </c>
      <c r="G1012" s="661" t="s">
        <v>2588</v>
      </c>
      <c r="H1012" s="661" t="s">
        <v>578</v>
      </c>
      <c r="I1012" s="661" t="s">
        <v>3370</v>
      </c>
      <c r="J1012" s="661" t="s">
        <v>3369</v>
      </c>
      <c r="K1012" s="661" t="s">
        <v>3371</v>
      </c>
      <c r="L1012" s="662">
        <v>0</v>
      </c>
      <c r="M1012" s="662">
        <v>0</v>
      </c>
      <c r="N1012" s="661">
        <v>1</v>
      </c>
      <c r="O1012" s="744">
        <v>0.5</v>
      </c>
      <c r="P1012" s="662">
        <v>0</v>
      </c>
      <c r="Q1012" s="677"/>
      <c r="R1012" s="661">
        <v>1</v>
      </c>
      <c r="S1012" s="677">
        <v>1</v>
      </c>
      <c r="T1012" s="744">
        <v>0.5</v>
      </c>
      <c r="U1012" s="700">
        <v>1</v>
      </c>
    </row>
    <row r="1013" spans="1:21" ht="14.4" customHeight="1" x14ac:dyDescent="0.3">
      <c r="A1013" s="660">
        <v>11</v>
      </c>
      <c r="B1013" s="661" t="s">
        <v>577</v>
      </c>
      <c r="C1013" s="661" t="s">
        <v>2261</v>
      </c>
      <c r="D1013" s="742" t="s">
        <v>3663</v>
      </c>
      <c r="E1013" s="743" t="s">
        <v>2278</v>
      </c>
      <c r="F1013" s="661" t="s">
        <v>2256</v>
      </c>
      <c r="G1013" s="661" t="s">
        <v>2588</v>
      </c>
      <c r="H1013" s="661" t="s">
        <v>578</v>
      </c>
      <c r="I1013" s="661" t="s">
        <v>3372</v>
      </c>
      <c r="J1013" s="661" t="s">
        <v>3369</v>
      </c>
      <c r="K1013" s="661" t="s">
        <v>3373</v>
      </c>
      <c r="L1013" s="662">
        <v>0</v>
      </c>
      <c r="M1013" s="662">
        <v>0</v>
      </c>
      <c r="N1013" s="661">
        <v>1</v>
      </c>
      <c r="O1013" s="744">
        <v>0.5</v>
      </c>
      <c r="P1013" s="662">
        <v>0</v>
      </c>
      <c r="Q1013" s="677"/>
      <c r="R1013" s="661">
        <v>1</v>
      </c>
      <c r="S1013" s="677">
        <v>1</v>
      </c>
      <c r="T1013" s="744">
        <v>0.5</v>
      </c>
      <c r="U1013" s="700">
        <v>1</v>
      </c>
    </row>
    <row r="1014" spans="1:21" ht="14.4" customHeight="1" x14ac:dyDescent="0.3">
      <c r="A1014" s="660">
        <v>11</v>
      </c>
      <c r="B1014" s="661" t="s">
        <v>577</v>
      </c>
      <c r="C1014" s="661" t="s">
        <v>2261</v>
      </c>
      <c r="D1014" s="742" t="s">
        <v>3663</v>
      </c>
      <c r="E1014" s="743" t="s">
        <v>2278</v>
      </c>
      <c r="F1014" s="661" t="s">
        <v>2256</v>
      </c>
      <c r="G1014" s="661" t="s">
        <v>3374</v>
      </c>
      <c r="H1014" s="661" t="s">
        <v>578</v>
      </c>
      <c r="I1014" s="661" t="s">
        <v>3375</v>
      </c>
      <c r="J1014" s="661" t="s">
        <v>3376</v>
      </c>
      <c r="K1014" s="661" t="s">
        <v>3377</v>
      </c>
      <c r="L1014" s="662">
        <v>0</v>
      </c>
      <c r="M1014" s="662">
        <v>0</v>
      </c>
      <c r="N1014" s="661">
        <v>1</v>
      </c>
      <c r="O1014" s="744">
        <v>1</v>
      </c>
      <c r="P1014" s="662"/>
      <c r="Q1014" s="677"/>
      <c r="R1014" s="661"/>
      <c r="S1014" s="677">
        <v>0</v>
      </c>
      <c r="T1014" s="744"/>
      <c r="U1014" s="700">
        <v>0</v>
      </c>
    </row>
    <row r="1015" spans="1:21" ht="14.4" customHeight="1" x14ac:dyDescent="0.3">
      <c r="A1015" s="660">
        <v>11</v>
      </c>
      <c r="B1015" s="661" t="s">
        <v>577</v>
      </c>
      <c r="C1015" s="661" t="s">
        <v>2261</v>
      </c>
      <c r="D1015" s="742" t="s">
        <v>3663</v>
      </c>
      <c r="E1015" s="743" t="s">
        <v>2278</v>
      </c>
      <c r="F1015" s="661" t="s">
        <v>2258</v>
      </c>
      <c r="G1015" s="661" t="s">
        <v>2351</v>
      </c>
      <c r="H1015" s="661" t="s">
        <v>578</v>
      </c>
      <c r="I1015" s="661" t="s">
        <v>2352</v>
      </c>
      <c r="J1015" s="661" t="s">
        <v>2353</v>
      </c>
      <c r="K1015" s="661" t="s">
        <v>2354</v>
      </c>
      <c r="L1015" s="662">
        <v>0</v>
      </c>
      <c r="M1015" s="662">
        <v>0</v>
      </c>
      <c r="N1015" s="661">
        <v>25</v>
      </c>
      <c r="O1015" s="744">
        <v>23</v>
      </c>
      <c r="P1015" s="662"/>
      <c r="Q1015" s="677"/>
      <c r="R1015" s="661"/>
      <c r="S1015" s="677">
        <v>0</v>
      </c>
      <c r="T1015" s="744"/>
      <c r="U1015" s="700">
        <v>0</v>
      </c>
    </row>
    <row r="1016" spans="1:21" ht="14.4" customHeight="1" x14ac:dyDescent="0.3">
      <c r="A1016" s="660">
        <v>11</v>
      </c>
      <c r="B1016" s="661" t="s">
        <v>577</v>
      </c>
      <c r="C1016" s="661" t="s">
        <v>2261</v>
      </c>
      <c r="D1016" s="742" t="s">
        <v>3663</v>
      </c>
      <c r="E1016" s="743" t="s">
        <v>2278</v>
      </c>
      <c r="F1016" s="661" t="s">
        <v>2258</v>
      </c>
      <c r="G1016" s="661" t="s">
        <v>2314</v>
      </c>
      <c r="H1016" s="661" t="s">
        <v>578</v>
      </c>
      <c r="I1016" s="661" t="s">
        <v>2620</v>
      </c>
      <c r="J1016" s="661" t="s">
        <v>2621</v>
      </c>
      <c r="K1016" s="661" t="s">
        <v>2622</v>
      </c>
      <c r="L1016" s="662">
        <v>35.75</v>
      </c>
      <c r="M1016" s="662">
        <v>71.5</v>
      </c>
      <c r="N1016" s="661">
        <v>2</v>
      </c>
      <c r="O1016" s="744">
        <v>1</v>
      </c>
      <c r="P1016" s="662">
        <v>71.5</v>
      </c>
      <c r="Q1016" s="677">
        <v>1</v>
      </c>
      <c r="R1016" s="661">
        <v>2</v>
      </c>
      <c r="S1016" s="677">
        <v>1</v>
      </c>
      <c r="T1016" s="744">
        <v>1</v>
      </c>
      <c r="U1016" s="700">
        <v>1</v>
      </c>
    </row>
    <row r="1017" spans="1:21" ht="14.4" customHeight="1" x14ac:dyDescent="0.3">
      <c r="A1017" s="660">
        <v>11</v>
      </c>
      <c r="B1017" s="661" t="s">
        <v>577</v>
      </c>
      <c r="C1017" s="661" t="s">
        <v>2261</v>
      </c>
      <c r="D1017" s="742" t="s">
        <v>3663</v>
      </c>
      <c r="E1017" s="743" t="s">
        <v>2278</v>
      </c>
      <c r="F1017" s="661" t="s">
        <v>2258</v>
      </c>
      <c r="G1017" s="661" t="s">
        <v>2318</v>
      </c>
      <c r="H1017" s="661" t="s">
        <v>578</v>
      </c>
      <c r="I1017" s="661" t="s">
        <v>1706</v>
      </c>
      <c r="J1017" s="661" t="s">
        <v>2355</v>
      </c>
      <c r="K1017" s="661" t="s">
        <v>2356</v>
      </c>
      <c r="L1017" s="662">
        <v>748.12</v>
      </c>
      <c r="M1017" s="662">
        <v>2244.36</v>
      </c>
      <c r="N1017" s="661">
        <v>3</v>
      </c>
      <c r="O1017" s="744">
        <v>3</v>
      </c>
      <c r="P1017" s="662">
        <v>2244.36</v>
      </c>
      <c r="Q1017" s="677">
        <v>1</v>
      </c>
      <c r="R1017" s="661">
        <v>3</v>
      </c>
      <c r="S1017" s="677">
        <v>1</v>
      </c>
      <c r="T1017" s="744">
        <v>3</v>
      </c>
      <c r="U1017" s="700">
        <v>1</v>
      </c>
    </row>
    <row r="1018" spans="1:21" ht="14.4" customHeight="1" x14ac:dyDescent="0.3">
      <c r="A1018" s="660">
        <v>11</v>
      </c>
      <c r="B1018" s="661" t="s">
        <v>577</v>
      </c>
      <c r="C1018" s="661" t="s">
        <v>2261</v>
      </c>
      <c r="D1018" s="742" t="s">
        <v>3663</v>
      </c>
      <c r="E1018" s="743" t="s">
        <v>2278</v>
      </c>
      <c r="F1018" s="661" t="s">
        <v>2258</v>
      </c>
      <c r="G1018" s="661" t="s">
        <v>2318</v>
      </c>
      <c r="H1018" s="661" t="s">
        <v>578</v>
      </c>
      <c r="I1018" s="661" t="s">
        <v>2319</v>
      </c>
      <c r="J1018" s="661" t="s">
        <v>2320</v>
      </c>
      <c r="K1018" s="661" t="s">
        <v>2321</v>
      </c>
      <c r="L1018" s="662">
        <v>1000</v>
      </c>
      <c r="M1018" s="662">
        <v>1000</v>
      </c>
      <c r="N1018" s="661">
        <v>1</v>
      </c>
      <c r="O1018" s="744">
        <v>1</v>
      </c>
      <c r="P1018" s="662">
        <v>1000</v>
      </c>
      <c r="Q1018" s="677">
        <v>1</v>
      </c>
      <c r="R1018" s="661">
        <v>1</v>
      </c>
      <c r="S1018" s="677">
        <v>1</v>
      </c>
      <c r="T1018" s="744">
        <v>1</v>
      </c>
      <c r="U1018" s="700">
        <v>1</v>
      </c>
    </row>
    <row r="1019" spans="1:21" ht="14.4" customHeight="1" x14ac:dyDescent="0.3">
      <c r="A1019" s="660">
        <v>11</v>
      </c>
      <c r="B1019" s="661" t="s">
        <v>577</v>
      </c>
      <c r="C1019" s="661" t="s">
        <v>2261</v>
      </c>
      <c r="D1019" s="742" t="s">
        <v>3663</v>
      </c>
      <c r="E1019" s="743" t="s">
        <v>2278</v>
      </c>
      <c r="F1019" s="661" t="s">
        <v>2258</v>
      </c>
      <c r="G1019" s="661" t="s">
        <v>2318</v>
      </c>
      <c r="H1019" s="661" t="s">
        <v>578</v>
      </c>
      <c r="I1019" s="661" t="s">
        <v>2412</v>
      </c>
      <c r="J1019" s="661" t="s">
        <v>2413</v>
      </c>
      <c r="K1019" s="661" t="s">
        <v>2414</v>
      </c>
      <c r="L1019" s="662">
        <v>350</v>
      </c>
      <c r="M1019" s="662">
        <v>700</v>
      </c>
      <c r="N1019" s="661">
        <v>2</v>
      </c>
      <c r="O1019" s="744">
        <v>2</v>
      </c>
      <c r="P1019" s="662">
        <v>700</v>
      </c>
      <c r="Q1019" s="677">
        <v>1</v>
      </c>
      <c r="R1019" s="661">
        <v>2</v>
      </c>
      <c r="S1019" s="677">
        <v>1</v>
      </c>
      <c r="T1019" s="744">
        <v>2</v>
      </c>
      <c r="U1019" s="700">
        <v>1</v>
      </c>
    </row>
    <row r="1020" spans="1:21" ht="14.4" customHeight="1" x14ac:dyDescent="0.3">
      <c r="A1020" s="660">
        <v>11</v>
      </c>
      <c r="B1020" s="661" t="s">
        <v>577</v>
      </c>
      <c r="C1020" s="661" t="s">
        <v>2261</v>
      </c>
      <c r="D1020" s="742" t="s">
        <v>3663</v>
      </c>
      <c r="E1020" s="743" t="s">
        <v>2278</v>
      </c>
      <c r="F1020" s="661" t="s">
        <v>2258</v>
      </c>
      <c r="G1020" s="661" t="s">
        <v>2318</v>
      </c>
      <c r="H1020" s="661" t="s">
        <v>578</v>
      </c>
      <c r="I1020" s="661" t="s">
        <v>2322</v>
      </c>
      <c r="J1020" s="661" t="s">
        <v>2323</v>
      </c>
      <c r="K1020" s="661" t="s">
        <v>2324</v>
      </c>
      <c r="L1020" s="662">
        <v>500</v>
      </c>
      <c r="M1020" s="662">
        <v>1000</v>
      </c>
      <c r="N1020" s="661">
        <v>2</v>
      </c>
      <c r="O1020" s="744">
        <v>2</v>
      </c>
      <c r="P1020" s="662">
        <v>1000</v>
      </c>
      <c r="Q1020" s="677">
        <v>1</v>
      </c>
      <c r="R1020" s="661">
        <v>2</v>
      </c>
      <c r="S1020" s="677">
        <v>1</v>
      </c>
      <c r="T1020" s="744">
        <v>2</v>
      </c>
      <c r="U1020" s="700">
        <v>1</v>
      </c>
    </row>
    <row r="1021" spans="1:21" ht="14.4" customHeight="1" x14ac:dyDescent="0.3">
      <c r="A1021" s="660">
        <v>11</v>
      </c>
      <c r="B1021" s="661" t="s">
        <v>577</v>
      </c>
      <c r="C1021" s="661" t="s">
        <v>2261</v>
      </c>
      <c r="D1021" s="742" t="s">
        <v>3663</v>
      </c>
      <c r="E1021" s="743" t="s">
        <v>2278</v>
      </c>
      <c r="F1021" s="661" t="s">
        <v>2258</v>
      </c>
      <c r="G1021" s="661" t="s">
        <v>2318</v>
      </c>
      <c r="H1021" s="661" t="s">
        <v>578</v>
      </c>
      <c r="I1021" s="661" t="s">
        <v>2842</v>
      </c>
      <c r="J1021" s="661" t="s">
        <v>2780</v>
      </c>
      <c r="K1021" s="661" t="s">
        <v>2843</v>
      </c>
      <c r="L1021" s="662">
        <v>1600</v>
      </c>
      <c r="M1021" s="662">
        <v>3200</v>
      </c>
      <c r="N1021" s="661">
        <v>2</v>
      </c>
      <c r="O1021" s="744">
        <v>2</v>
      </c>
      <c r="P1021" s="662">
        <v>3200</v>
      </c>
      <c r="Q1021" s="677">
        <v>1</v>
      </c>
      <c r="R1021" s="661">
        <v>2</v>
      </c>
      <c r="S1021" s="677">
        <v>1</v>
      </c>
      <c r="T1021" s="744">
        <v>2</v>
      </c>
      <c r="U1021" s="700">
        <v>1</v>
      </c>
    </row>
    <row r="1022" spans="1:21" ht="14.4" customHeight="1" x14ac:dyDescent="0.3">
      <c r="A1022" s="660">
        <v>11</v>
      </c>
      <c r="B1022" s="661" t="s">
        <v>577</v>
      </c>
      <c r="C1022" s="661" t="s">
        <v>2261</v>
      </c>
      <c r="D1022" s="742" t="s">
        <v>3663</v>
      </c>
      <c r="E1022" s="743" t="s">
        <v>2278</v>
      </c>
      <c r="F1022" s="661" t="s">
        <v>2258</v>
      </c>
      <c r="G1022" s="661" t="s">
        <v>2318</v>
      </c>
      <c r="H1022" s="661" t="s">
        <v>578</v>
      </c>
      <c r="I1022" s="661" t="s">
        <v>2325</v>
      </c>
      <c r="J1022" s="661" t="s">
        <v>2326</v>
      </c>
      <c r="K1022" s="661" t="s">
        <v>2327</v>
      </c>
      <c r="L1022" s="662">
        <v>971.25</v>
      </c>
      <c r="M1022" s="662">
        <v>971.25</v>
      </c>
      <c r="N1022" s="661">
        <v>1</v>
      </c>
      <c r="O1022" s="744">
        <v>1</v>
      </c>
      <c r="P1022" s="662">
        <v>971.25</v>
      </c>
      <c r="Q1022" s="677">
        <v>1</v>
      </c>
      <c r="R1022" s="661">
        <v>1</v>
      </c>
      <c r="S1022" s="677">
        <v>1</v>
      </c>
      <c r="T1022" s="744">
        <v>1</v>
      </c>
      <c r="U1022" s="700">
        <v>1</v>
      </c>
    </row>
    <row r="1023" spans="1:21" ht="14.4" customHeight="1" x14ac:dyDescent="0.3">
      <c r="A1023" s="660">
        <v>11</v>
      </c>
      <c r="B1023" s="661" t="s">
        <v>577</v>
      </c>
      <c r="C1023" s="661" t="s">
        <v>2261</v>
      </c>
      <c r="D1023" s="742" t="s">
        <v>3663</v>
      </c>
      <c r="E1023" s="743" t="s">
        <v>2278</v>
      </c>
      <c r="F1023" s="661" t="s">
        <v>2258</v>
      </c>
      <c r="G1023" s="661" t="s">
        <v>2318</v>
      </c>
      <c r="H1023" s="661" t="s">
        <v>578</v>
      </c>
      <c r="I1023" s="661" t="s">
        <v>2426</v>
      </c>
      <c r="J1023" s="661" t="s">
        <v>2427</v>
      </c>
      <c r="K1023" s="661"/>
      <c r="L1023" s="662">
        <v>500</v>
      </c>
      <c r="M1023" s="662">
        <v>500</v>
      </c>
      <c r="N1023" s="661">
        <v>1</v>
      </c>
      <c r="O1023" s="744">
        <v>1</v>
      </c>
      <c r="P1023" s="662">
        <v>500</v>
      </c>
      <c r="Q1023" s="677">
        <v>1</v>
      </c>
      <c r="R1023" s="661">
        <v>1</v>
      </c>
      <c r="S1023" s="677">
        <v>1</v>
      </c>
      <c r="T1023" s="744">
        <v>1</v>
      </c>
      <c r="U1023" s="700">
        <v>1</v>
      </c>
    </row>
    <row r="1024" spans="1:21" ht="14.4" customHeight="1" x14ac:dyDescent="0.3">
      <c r="A1024" s="660">
        <v>11</v>
      </c>
      <c r="B1024" s="661" t="s">
        <v>577</v>
      </c>
      <c r="C1024" s="661" t="s">
        <v>2261</v>
      </c>
      <c r="D1024" s="742" t="s">
        <v>3663</v>
      </c>
      <c r="E1024" s="743" t="s">
        <v>2278</v>
      </c>
      <c r="F1024" s="661" t="s">
        <v>2258</v>
      </c>
      <c r="G1024" s="661" t="s">
        <v>2318</v>
      </c>
      <c r="H1024" s="661" t="s">
        <v>578</v>
      </c>
      <c r="I1024" s="661" t="s">
        <v>3378</v>
      </c>
      <c r="J1024" s="661" t="s">
        <v>3379</v>
      </c>
      <c r="K1024" s="661" t="s">
        <v>3380</v>
      </c>
      <c r="L1024" s="662">
        <v>600</v>
      </c>
      <c r="M1024" s="662">
        <v>600</v>
      </c>
      <c r="N1024" s="661">
        <v>1</v>
      </c>
      <c r="O1024" s="744">
        <v>1</v>
      </c>
      <c r="P1024" s="662">
        <v>600</v>
      </c>
      <c r="Q1024" s="677">
        <v>1</v>
      </c>
      <c r="R1024" s="661">
        <v>1</v>
      </c>
      <c r="S1024" s="677">
        <v>1</v>
      </c>
      <c r="T1024" s="744">
        <v>1</v>
      </c>
      <c r="U1024" s="700">
        <v>1</v>
      </c>
    </row>
    <row r="1025" spans="1:21" ht="14.4" customHeight="1" x14ac:dyDescent="0.3">
      <c r="A1025" s="660">
        <v>11</v>
      </c>
      <c r="B1025" s="661" t="s">
        <v>577</v>
      </c>
      <c r="C1025" s="661" t="s">
        <v>2261</v>
      </c>
      <c r="D1025" s="742" t="s">
        <v>3663</v>
      </c>
      <c r="E1025" s="743" t="s">
        <v>2278</v>
      </c>
      <c r="F1025" s="661" t="s">
        <v>2258</v>
      </c>
      <c r="G1025" s="661" t="s">
        <v>2318</v>
      </c>
      <c r="H1025" s="661" t="s">
        <v>578</v>
      </c>
      <c r="I1025" s="661" t="s">
        <v>2328</v>
      </c>
      <c r="J1025" s="661" t="s">
        <v>2329</v>
      </c>
      <c r="K1025" s="661"/>
      <c r="L1025" s="662">
        <v>1000</v>
      </c>
      <c r="M1025" s="662">
        <v>1000</v>
      </c>
      <c r="N1025" s="661">
        <v>1</v>
      </c>
      <c r="O1025" s="744">
        <v>1</v>
      </c>
      <c r="P1025" s="662">
        <v>1000</v>
      </c>
      <c r="Q1025" s="677">
        <v>1</v>
      </c>
      <c r="R1025" s="661">
        <v>1</v>
      </c>
      <c r="S1025" s="677">
        <v>1</v>
      </c>
      <c r="T1025" s="744">
        <v>1</v>
      </c>
      <c r="U1025" s="700">
        <v>1</v>
      </c>
    </row>
    <row r="1026" spans="1:21" ht="14.4" customHeight="1" x14ac:dyDescent="0.3">
      <c r="A1026" s="660">
        <v>11</v>
      </c>
      <c r="B1026" s="661" t="s">
        <v>577</v>
      </c>
      <c r="C1026" s="661" t="s">
        <v>2261</v>
      </c>
      <c r="D1026" s="742" t="s">
        <v>3663</v>
      </c>
      <c r="E1026" s="743" t="s">
        <v>2278</v>
      </c>
      <c r="F1026" s="661" t="s">
        <v>2258</v>
      </c>
      <c r="G1026" s="661" t="s">
        <v>2318</v>
      </c>
      <c r="H1026" s="661" t="s">
        <v>578</v>
      </c>
      <c r="I1026" s="661" t="s">
        <v>2847</v>
      </c>
      <c r="J1026" s="661" t="s">
        <v>2848</v>
      </c>
      <c r="K1026" s="661" t="s">
        <v>2849</v>
      </c>
      <c r="L1026" s="662">
        <v>350</v>
      </c>
      <c r="M1026" s="662">
        <v>700</v>
      </c>
      <c r="N1026" s="661">
        <v>2</v>
      </c>
      <c r="O1026" s="744">
        <v>2</v>
      </c>
      <c r="P1026" s="662">
        <v>700</v>
      </c>
      <c r="Q1026" s="677">
        <v>1</v>
      </c>
      <c r="R1026" s="661">
        <v>2</v>
      </c>
      <c r="S1026" s="677">
        <v>1</v>
      </c>
      <c r="T1026" s="744">
        <v>2</v>
      </c>
      <c r="U1026" s="700">
        <v>1</v>
      </c>
    </row>
    <row r="1027" spans="1:21" ht="14.4" customHeight="1" x14ac:dyDescent="0.3">
      <c r="A1027" s="660">
        <v>11</v>
      </c>
      <c r="B1027" s="661" t="s">
        <v>577</v>
      </c>
      <c r="C1027" s="661" t="s">
        <v>2261</v>
      </c>
      <c r="D1027" s="742" t="s">
        <v>3663</v>
      </c>
      <c r="E1027" s="743" t="s">
        <v>2278</v>
      </c>
      <c r="F1027" s="661" t="s">
        <v>2258</v>
      </c>
      <c r="G1027" s="661" t="s">
        <v>2318</v>
      </c>
      <c r="H1027" s="661" t="s">
        <v>578</v>
      </c>
      <c r="I1027" s="661" t="s">
        <v>3079</v>
      </c>
      <c r="J1027" s="661" t="s">
        <v>3080</v>
      </c>
      <c r="K1027" s="661" t="s">
        <v>3081</v>
      </c>
      <c r="L1027" s="662">
        <v>500</v>
      </c>
      <c r="M1027" s="662">
        <v>500</v>
      </c>
      <c r="N1027" s="661">
        <v>1</v>
      </c>
      <c r="O1027" s="744">
        <v>1</v>
      </c>
      <c r="P1027" s="662">
        <v>500</v>
      </c>
      <c r="Q1027" s="677">
        <v>1</v>
      </c>
      <c r="R1027" s="661">
        <v>1</v>
      </c>
      <c r="S1027" s="677">
        <v>1</v>
      </c>
      <c r="T1027" s="744">
        <v>1</v>
      </c>
      <c r="U1027" s="700">
        <v>1</v>
      </c>
    </row>
    <row r="1028" spans="1:21" ht="14.4" customHeight="1" x14ac:dyDescent="0.3">
      <c r="A1028" s="660">
        <v>11</v>
      </c>
      <c r="B1028" s="661" t="s">
        <v>577</v>
      </c>
      <c r="C1028" s="661" t="s">
        <v>2261</v>
      </c>
      <c r="D1028" s="742" t="s">
        <v>3663</v>
      </c>
      <c r="E1028" s="743" t="s">
        <v>2278</v>
      </c>
      <c r="F1028" s="661" t="s">
        <v>2258</v>
      </c>
      <c r="G1028" s="661" t="s">
        <v>2318</v>
      </c>
      <c r="H1028" s="661" t="s">
        <v>578</v>
      </c>
      <c r="I1028" s="661" t="s">
        <v>3145</v>
      </c>
      <c r="J1028" s="661" t="s">
        <v>3146</v>
      </c>
      <c r="K1028" s="661" t="s">
        <v>3147</v>
      </c>
      <c r="L1028" s="662">
        <v>2520</v>
      </c>
      <c r="M1028" s="662">
        <v>5040</v>
      </c>
      <c r="N1028" s="661">
        <v>2</v>
      </c>
      <c r="O1028" s="744">
        <v>2</v>
      </c>
      <c r="P1028" s="662">
        <v>5040</v>
      </c>
      <c r="Q1028" s="677">
        <v>1</v>
      </c>
      <c r="R1028" s="661">
        <v>2</v>
      </c>
      <c r="S1028" s="677">
        <v>1</v>
      </c>
      <c r="T1028" s="744">
        <v>2</v>
      </c>
      <c r="U1028" s="700">
        <v>1</v>
      </c>
    </row>
    <row r="1029" spans="1:21" ht="14.4" customHeight="1" x14ac:dyDescent="0.3">
      <c r="A1029" s="660">
        <v>11</v>
      </c>
      <c r="B1029" s="661" t="s">
        <v>577</v>
      </c>
      <c r="C1029" s="661" t="s">
        <v>2261</v>
      </c>
      <c r="D1029" s="742" t="s">
        <v>3663</v>
      </c>
      <c r="E1029" s="743" t="s">
        <v>2278</v>
      </c>
      <c r="F1029" s="661" t="s">
        <v>2258</v>
      </c>
      <c r="G1029" s="661" t="s">
        <v>2318</v>
      </c>
      <c r="H1029" s="661" t="s">
        <v>578</v>
      </c>
      <c r="I1029" s="661" t="s">
        <v>3381</v>
      </c>
      <c r="J1029" s="661" t="s">
        <v>3382</v>
      </c>
      <c r="K1029" s="661" t="s">
        <v>3383</v>
      </c>
      <c r="L1029" s="662">
        <v>220.56</v>
      </c>
      <c r="M1029" s="662">
        <v>220.56</v>
      </c>
      <c r="N1029" s="661">
        <v>1</v>
      </c>
      <c r="O1029" s="744">
        <v>1</v>
      </c>
      <c r="P1029" s="662">
        <v>220.56</v>
      </c>
      <c r="Q1029" s="677">
        <v>1</v>
      </c>
      <c r="R1029" s="661">
        <v>1</v>
      </c>
      <c r="S1029" s="677">
        <v>1</v>
      </c>
      <c r="T1029" s="744">
        <v>1</v>
      </c>
      <c r="U1029" s="700">
        <v>1</v>
      </c>
    </row>
    <row r="1030" spans="1:21" ht="14.4" customHeight="1" x14ac:dyDescent="0.3">
      <c r="A1030" s="660">
        <v>11</v>
      </c>
      <c r="B1030" s="661" t="s">
        <v>577</v>
      </c>
      <c r="C1030" s="661" t="s">
        <v>2261</v>
      </c>
      <c r="D1030" s="742" t="s">
        <v>3663</v>
      </c>
      <c r="E1030" s="743" t="s">
        <v>2278</v>
      </c>
      <c r="F1030" s="661" t="s">
        <v>2258</v>
      </c>
      <c r="G1030" s="661" t="s">
        <v>2318</v>
      </c>
      <c r="H1030" s="661" t="s">
        <v>578</v>
      </c>
      <c r="I1030" s="661" t="s">
        <v>3384</v>
      </c>
      <c r="J1030" s="661" t="s">
        <v>3385</v>
      </c>
      <c r="K1030" s="661" t="s">
        <v>3386</v>
      </c>
      <c r="L1030" s="662">
        <v>1000</v>
      </c>
      <c r="M1030" s="662">
        <v>1000</v>
      </c>
      <c r="N1030" s="661">
        <v>1</v>
      </c>
      <c r="O1030" s="744">
        <v>1</v>
      </c>
      <c r="P1030" s="662"/>
      <c r="Q1030" s="677">
        <v>0</v>
      </c>
      <c r="R1030" s="661"/>
      <c r="S1030" s="677">
        <v>0</v>
      </c>
      <c r="T1030" s="744"/>
      <c r="U1030" s="700">
        <v>0</v>
      </c>
    </row>
    <row r="1031" spans="1:21" ht="14.4" customHeight="1" x14ac:dyDescent="0.3">
      <c r="A1031" s="660">
        <v>11</v>
      </c>
      <c r="B1031" s="661" t="s">
        <v>577</v>
      </c>
      <c r="C1031" s="661" t="s">
        <v>2261</v>
      </c>
      <c r="D1031" s="742" t="s">
        <v>3663</v>
      </c>
      <c r="E1031" s="743" t="s">
        <v>2278</v>
      </c>
      <c r="F1031" s="661" t="s">
        <v>2258</v>
      </c>
      <c r="G1031" s="661" t="s">
        <v>2330</v>
      </c>
      <c r="H1031" s="661" t="s">
        <v>578</v>
      </c>
      <c r="I1031" s="661" t="s">
        <v>3387</v>
      </c>
      <c r="J1031" s="661" t="s">
        <v>3388</v>
      </c>
      <c r="K1031" s="661" t="s">
        <v>3389</v>
      </c>
      <c r="L1031" s="662">
        <v>3990</v>
      </c>
      <c r="M1031" s="662">
        <v>3990</v>
      </c>
      <c r="N1031" s="661">
        <v>1</v>
      </c>
      <c r="O1031" s="744">
        <v>1</v>
      </c>
      <c r="P1031" s="662"/>
      <c r="Q1031" s="677">
        <v>0</v>
      </c>
      <c r="R1031" s="661"/>
      <c r="S1031" s="677">
        <v>0</v>
      </c>
      <c r="T1031" s="744"/>
      <c r="U1031" s="700">
        <v>0</v>
      </c>
    </row>
    <row r="1032" spans="1:21" ht="14.4" customHeight="1" x14ac:dyDescent="0.3">
      <c r="A1032" s="660">
        <v>11</v>
      </c>
      <c r="B1032" s="661" t="s">
        <v>577</v>
      </c>
      <c r="C1032" s="661" t="s">
        <v>2261</v>
      </c>
      <c r="D1032" s="742" t="s">
        <v>3663</v>
      </c>
      <c r="E1032" s="743" t="s">
        <v>2278</v>
      </c>
      <c r="F1032" s="661" t="s">
        <v>2258</v>
      </c>
      <c r="G1032" s="661" t="s">
        <v>2330</v>
      </c>
      <c r="H1032" s="661" t="s">
        <v>578</v>
      </c>
      <c r="I1032" s="661" t="s">
        <v>2436</v>
      </c>
      <c r="J1032" s="661" t="s">
        <v>2437</v>
      </c>
      <c r="K1032" s="661" t="s">
        <v>2438</v>
      </c>
      <c r="L1032" s="662">
        <v>200</v>
      </c>
      <c r="M1032" s="662">
        <v>3000</v>
      </c>
      <c r="N1032" s="661">
        <v>15</v>
      </c>
      <c r="O1032" s="744">
        <v>8</v>
      </c>
      <c r="P1032" s="662">
        <v>2400</v>
      </c>
      <c r="Q1032" s="677">
        <v>0.8</v>
      </c>
      <c r="R1032" s="661">
        <v>12</v>
      </c>
      <c r="S1032" s="677">
        <v>0.8</v>
      </c>
      <c r="T1032" s="744">
        <v>6</v>
      </c>
      <c r="U1032" s="700">
        <v>0.75</v>
      </c>
    </row>
    <row r="1033" spans="1:21" ht="14.4" customHeight="1" x14ac:dyDescent="0.3">
      <c r="A1033" s="660">
        <v>11</v>
      </c>
      <c r="B1033" s="661" t="s">
        <v>577</v>
      </c>
      <c r="C1033" s="661" t="s">
        <v>2261</v>
      </c>
      <c r="D1033" s="742" t="s">
        <v>3663</v>
      </c>
      <c r="E1033" s="743" t="s">
        <v>2278</v>
      </c>
      <c r="F1033" s="661" t="s">
        <v>2258</v>
      </c>
      <c r="G1033" s="661" t="s">
        <v>2330</v>
      </c>
      <c r="H1033" s="661" t="s">
        <v>578</v>
      </c>
      <c r="I1033" s="661" t="s">
        <v>2331</v>
      </c>
      <c r="J1033" s="661" t="s">
        <v>2332</v>
      </c>
      <c r="K1033" s="661" t="s">
        <v>2333</v>
      </c>
      <c r="L1033" s="662">
        <v>278.75</v>
      </c>
      <c r="M1033" s="662">
        <v>20906.25</v>
      </c>
      <c r="N1033" s="661">
        <v>75</v>
      </c>
      <c r="O1033" s="744">
        <v>39</v>
      </c>
      <c r="P1033" s="662">
        <v>20348.75</v>
      </c>
      <c r="Q1033" s="677">
        <v>0.97333333333333338</v>
      </c>
      <c r="R1033" s="661">
        <v>73</v>
      </c>
      <c r="S1033" s="677">
        <v>0.97333333333333338</v>
      </c>
      <c r="T1033" s="744">
        <v>38</v>
      </c>
      <c r="U1033" s="700">
        <v>0.97435897435897434</v>
      </c>
    </row>
    <row r="1034" spans="1:21" ht="14.4" customHeight="1" x14ac:dyDescent="0.3">
      <c r="A1034" s="660">
        <v>11</v>
      </c>
      <c r="B1034" s="661" t="s">
        <v>577</v>
      </c>
      <c r="C1034" s="661" t="s">
        <v>2261</v>
      </c>
      <c r="D1034" s="742" t="s">
        <v>3663</v>
      </c>
      <c r="E1034" s="743" t="s">
        <v>2278</v>
      </c>
      <c r="F1034" s="661" t="s">
        <v>2258</v>
      </c>
      <c r="G1034" s="661" t="s">
        <v>2330</v>
      </c>
      <c r="H1034" s="661" t="s">
        <v>578</v>
      </c>
      <c r="I1034" s="661" t="s">
        <v>3390</v>
      </c>
      <c r="J1034" s="661" t="s">
        <v>3391</v>
      </c>
      <c r="K1034" s="661" t="s">
        <v>3392</v>
      </c>
      <c r="L1034" s="662">
        <v>130</v>
      </c>
      <c r="M1034" s="662">
        <v>130</v>
      </c>
      <c r="N1034" s="661">
        <v>1</v>
      </c>
      <c r="O1034" s="744">
        <v>1</v>
      </c>
      <c r="P1034" s="662"/>
      <c r="Q1034" s="677">
        <v>0</v>
      </c>
      <c r="R1034" s="661"/>
      <c r="S1034" s="677">
        <v>0</v>
      </c>
      <c r="T1034" s="744"/>
      <c r="U1034" s="700">
        <v>0</v>
      </c>
    </row>
    <row r="1035" spans="1:21" ht="14.4" customHeight="1" x14ac:dyDescent="0.3">
      <c r="A1035" s="660">
        <v>11</v>
      </c>
      <c r="B1035" s="661" t="s">
        <v>577</v>
      </c>
      <c r="C1035" s="661" t="s">
        <v>2261</v>
      </c>
      <c r="D1035" s="742" t="s">
        <v>3663</v>
      </c>
      <c r="E1035" s="743" t="s">
        <v>2278</v>
      </c>
      <c r="F1035" s="661" t="s">
        <v>2258</v>
      </c>
      <c r="G1035" s="661" t="s">
        <v>2357</v>
      </c>
      <c r="H1035" s="661" t="s">
        <v>578</v>
      </c>
      <c r="I1035" s="661" t="s">
        <v>3157</v>
      </c>
      <c r="J1035" s="661" t="s">
        <v>3158</v>
      </c>
      <c r="K1035" s="661" t="s">
        <v>3159</v>
      </c>
      <c r="L1035" s="662">
        <v>0</v>
      </c>
      <c r="M1035" s="662">
        <v>0</v>
      </c>
      <c r="N1035" s="661">
        <v>1</v>
      </c>
      <c r="O1035" s="744">
        <v>1</v>
      </c>
      <c r="P1035" s="662"/>
      <c r="Q1035" s="677"/>
      <c r="R1035" s="661"/>
      <c r="S1035" s="677">
        <v>0</v>
      </c>
      <c r="T1035" s="744"/>
      <c r="U1035" s="700">
        <v>0</v>
      </c>
    </row>
    <row r="1036" spans="1:21" ht="14.4" customHeight="1" x14ac:dyDescent="0.3">
      <c r="A1036" s="660">
        <v>11</v>
      </c>
      <c r="B1036" s="661" t="s">
        <v>577</v>
      </c>
      <c r="C1036" s="661" t="s">
        <v>2261</v>
      </c>
      <c r="D1036" s="742" t="s">
        <v>3663</v>
      </c>
      <c r="E1036" s="743" t="s">
        <v>2278</v>
      </c>
      <c r="F1036" s="661" t="s">
        <v>2258</v>
      </c>
      <c r="G1036" s="661" t="s">
        <v>2669</v>
      </c>
      <c r="H1036" s="661" t="s">
        <v>578</v>
      </c>
      <c r="I1036" s="661" t="s">
        <v>3094</v>
      </c>
      <c r="J1036" s="661" t="s">
        <v>3095</v>
      </c>
      <c r="K1036" s="661" t="s">
        <v>3096</v>
      </c>
      <c r="L1036" s="662">
        <v>1659.44</v>
      </c>
      <c r="M1036" s="662">
        <v>1659.44</v>
      </c>
      <c r="N1036" s="661">
        <v>1</v>
      </c>
      <c r="O1036" s="744">
        <v>1</v>
      </c>
      <c r="P1036" s="662"/>
      <c r="Q1036" s="677">
        <v>0</v>
      </c>
      <c r="R1036" s="661"/>
      <c r="S1036" s="677">
        <v>0</v>
      </c>
      <c r="T1036" s="744"/>
      <c r="U1036" s="700">
        <v>0</v>
      </c>
    </row>
    <row r="1037" spans="1:21" ht="14.4" customHeight="1" x14ac:dyDescent="0.3">
      <c r="A1037" s="660">
        <v>11</v>
      </c>
      <c r="B1037" s="661" t="s">
        <v>577</v>
      </c>
      <c r="C1037" s="661" t="s">
        <v>2261</v>
      </c>
      <c r="D1037" s="742" t="s">
        <v>3663</v>
      </c>
      <c r="E1037" s="743" t="s">
        <v>2278</v>
      </c>
      <c r="F1037" s="661" t="s">
        <v>2258</v>
      </c>
      <c r="G1037" s="661" t="s">
        <v>2669</v>
      </c>
      <c r="H1037" s="661" t="s">
        <v>578</v>
      </c>
      <c r="I1037" s="661" t="s">
        <v>2670</v>
      </c>
      <c r="J1037" s="661" t="s">
        <v>2671</v>
      </c>
      <c r="K1037" s="661" t="s">
        <v>2672</v>
      </c>
      <c r="L1037" s="662">
        <v>1659.44</v>
      </c>
      <c r="M1037" s="662">
        <v>61399.28</v>
      </c>
      <c r="N1037" s="661">
        <v>37</v>
      </c>
      <c r="O1037" s="744">
        <v>28</v>
      </c>
      <c r="P1037" s="662">
        <v>36507.68</v>
      </c>
      <c r="Q1037" s="677">
        <v>0.59459459459459463</v>
      </c>
      <c r="R1037" s="661">
        <v>22</v>
      </c>
      <c r="S1037" s="677">
        <v>0.59459459459459463</v>
      </c>
      <c r="T1037" s="744">
        <v>17</v>
      </c>
      <c r="U1037" s="700">
        <v>0.6071428571428571</v>
      </c>
    </row>
    <row r="1038" spans="1:21" ht="14.4" customHeight="1" x14ac:dyDescent="0.3">
      <c r="A1038" s="660">
        <v>11</v>
      </c>
      <c r="B1038" s="661" t="s">
        <v>577</v>
      </c>
      <c r="C1038" s="661" t="s">
        <v>2261</v>
      </c>
      <c r="D1038" s="742" t="s">
        <v>3663</v>
      </c>
      <c r="E1038" s="743" t="s">
        <v>2278</v>
      </c>
      <c r="F1038" s="661" t="s">
        <v>2258</v>
      </c>
      <c r="G1038" s="661" t="s">
        <v>2669</v>
      </c>
      <c r="H1038" s="661" t="s">
        <v>578</v>
      </c>
      <c r="I1038" s="661" t="s">
        <v>3163</v>
      </c>
      <c r="J1038" s="661" t="s">
        <v>3164</v>
      </c>
      <c r="K1038" s="661" t="s">
        <v>3165</v>
      </c>
      <c r="L1038" s="662">
        <v>1659.44</v>
      </c>
      <c r="M1038" s="662">
        <v>1659.44</v>
      </c>
      <c r="N1038" s="661">
        <v>1</v>
      </c>
      <c r="O1038" s="744">
        <v>1</v>
      </c>
      <c r="P1038" s="662">
        <v>1659.44</v>
      </c>
      <c r="Q1038" s="677">
        <v>1</v>
      </c>
      <c r="R1038" s="661">
        <v>1</v>
      </c>
      <c r="S1038" s="677">
        <v>1</v>
      </c>
      <c r="T1038" s="744">
        <v>1</v>
      </c>
      <c r="U1038" s="700">
        <v>1</v>
      </c>
    </row>
    <row r="1039" spans="1:21" ht="14.4" customHeight="1" x14ac:dyDescent="0.3">
      <c r="A1039" s="660">
        <v>11</v>
      </c>
      <c r="B1039" s="661" t="s">
        <v>577</v>
      </c>
      <c r="C1039" s="661" t="s">
        <v>2261</v>
      </c>
      <c r="D1039" s="742" t="s">
        <v>3663</v>
      </c>
      <c r="E1039" s="743" t="s">
        <v>2279</v>
      </c>
      <c r="F1039" s="661" t="s">
        <v>2256</v>
      </c>
      <c r="G1039" s="661" t="s">
        <v>2481</v>
      </c>
      <c r="H1039" s="661" t="s">
        <v>578</v>
      </c>
      <c r="I1039" s="661" t="s">
        <v>2482</v>
      </c>
      <c r="J1039" s="661" t="s">
        <v>2483</v>
      </c>
      <c r="K1039" s="661" t="s">
        <v>2484</v>
      </c>
      <c r="L1039" s="662">
        <v>32.28</v>
      </c>
      <c r="M1039" s="662">
        <v>161.4</v>
      </c>
      <c r="N1039" s="661">
        <v>5</v>
      </c>
      <c r="O1039" s="744">
        <v>4</v>
      </c>
      <c r="P1039" s="662"/>
      <c r="Q1039" s="677">
        <v>0</v>
      </c>
      <c r="R1039" s="661"/>
      <c r="S1039" s="677">
        <v>0</v>
      </c>
      <c r="T1039" s="744"/>
      <c r="U1039" s="700">
        <v>0</v>
      </c>
    </row>
    <row r="1040" spans="1:21" ht="14.4" customHeight="1" x14ac:dyDescent="0.3">
      <c r="A1040" s="660">
        <v>11</v>
      </c>
      <c r="B1040" s="661" t="s">
        <v>577</v>
      </c>
      <c r="C1040" s="661" t="s">
        <v>2261</v>
      </c>
      <c r="D1040" s="742" t="s">
        <v>3663</v>
      </c>
      <c r="E1040" s="743" t="s">
        <v>2279</v>
      </c>
      <c r="F1040" s="661" t="s">
        <v>2256</v>
      </c>
      <c r="G1040" s="661" t="s">
        <v>2481</v>
      </c>
      <c r="H1040" s="661" t="s">
        <v>578</v>
      </c>
      <c r="I1040" s="661" t="s">
        <v>2485</v>
      </c>
      <c r="J1040" s="661" t="s">
        <v>2483</v>
      </c>
      <c r="K1040" s="661" t="s">
        <v>2486</v>
      </c>
      <c r="L1040" s="662">
        <v>96.84</v>
      </c>
      <c r="M1040" s="662">
        <v>1549.4400000000003</v>
      </c>
      <c r="N1040" s="661">
        <v>16</v>
      </c>
      <c r="O1040" s="744">
        <v>12</v>
      </c>
      <c r="P1040" s="662">
        <v>677.88000000000011</v>
      </c>
      <c r="Q1040" s="677">
        <v>0.4375</v>
      </c>
      <c r="R1040" s="661">
        <v>7</v>
      </c>
      <c r="S1040" s="677">
        <v>0.4375</v>
      </c>
      <c r="T1040" s="744">
        <v>5.5</v>
      </c>
      <c r="U1040" s="700">
        <v>0.45833333333333331</v>
      </c>
    </row>
    <row r="1041" spans="1:21" ht="14.4" customHeight="1" x14ac:dyDescent="0.3">
      <c r="A1041" s="660">
        <v>11</v>
      </c>
      <c r="B1041" s="661" t="s">
        <v>577</v>
      </c>
      <c r="C1041" s="661" t="s">
        <v>2261</v>
      </c>
      <c r="D1041" s="742" t="s">
        <v>3663</v>
      </c>
      <c r="E1041" s="743" t="s">
        <v>2279</v>
      </c>
      <c r="F1041" s="661" t="s">
        <v>2256</v>
      </c>
      <c r="G1041" s="661" t="s">
        <v>3330</v>
      </c>
      <c r="H1041" s="661" t="s">
        <v>578</v>
      </c>
      <c r="I1041" s="661" t="s">
        <v>644</v>
      </c>
      <c r="J1041" s="661" t="s">
        <v>3393</v>
      </c>
      <c r="K1041" s="661" t="s">
        <v>3394</v>
      </c>
      <c r="L1041" s="662">
        <v>42.85</v>
      </c>
      <c r="M1041" s="662">
        <v>42.85</v>
      </c>
      <c r="N1041" s="661">
        <v>1</v>
      </c>
      <c r="O1041" s="744">
        <v>1</v>
      </c>
      <c r="P1041" s="662">
        <v>42.85</v>
      </c>
      <c r="Q1041" s="677">
        <v>1</v>
      </c>
      <c r="R1041" s="661">
        <v>1</v>
      </c>
      <c r="S1041" s="677">
        <v>1</v>
      </c>
      <c r="T1041" s="744">
        <v>1</v>
      </c>
      <c r="U1041" s="700">
        <v>1</v>
      </c>
    </row>
    <row r="1042" spans="1:21" ht="14.4" customHeight="1" x14ac:dyDescent="0.3">
      <c r="A1042" s="660">
        <v>11</v>
      </c>
      <c r="B1042" s="661" t="s">
        <v>577</v>
      </c>
      <c r="C1042" s="661" t="s">
        <v>2261</v>
      </c>
      <c r="D1042" s="742" t="s">
        <v>3663</v>
      </c>
      <c r="E1042" s="743" t="s">
        <v>2279</v>
      </c>
      <c r="F1042" s="661" t="s">
        <v>2256</v>
      </c>
      <c r="G1042" s="661" t="s">
        <v>2291</v>
      </c>
      <c r="H1042" s="661" t="s">
        <v>960</v>
      </c>
      <c r="I1042" s="661" t="s">
        <v>1126</v>
      </c>
      <c r="J1042" s="661" t="s">
        <v>2138</v>
      </c>
      <c r="K1042" s="661" t="s">
        <v>2139</v>
      </c>
      <c r="L1042" s="662">
        <v>150.04</v>
      </c>
      <c r="M1042" s="662">
        <v>300.08</v>
      </c>
      <c r="N1042" s="661">
        <v>2</v>
      </c>
      <c r="O1042" s="744">
        <v>2</v>
      </c>
      <c r="P1042" s="662">
        <v>150.04</v>
      </c>
      <c r="Q1042" s="677">
        <v>0.5</v>
      </c>
      <c r="R1042" s="661">
        <v>1</v>
      </c>
      <c r="S1042" s="677">
        <v>0.5</v>
      </c>
      <c r="T1042" s="744">
        <v>1</v>
      </c>
      <c r="U1042" s="700">
        <v>0.5</v>
      </c>
    </row>
    <row r="1043" spans="1:21" ht="14.4" customHeight="1" x14ac:dyDescent="0.3">
      <c r="A1043" s="660">
        <v>11</v>
      </c>
      <c r="B1043" s="661" t="s">
        <v>577</v>
      </c>
      <c r="C1043" s="661" t="s">
        <v>2261</v>
      </c>
      <c r="D1043" s="742" t="s">
        <v>3663</v>
      </c>
      <c r="E1043" s="743" t="s">
        <v>2279</v>
      </c>
      <c r="F1043" s="661" t="s">
        <v>2256</v>
      </c>
      <c r="G1043" s="661" t="s">
        <v>2291</v>
      </c>
      <c r="H1043" s="661" t="s">
        <v>960</v>
      </c>
      <c r="I1043" s="661" t="s">
        <v>1126</v>
      </c>
      <c r="J1043" s="661" t="s">
        <v>2138</v>
      </c>
      <c r="K1043" s="661" t="s">
        <v>2139</v>
      </c>
      <c r="L1043" s="662">
        <v>154.36000000000001</v>
      </c>
      <c r="M1043" s="662">
        <v>154.36000000000001</v>
      </c>
      <c r="N1043" s="661">
        <v>1</v>
      </c>
      <c r="O1043" s="744">
        <v>0.5</v>
      </c>
      <c r="P1043" s="662">
        <v>154.36000000000001</v>
      </c>
      <c r="Q1043" s="677">
        <v>1</v>
      </c>
      <c r="R1043" s="661">
        <v>1</v>
      </c>
      <c r="S1043" s="677">
        <v>1</v>
      </c>
      <c r="T1043" s="744">
        <v>0.5</v>
      </c>
      <c r="U1043" s="700">
        <v>1</v>
      </c>
    </row>
    <row r="1044" spans="1:21" ht="14.4" customHeight="1" x14ac:dyDescent="0.3">
      <c r="A1044" s="660">
        <v>11</v>
      </c>
      <c r="B1044" s="661" t="s">
        <v>577</v>
      </c>
      <c r="C1044" s="661" t="s">
        <v>2261</v>
      </c>
      <c r="D1044" s="742" t="s">
        <v>3663</v>
      </c>
      <c r="E1044" s="743" t="s">
        <v>2279</v>
      </c>
      <c r="F1044" s="661" t="s">
        <v>2256</v>
      </c>
      <c r="G1044" s="661" t="s">
        <v>2459</v>
      </c>
      <c r="H1044" s="661" t="s">
        <v>578</v>
      </c>
      <c r="I1044" s="661" t="s">
        <v>2460</v>
      </c>
      <c r="J1044" s="661" t="s">
        <v>2461</v>
      </c>
      <c r="K1044" s="661" t="s">
        <v>2462</v>
      </c>
      <c r="L1044" s="662">
        <v>159.71</v>
      </c>
      <c r="M1044" s="662">
        <v>12776.800000000001</v>
      </c>
      <c r="N1044" s="661">
        <v>80</v>
      </c>
      <c r="O1044" s="744">
        <v>26</v>
      </c>
      <c r="P1044" s="662">
        <v>6707.8200000000006</v>
      </c>
      <c r="Q1044" s="677">
        <v>0.52500000000000002</v>
      </c>
      <c r="R1044" s="661">
        <v>42</v>
      </c>
      <c r="S1044" s="677">
        <v>0.52500000000000002</v>
      </c>
      <c r="T1044" s="744">
        <v>14</v>
      </c>
      <c r="U1044" s="700">
        <v>0.53846153846153844</v>
      </c>
    </row>
    <row r="1045" spans="1:21" ht="14.4" customHeight="1" x14ac:dyDescent="0.3">
      <c r="A1045" s="660">
        <v>11</v>
      </c>
      <c r="B1045" s="661" t="s">
        <v>577</v>
      </c>
      <c r="C1045" s="661" t="s">
        <v>2261</v>
      </c>
      <c r="D1045" s="742" t="s">
        <v>3663</v>
      </c>
      <c r="E1045" s="743" t="s">
        <v>2279</v>
      </c>
      <c r="F1045" s="661" t="s">
        <v>2256</v>
      </c>
      <c r="G1045" s="661" t="s">
        <v>2292</v>
      </c>
      <c r="H1045" s="661" t="s">
        <v>578</v>
      </c>
      <c r="I1045" s="661" t="s">
        <v>2338</v>
      </c>
      <c r="J1045" s="661" t="s">
        <v>1102</v>
      </c>
      <c r="K1045" s="661" t="s">
        <v>2146</v>
      </c>
      <c r="L1045" s="662">
        <v>170.52</v>
      </c>
      <c r="M1045" s="662">
        <v>341.04</v>
      </c>
      <c r="N1045" s="661">
        <v>2</v>
      </c>
      <c r="O1045" s="744">
        <v>0.5</v>
      </c>
      <c r="P1045" s="662"/>
      <c r="Q1045" s="677">
        <v>0</v>
      </c>
      <c r="R1045" s="661"/>
      <c r="S1045" s="677">
        <v>0</v>
      </c>
      <c r="T1045" s="744"/>
      <c r="U1045" s="700">
        <v>0</v>
      </c>
    </row>
    <row r="1046" spans="1:21" ht="14.4" customHeight="1" x14ac:dyDescent="0.3">
      <c r="A1046" s="660">
        <v>11</v>
      </c>
      <c r="B1046" s="661" t="s">
        <v>577</v>
      </c>
      <c r="C1046" s="661" t="s">
        <v>2261</v>
      </c>
      <c r="D1046" s="742" t="s">
        <v>3663</v>
      </c>
      <c r="E1046" s="743" t="s">
        <v>2279</v>
      </c>
      <c r="F1046" s="661" t="s">
        <v>2256</v>
      </c>
      <c r="G1046" s="661" t="s">
        <v>2292</v>
      </c>
      <c r="H1046" s="661" t="s">
        <v>578</v>
      </c>
      <c r="I1046" s="661" t="s">
        <v>1101</v>
      </c>
      <c r="J1046" s="661" t="s">
        <v>1102</v>
      </c>
      <c r="K1046" s="661" t="s">
        <v>2146</v>
      </c>
      <c r="L1046" s="662">
        <v>170.52</v>
      </c>
      <c r="M1046" s="662">
        <v>511.56000000000006</v>
      </c>
      <c r="N1046" s="661">
        <v>3</v>
      </c>
      <c r="O1046" s="744">
        <v>1.5</v>
      </c>
      <c r="P1046" s="662"/>
      <c r="Q1046" s="677">
        <v>0</v>
      </c>
      <c r="R1046" s="661"/>
      <c r="S1046" s="677">
        <v>0</v>
      </c>
      <c r="T1046" s="744"/>
      <c r="U1046" s="700">
        <v>0</v>
      </c>
    </row>
    <row r="1047" spans="1:21" ht="14.4" customHeight="1" x14ac:dyDescent="0.3">
      <c r="A1047" s="660">
        <v>11</v>
      </c>
      <c r="B1047" s="661" t="s">
        <v>577</v>
      </c>
      <c r="C1047" s="661" t="s">
        <v>2261</v>
      </c>
      <c r="D1047" s="742" t="s">
        <v>3663</v>
      </c>
      <c r="E1047" s="743" t="s">
        <v>2279</v>
      </c>
      <c r="F1047" s="661" t="s">
        <v>2256</v>
      </c>
      <c r="G1047" s="661" t="s">
        <v>2950</v>
      </c>
      <c r="H1047" s="661" t="s">
        <v>578</v>
      </c>
      <c r="I1047" s="661" t="s">
        <v>3395</v>
      </c>
      <c r="J1047" s="661" t="s">
        <v>1526</v>
      </c>
      <c r="K1047" s="661" t="s">
        <v>3396</v>
      </c>
      <c r="L1047" s="662">
        <v>0</v>
      </c>
      <c r="M1047" s="662">
        <v>0</v>
      </c>
      <c r="N1047" s="661">
        <v>3</v>
      </c>
      <c r="O1047" s="744">
        <v>0.5</v>
      </c>
      <c r="P1047" s="662">
        <v>0</v>
      </c>
      <c r="Q1047" s="677"/>
      <c r="R1047" s="661">
        <v>3</v>
      </c>
      <c r="S1047" s="677">
        <v>1</v>
      </c>
      <c r="T1047" s="744">
        <v>0.5</v>
      </c>
      <c r="U1047" s="700">
        <v>1</v>
      </c>
    </row>
    <row r="1048" spans="1:21" ht="14.4" customHeight="1" x14ac:dyDescent="0.3">
      <c r="A1048" s="660">
        <v>11</v>
      </c>
      <c r="B1048" s="661" t="s">
        <v>577</v>
      </c>
      <c r="C1048" s="661" t="s">
        <v>2261</v>
      </c>
      <c r="D1048" s="742" t="s">
        <v>3663</v>
      </c>
      <c r="E1048" s="743" t="s">
        <v>2279</v>
      </c>
      <c r="F1048" s="661" t="s">
        <v>2256</v>
      </c>
      <c r="G1048" s="661" t="s">
        <v>2950</v>
      </c>
      <c r="H1048" s="661" t="s">
        <v>578</v>
      </c>
      <c r="I1048" s="661" t="s">
        <v>3397</v>
      </c>
      <c r="J1048" s="661" t="s">
        <v>3112</v>
      </c>
      <c r="K1048" s="661" t="s">
        <v>3398</v>
      </c>
      <c r="L1048" s="662">
        <v>0</v>
      </c>
      <c r="M1048" s="662">
        <v>0</v>
      </c>
      <c r="N1048" s="661">
        <v>1</v>
      </c>
      <c r="O1048" s="744">
        <v>1</v>
      </c>
      <c r="P1048" s="662"/>
      <c r="Q1048" s="677"/>
      <c r="R1048" s="661"/>
      <c r="S1048" s="677">
        <v>0</v>
      </c>
      <c r="T1048" s="744"/>
      <c r="U1048" s="700">
        <v>0</v>
      </c>
    </row>
    <row r="1049" spans="1:21" ht="14.4" customHeight="1" x14ac:dyDescent="0.3">
      <c r="A1049" s="660">
        <v>11</v>
      </c>
      <c r="B1049" s="661" t="s">
        <v>577</v>
      </c>
      <c r="C1049" s="661" t="s">
        <v>2261</v>
      </c>
      <c r="D1049" s="742" t="s">
        <v>3663</v>
      </c>
      <c r="E1049" s="743" t="s">
        <v>2279</v>
      </c>
      <c r="F1049" s="661" t="s">
        <v>2256</v>
      </c>
      <c r="G1049" s="661" t="s">
        <v>2965</v>
      </c>
      <c r="H1049" s="661" t="s">
        <v>960</v>
      </c>
      <c r="I1049" s="661" t="s">
        <v>2969</v>
      </c>
      <c r="J1049" s="661" t="s">
        <v>1014</v>
      </c>
      <c r="K1049" s="661" t="s">
        <v>2970</v>
      </c>
      <c r="L1049" s="662">
        <v>227.32</v>
      </c>
      <c r="M1049" s="662">
        <v>227.32</v>
      </c>
      <c r="N1049" s="661">
        <v>1</v>
      </c>
      <c r="O1049" s="744">
        <v>1</v>
      </c>
      <c r="P1049" s="662"/>
      <c r="Q1049" s="677">
        <v>0</v>
      </c>
      <c r="R1049" s="661"/>
      <c r="S1049" s="677">
        <v>0</v>
      </c>
      <c r="T1049" s="744"/>
      <c r="U1049" s="700">
        <v>0</v>
      </c>
    </row>
    <row r="1050" spans="1:21" ht="14.4" customHeight="1" x14ac:dyDescent="0.3">
      <c r="A1050" s="660">
        <v>11</v>
      </c>
      <c r="B1050" s="661" t="s">
        <v>577</v>
      </c>
      <c r="C1050" s="661" t="s">
        <v>2261</v>
      </c>
      <c r="D1050" s="742" t="s">
        <v>3663</v>
      </c>
      <c r="E1050" s="743" t="s">
        <v>2279</v>
      </c>
      <c r="F1050" s="661" t="s">
        <v>2256</v>
      </c>
      <c r="G1050" s="661" t="s">
        <v>2295</v>
      </c>
      <c r="H1050" s="661" t="s">
        <v>578</v>
      </c>
      <c r="I1050" s="661" t="s">
        <v>852</v>
      </c>
      <c r="J1050" s="661" t="s">
        <v>853</v>
      </c>
      <c r="K1050" s="661" t="s">
        <v>854</v>
      </c>
      <c r="L1050" s="662">
        <v>72.64</v>
      </c>
      <c r="M1050" s="662">
        <v>363.2</v>
      </c>
      <c r="N1050" s="661">
        <v>5</v>
      </c>
      <c r="O1050" s="744">
        <v>3</v>
      </c>
      <c r="P1050" s="662">
        <v>72.64</v>
      </c>
      <c r="Q1050" s="677">
        <v>0.2</v>
      </c>
      <c r="R1050" s="661">
        <v>1</v>
      </c>
      <c r="S1050" s="677">
        <v>0.2</v>
      </c>
      <c r="T1050" s="744">
        <v>0.5</v>
      </c>
      <c r="U1050" s="700">
        <v>0.16666666666666666</v>
      </c>
    </row>
    <row r="1051" spans="1:21" ht="14.4" customHeight="1" x14ac:dyDescent="0.3">
      <c r="A1051" s="660">
        <v>11</v>
      </c>
      <c r="B1051" s="661" t="s">
        <v>577</v>
      </c>
      <c r="C1051" s="661" t="s">
        <v>2261</v>
      </c>
      <c r="D1051" s="742" t="s">
        <v>3663</v>
      </c>
      <c r="E1051" s="743" t="s">
        <v>2279</v>
      </c>
      <c r="F1051" s="661" t="s">
        <v>2256</v>
      </c>
      <c r="G1051" s="661" t="s">
        <v>2295</v>
      </c>
      <c r="H1051" s="661" t="s">
        <v>578</v>
      </c>
      <c r="I1051" s="661" t="s">
        <v>3333</v>
      </c>
      <c r="J1051" s="661" t="s">
        <v>3334</v>
      </c>
      <c r="K1051" s="661" t="s">
        <v>3335</v>
      </c>
      <c r="L1051" s="662">
        <v>0</v>
      </c>
      <c r="M1051" s="662">
        <v>0</v>
      </c>
      <c r="N1051" s="661">
        <v>4</v>
      </c>
      <c r="O1051" s="744">
        <v>1.5</v>
      </c>
      <c r="P1051" s="662">
        <v>0</v>
      </c>
      <c r="Q1051" s="677"/>
      <c r="R1051" s="661">
        <v>4</v>
      </c>
      <c r="S1051" s="677">
        <v>1</v>
      </c>
      <c r="T1051" s="744">
        <v>1.5</v>
      </c>
      <c r="U1051" s="700">
        <v>1</v>
      </c>
    </row>
    <row r="1052" spans="1:21" ht="14.4" customHeight="1" x14ac:dyDescent="0.3">
      <c r="A1052" s="660">
        <v>11</v>
      </c>
      <c r="B1052" s="661" t="s">
        <v>577</v>
      </c>
      <c r="C1052" s="661" t="s">
        <v>2261</v>
      </c>
      <c r="D1052" s="742" t="s">
        <v>3663</v>
      </c>
      <c r="E1052" s="743" t="s">
        <v>2279</v>
      </c>
      <c r="F1052" s="661" t="s">
        <v>2256</v>
      </c>
      <c r="G1052" s="661" t="s">
        <v>2295</v>
      </c>
      <c r="H1052" s="661" t="s">
        <v>578</v>
      </c>
      <c r="I1052" s="661" t="s">
        <v>3336</v>
      </c>
      <c r="J1052" s="661" t="s">
        <v>3334</v>
      </c>
      <c r="K1052" s="661" t="s">
        <v>3337</v>
      </c>
      <c r="L1052" s="662">
        <v>0</v>
      </c>
      <c r="M1052" s="662">
        <v>0</v>
      </c>
      <c r="N1052" s="661">
        <v>11</v>
      </c>
      <c r="O1052" s="744">
        <v>2.5</v>
      </c>
      <c r="P1052" s="662">
        <v>0</v>
      </c>
      <c r="Q1052" s="677"/>
      <c r="R1052" s="661">
        <v>9</v>
      </c>
      <c r="S1052" s="677">
        <v>0.81818181818181823</v>
      </c>
      <c r="T1052" s="744">
        <v>2</v>
      </c>
      <c r="U1052" s="700">
        <v>0.8</v>
      </c>
    </row>
    <row r="1053" spans="1:21" ht="14.4" customHeight="1" x14ac:dyDescent="0.3">
      <c r="A1053" s="660">
        <v>11</v>
      </c>
      <c r="B1053" s="661" t="s">
        <v>577</v>
      </c>
      <c r="C1053" s="661" t="s">
        <v>2261</v>
      </c>
      <c r="D1053" s="742" t="s">
        <v>3663</v>
      </c>
      <c r="E1053" s="743" t="s">
        <v>2279</v>
      </c>
      <c r="F1053" s="661" t="s">
        <v>2256</v>
      </c>
      <c r="G1053" s="661" t="s">
        <v>2295</v>
      </c>
      <c r="H1053" s="661" t="s">
        <v>578</v>
      </c>
      <c r="I1053" s="661" t="s">
        <v>2498</v>
      </c>
      <c r="J1053" s="661" t="s">
        <v>2499</v>
      </c>
      <c r="K1053" s="661" t="s">
        <v>2500</v>
      </c>
      <c r="L1053" s="662">
        <v>96.84</v>
      </c>
      <c r="M1053" s="662">
        <v>193.68</v>
      </c>
      <c r="N1053" s="661">
        <v>2</v>
      </c>
      <c r="O1053" s="744">
        <v>1</v>
      </c>
      <c r="P1053" s="662"/>
      <c r="Q1053" s="677">
        <v>0</v>
      </c>
      <c r="R1053" s="661"/>
      <c r="S1053" s="677">
        <v>0</v>
      </c>
      <c r="T1053" s="744"/>
      <c r="U1053" s="700">
        <v>0</v>
      </c>
    </row>
    <row r="1054" spans="1:21" ht="14.4" customHeight="1" x14ac:dyDescent="0.3">
      <c r="A1054" s="660">
        <v>11</v>
      </c>
      <c r="B1054" s="661" t="s">
        <v>577</v>
      </c>
      <c r="C1054" s="661" t="s">
        <v>2261</v>
      </c>
      <c r="D1054" s="742" t="s">
        <v>3663</v>
      </c>
      <c r="E1054" s="743" t="s">
        <v>2279</v>
      </c>
      <c r="F1054" s="661" t="s">
        <v>2256</v>
      </c>
      <c r="G1054" s="661" t="s">
        <v>2295</v>
      </c>
      <c r="H1054" s="661" t="s">
        <v>578</v>
      </c>
      <c r="I1054" s="661" t="s">
        <v>3399</v>
      </c>
      <c r="J1054" s="661" t="s">
        <v>3118</v>
      </c>
      <c r="K1054" s="661" t="s">
        <v>3400</v>
      </c>
      <c r="L1054" s="662">
        <v>80.7</v>
      </c>
      <c r="M1054" s="662">
        <v>80.7</v>
      </c>
      <c r="N1054" s="661">
        <v>1</v>
      </c>
      <c r="O1054" s="744">
        <v>1</v>
      </c>
      <c r="P1054" s="662"/>
      <c r="Q1054" s="677">
        <v>0</v>
      </c>
      <c r="R1054" s="661"/>
      <c r="S1054" s="677">
        <v>0</v>
      </c>
      <c r="T1054" s="744"/>
      <c r="U1054" s="700">
        <v>0</v>
      </c>
    </row>
    <row r="1055" spans="1:21" ht="14.4" customHeight="1" x14ac:dyDescent="0.3">
      <c r="A1055" s="660">
        <v>11</v>
      </c>
      <c r="B1055" s="661" t="s">
        <v>577</v>
      </c>
      <c r="C1055" s="661" t="s">
        <v>2261</v>
      </c>
      <c r="D1055" s="742" t="s">
        <v>3663</v>
      </c>
      <c r="E1055" s="743" t="s">
        <v>2279</v>
      </c>
      <c r="F1055" s="661" t="s">
        <v>2256</v>
      </c>
      <c r="G1055" s="661" t="s">
        <v>2295</v>
      </c>
      <c r="H1055" s="661" t="s">
        <v>578</v>
      </c>
      <c r="I1055" s="661" t="s">
        <v>2710</v>
      </c>
      <c r="J1055" s="661" t="s">
        <v>2499</v>
      </c>
      <c r="K1055" s="661" t="s">
        <v>2711</v>
      </c>
      <c r="L1055" s="662">
        <v>0</v>
      </c>
      <c r="M1055" s="662">
        <v>0</v>
      </c>
      <c r="N1055" s="661">
        <v>1</v>
      </c>
      <c r="O1055" s="744">
        <v>1</v>
      </c>
      <c r="P1055" s="662">
        <v>0</v>
      </c>
      <c r="Q1055" s="677"/>
      <c r="R1055" s="661">
        <v>1</v>
      </c>
      <c r="S1055" s="677">
        <v>1</v>
      </c>
      <c r="T1055" s="744">
        <v>1</v>
      </c>
      <c r="U1055" s="700">
        <v>1</v>
      </c>
    </row>
    <row r="1056" spans="1:21" ht="14.4" customHeight="1" x14ac:dyDescent="0.3">
      <c r="A1056" s="660">
        <v>11</v>
      </c>
      <c r="B1056" s="661" t="s">
        <v>577</v>
      </c>
      <c r="C1056" s="661" t="s">
        <v>2261</v>
      </c>
      <c r="D1056" s="742" t="s">
        <v>3663</v>
      </c>
      <c r="E1056" s="743" t="s">
        <v>2279</v>
      </c>
      <c r="F1056" s="661" t="s">
        <v>2256</v>
      </c>
      <c r="G1056" s="661" t="s">
        <v>2295</v>
      </c>
      <c r="H1056" s="661" t="s">
        <v>578</v>
      </c>
      <c r="I1056" s="661" t="s">
        <v>3401</v>
      </c>
      <c r="J1056" s="661" t="s">
        <v>3228</v>
      </c>
      <c r="K1056" s="661" t="s">
        <v>3402</v>
      </c>
      <c r="L1056" s="662">
        <v>0</v>
      </c>
      <c r="M1056" s="662">
        <v>0</v>
      </c>
      <c r="N1056" s="661">
        <v>1</v>
      </c>
      <c r="O1056" s="744">
        <v>0.5</v>
      </c>
      <c r="P1056" s="662"/>
      <c r="Q1056" s="677"/>
      <c r="R1056" s="661"/>
      <c r="S1056" s="677">
        <v>0</v>
      </c>
      <c r="T1056" s="744"/>
      <c r="U1056" s="700">
        <v>0</v>
      </c>
    </row>
    <row r="1057" spans="1:21" ht="14.4" customHeight="1" x14ac:dyDescent="0.3">
      <c r="A1057" s="660">
        <v>11</v>
      </c>
      <c r="B1057" s="661" t="s">
        <v>577</v>
      </c>
      <c r="C1057" s="661" t="s">
        <v>2261</v>
      </c>
      <c r="D1057" s="742" t="s">
        <v>3663</v>
      </c>
      <c r="E1057" s="743" t="s">
        <v>2279</v>
      </c>
      <c r="F1057" s="661" t="s">
        <v>2256</v>
      </c>
      <c r="G1057" s="661" t="s">
        <v>2431</v>
      </c>
      <c r="H1057" s="661" t="s">
        <v>578</v>
      </c>
      <c r="I1057" s="661" t="s">
        <v>1724</v>
      </c>
      <c r="J1057" s="661" t="s">
        <v>1725</v>
      </c>
      <c r="K1057" s="661" t="s">
        <v>2432</v>
      </c>
      <c r="L1057" s="662">
        <v>156.77000000000001</v>
      </c>
      <c r="M1057" s="662">
        <v>470.31000000000006</v>
      </c>
      <c r="N1057" s="661">
        <v>3</v>
      </c>
      <c r="O1057" s="744">
        <v>1</v>
      </c>
      <c r="P1057" s="662">
        <v>470.31000000000006</v>
      </c>
      <c r="Q1057" s="677">
        <v>1</v>
      </c>
      <c r="R1057" s="661">
        <v>3</v>
      </c>
      <c r="S1057" s="677">
        <v>1</v>
      </c>
      <c r="T1057" s="744">
        <v>1</v>
      </c>
      <c r="U1057" s="700">
        <v>1</v>
      </c>
    </row>
    <row r="1058" spans="1:21" ht="14.4" customHeight="1" x14ac:dyDescent="0.3">
      <c r="A1058" s="660">
        <v>11</v>
      </c>
      <c r="B1058" s="661" t="s">
        <v>577</v>
      </c>
      <c r="C1058" s="661" t="s">
        <v>2261</v>
      </c>
      <c r="D1058" s="742" t="s">
        <v>3663</v>
      </c>
      <c r="E1058" s="743" t="s">
        <v>2279</v>
      </c>
      <c r="F1058" s="661" t="s">
        <v>2256</v>
      </c>
      <c r="G1058" s="661" t="s">
        <v>2374</v>
      </c>
      <c r="H1058" s="661" t="s">
        <v>578</v>
      </c>
      <c r="I1058" s="661" t="s">
        <v>1282</v>
      </c>
      <c r="J1058" s="661" t="s">
        <v>2375</v>
      </c>
      <c r="K1058" s="661" t="s">
        <v>1280</v>
      </c>
      <c r="L1058" s="662">
        <v>0</v>
      </c>
      <c r="M1058" s="662">
        <v>0</v>
      </c>
      <c r="N1058" s="661">
        <v>4</v>
      </c>
      <c r="O1058" s="744">
        <v>2.5</v>
      </c>
      <c r="P1058" s="662">
        <v>0</v>
      </c>
      <c r="Q1058" s="677"/>
      <c r="R1058" s="661">
        <v>2</v>
      </c>
      <c r="S1058" s="677">
        <v>0.5</v>
      </c>
      <c r="T1058" s="744">
        <v>1</v>
      </c>
      <c r="U1058" s="700">
        <v>0.4</v>
      </c>
    </row>
    <row r="1059" spans="1:21" ht="14.4" customHeight="1" x14ac:dyDescent="0.3">
      <c r="A1059" s="660">
        <v>11</v>
      </c>
      <c r="B1059" s="661" t="s">
        <v>577</v>
      </c>
      <c r="C1059" s="661" t="s">
        <v>2261</v>
      </c>
      <c r="D1059" s="742" t="s">
        <v>3663</v>
      </c>
      <c r="E1059" s="743" t="s">
        <v>2279</v>
      </c>
      <c r="F1059" s="661" t="s">
        <v>2256</v>
      </c>
      <c r="G1059" s="661" t="s">
        <v>2513</v>
      </c>
      <c r="H1059" s="661" t="s">
        <v>578</v>
      </c>
      <c r="I1059" s="661" t="s">
        <v>2514</v>
      </c>
      <c r="J1059" s="661" t="s">
        <v>2515</v>
      </c>
      <c r="K1059" s="661" t="s">
        <v>2516</v>
      </c>
      <c r="L1059" s="662">
        <v>159.71</v>
      </c>
      <c r="M1059" s="662">
        <v>479.13</v>
      </c>
      <c r="N1059" s="661">
        <v>3</v>
      </c>
      <c r="O1059" s="744">
        <v>1</v>
      </c>
      <c r="P1059" s="662"/>
      <c r="Q1059" s="677">
        <v>0</v>
      </c>
      <c r="R1059" s="661"/>
      <c r="S1059" s="677">
        <v>0</v>
      </c>
      <c r="T1059" s="744"/>
      <c r="U1059" s="700">
        <v>0</v>
      </c>
    </row>
    <row r="1060" spans="1:21" ht="14.4" customHeight="1" x14ac:dyDescent="0.3">
      <c r="A1060" s="660">
        <v>11</v>
      </c>
      <c r="B1060" s="661" t="s">
        <v>577</v>
      </c>
      <c r="C1060" s="661" t="s">
        <v>2261</v>
      </c>
      <c r="D1060" s="742" t="s">
        <v>3663</v>
      </c>
      <c r="E1060" s="743" t="s">
        <v>2279</v>
      </c>
      <c r="F1060" s="661" t="s">
        <v>2256</v>
      </c>
      <c r="G1060" s="661" t="s">
        <v>2513</v>
      </c>
      <c r="H1060" s="661" t="s">
        <v>578</v>
      </c>
      <c r="I1060" s="661" t="s">
        <v>2718</v>
      </c>
      <c r="J1060" s="661" t="s">
        <v>2719</v>
      </c>
      <c r="K1060" s="661" t="s">
        <v>2720</v>
      </c>
      <c r="L1060" s="662">
        <v>0</v>
      </c>
      <c r="M1060" s="662">
        <v>0</v>
      </c>
      <c r="N1060" s="661">
        <v>1</v>
      </c>
      <c r="O1060" s="744">
        <v>1</v>
      </c>
      <c r="P1060" s="662"/>
      <c r="Q1060" s="677"/>
      <c r="R1060" s="661"/>
      <c r="S1060" s="677">
        <v>0</v>
      </c>
      <c r="T1060" s="744"/>
      <c r="U1060" s="700">
        <v>0</v>
      </c>
    </row>
    <row r="1061" spans="1:21" ht="14.4" customHeight="1" x14ac:dyDescent="0.3">
      <c r="A1061" s="660">
        <v>11</v>
      </c>
      <c r="B1061" s="661" t="s">
        <v>577</v>
      </c>
      <c r="C1061" s="661" t="s">
        <v>2261</v>
      </c>
      <c r="D1061" s="742" t="s">
        <v>3663</v>
      </c>
      <c r="E1061" s="743" t="s">
        <v>2279</v>
      </c>
      <c r="F1061" s="661" t="s">
        <v>2256</v>
      </c>
      <c r="G1061" s="661" t="s">
        <v>2376</v>
      </c>
      <c r="H1061" s="661" t="s">
        <v>578</v>
      </c>
      <c r="I1061" s="661" t="s">
        <v>3119</v>
      </c>
      <c r="J1061" s="661" t="s">
        <v>3120</v>
      </c>
      <c r="K1061" s="661" t="s">
        <v>2730</v>
      </c>
      <c r="L1061" s="662">
        <v>0</v>
      </c>
      <c r="M1061" s="662">
        <v>0</v>
      </c>
      <c r="N1061" s="661">
        <v>27</v>
      </c>
      <c r="O1061" s="744">
        <v>16</v>
      </c>
      <c r="P1061" s="662">
        <v>0</v>
      </c>
      <c r="Q1061" s="677"/>
      <c r="R1061" s="661">
        <v>8</v>
      </c>
      <c r="S1061" s="677">
        <v>0.29629629629629628</v>
      </c>
      <c r="T1061" s="744">
        <v>5</v>
      </c>
      <c r="U1061" s="700">
        <v>0.3125</v>
      </c>
    </row>
    <row r="1062" spans="1:21" ht="14.4" customHeight="1" x14ac:dyDescent="0.3">
      <c r="A1062" s="660">
        <v>11</v>
      </c>
      <c r="B1062" s="661" t="s">
        <v>577</v>
      </c>
      <c r="C1062" s="661" t="s">
        <v>2261</v>
      </c>
      <c r="D1062" s="742" t="s">
        <v>3663</v>
      </c>
      <c r="E1062" s="743" t="s">
        <v>2279</v>
      </c>
      <c r="F1062" s="661" t="s">
        <v>2256</v>
      </c>
      <c r="G1062" s="661" t="s">
        <v>2376</v>
      </c>
      <c r="H1062" s="661" t="s">
        <v>578</v>
      </c>
      <c r="I1062" s="661" t="s">
        <v>838</v>
      </c>
      <c r="J1062" s="661" t="s">
        <v>839</v>
      </c>
      <c r="K1062" s="661" t="s">
        <v>2377</v>
      </c>
      <c r="L1062" s="662">
        <v>60.9</v>
      </c>
      <c r="M1062" s="662">
        <v>669.89999999999986</v>
      </c>
      <c r="N1062" s="661">
        <v>11</v>
      </c>
      <c r="O1062" s="744">
        <v>5</v>
      </c>
      <c r="P1062" s="662">
        <v>60.9</v>
      </c>
      <c r="Q1062" s="677">
        <v>9.0909090909090925E-2</v>
      </c>
      <c r="R1062" s="661">
        <v>1</v>
      </c>
      <c r="S1062" s="677">
        <v>9.0909090909090912E-2</v>
      </c>
      <c r="T1062" s="744">
        <v>0.5</v>
      </c>
      <c r="U1062" s="700">
        <v>0.1</v>
      </c>
    </row>
    <row r="1063" spans="1:21" ht="14.4" customHeight="1" x14ac:dyDescent="0.3">
      <c r="A1063" s="660">
        <v>11</v>
      </c>
      <c r="B1063" s="661" t="s">
        <v>577</v>
      </c>
      <c r="C1063" s="661" t="s">
        <v>2261</v>
      </c>
      <c r="D1063" s="742" t="s">
        <v>3663</v>
      </c>
      <c r="E1063" s="743" t="s">
        <v>2279</v>
      </c>
      <c r="F1063" s="661" t="s">
        <v>2256</v>
      </c>
      <c r="G1063" s="661" t="s">
        <v>2442</v>
      </c>
      <c r="H1063" s="661" t="s">
        <v>578</v>
      </c>
      <c r="I1063" s="661" t="s">
        <v>2404</v>
      </c>
      <c r="J1063" s="661" t="s">
        <v>2273</v>
      </c>
      <c r="K1063" s="661"/>
      <c r="L1063" s="662">
        <v>170.52</v>
      </c>
      <c r="M1063" s="662">
        <v>341.04</v>
      </c>
      <c r="N1063" s="661">
        <v>2</v>
      </c>
      <c r="O1063" s="744">
        <v>0.5</v>
      </c>
      <c r="P1063" s="662"/>
      <c r="Q1063" s="677">
        <v>0</v>
      </c>
      <c r="R1063" s="661"/>
      <c r="S1063" s="677">
        <v>0</v>
      </c>
      <c r="T1063" s="744"/>
      <c r="U1063" s="700">
        <v>0</v>
      </c>
    </row>
    <row r="1064" spans="1:21" ht="14.4" customHeight="1" x14ac:dyDescent="0.3">
      <c r="A1064" s="660">
        <v>11</v>
      </c>
      <c r="B1064" s="661" t="s">
        <v>577</v>
      </c>
      <c r="C1064" s="661" t="s">
        <v>2261</v>
      </c>
      <c r="D1064" s="742" t="s">
        <v>3663</v>
      </c>
      <c r="E1064" s="743" t="s">
        <v>2279</v>
      </c>
      <c r="F1064" s="661" t="s">
        <v>2256</v>
      </c>
      <c r="G1064" s="661" t="s">
        <v>2346</v>
      </c>
      <c r="H1064" s="661" t="s">
        <v>578</v>
      </c>
      <c r="I1064" s="661" t="s">
        <v>773</v>
      </c>
      <c r="J1064" s="661" t="s">
        <v>774</v>
      </c>
      <c r="K1064" s="661" t="s">
        <v>2382</v>
      </c>
      <c r="L1064" s="662">
        <v>0</v>
      </c>
      <c r="M1064" s="662">
        <v>0</v>
      </c>
      <c r="N1064" s="661">
        <v>4</v>
      </c>
      <c r="O1064" s="744">
        <v>2</v>
      </c>
      <c r="P1064" s="662">
        <v>0</v>
      </c>
      <c r="Q1064" s="677"/>
      <c r="R1064" s="661">
        <v>2</v>
      </c>
      <c r="S1064" s="677">
        <v>0.5</v>
      </c>
      <c r="T1064" s="744">
        <v>1</v>
      </c>
      <c r="U1064" s="700">
        <v>0.5</v>
      </c>
    </row>
    <row r="1065" spans="1:21" ht="14.4" customHeight="1" x14ac:dyDescent="0.3">
      <c r="A1065" s="660">
        <v>11</v>
      </c>
      <c r="B1065" s="661" t="s">
        <v>577</v>
      </c>
      <c r="C1065" s="661" t="s">
        <v>2261</v>
      </c>
      <c r="D1065" s="742" t="s">
        <v>3663</v>
      </c>
      <c r="E1065" s="743" t="s">
        <v>2279</v>
      </c>
      <c r="F1065" s="661" t="s">
        <v>2256</v>
      </c>
      <c r="G1065" s="661" t="s">
        <v>2346</v>
      </c>
      <c r="H1065" s="661" t="s">
        <v>578</v>
      </c>
      <c r="I1065" s="661" t="s">
        <v>2347</v>
      </c>
      <c r="J1065" s="661" t="s">
        <v>774</v>
      </c>
      <c r="K1065" s="661" t="s">
        <v>2348</v>
      </c>
      <c r="L1065" s="662">
        <v>0</v>
      </c>
      <c r="M1065" s="662">
        <v>0</v>
      </c>
      <c r="N1065" s="661">
        <v>22</v>
      </c>
      <c r="O1065" s="744">
        <v>11.5</v>
      </c>
      <c r="P1065" s="662">
        <v>0</v>
      </c>
      <c r="Q1065" s="677"/>
      <c r="R1065" s="661">
        <v>13</v>
      </c>
      <c r="S1065" s="677">
        <v>0.59090909090909094</v>
      </c>
      <c r="T1065" s="744">
        <v>7</v>
      </c>
      <c r="U1065" s="700">
        <v>0.60869565217391308</v>
      </c>
    </row>
    <row r="1066" spans="1:21" ht="14.4" customHeight="1" x14ac:dyDescent="0.3">
      <c r="A1066" s="660">
        <v>11</v>
      </c>
      <c r="B1066" s="661" t="s">
        <v>577</v>
      </c>
      <c r="C1066" s="661" t="s">
        <v>2261</v>
      </c>
      <c r="D1066" s="742" t="s">
        <v>3663</v>
      </c>
      <c r="E1066" s="743" t="s">
        <v>2279</v>
      </c>
      <c r="F1066" s="661" t="s">
        <v>2256</v>
      </c>
      <c r="G1066" s="661" t="s">
        <v>2346</v>
      </c>
      <c r="H1066" s="661" t="s">
        <v>578</v>
      </c>
      <c r="I1066" s="661" t="s">
        <v>1541</v>
      </c>
      <c r="J1066" s="661" t="s">
        <v>774</v>
      </c>
      <c r="K1066" s="661" t="s">
        <v>1542</v>
      </c>
      <c r="L1066" s="662">
        <v>0</v>
      </c>
      <c r="M1066" s="662">
        <v>0</v>
      </c>
      <c r="N1066" s="661">
        <v>12</v>
      </c>
      <c r="O1066" s="744">
        <v>8.5</v>
      </c>
      <c r="P1066" s="662">
        <v>0</v>
      </c>
      <c r="Q1066" s="677"/>
      <c r="R1066" s="661">
        <v>7</v>
      </c>
      <c r="S1066" s="677">
        <v>0.58333333333333337</v>
      </c>
      <c r="T1066" s="744">
        <v>4.5</v>
      </c>
      <c r="U1066" s="700">
        <v>0.52941176470588236</v>
      </c>
    </row>
    <row r="1067" spans="1:21" ht="14.4" customHeight="1" x14ac:dyDescent="0.3">
      <c r="A1067" s="660">
        <v>11</v>
      </c>
      <c r="B1067" s="661" t="s">
        <v>577</v>
      </c>
      <c r="C1067" s="661" t="s">
        <v>2261</v>
      </c>
      <c r="D1067" s="742" t="s">
        <v>3663</v>
      </c>
      <c r="E1067" s="743" t="s">
        <v>2279</v>
      </c>
      <c r="F1067" s="661" t="s">
        <v>2256</v>
      </c>
      <c r="G1067" s="661" t="s">
        <v>2869</v>
      </c>
      <c r="H1067" s="661" t="s">
        <v>578</v>
      </c>
      <c r="I1067" s="661" t="s">
        <v>3005</v>
      </c>
      <c r="J1067" s="661" t="s">
        <v>3006</v>
      </c>
      <c r="K1067" s="661" t="s">
        <v>3007</v>
      </c>
      <c r="L1067" s="662">
        <v>167.58</v>
      </c>
      <c r="M1067" s="662">
        <v>335.16</v>
      </c>
      <c r="N1067" s="661">
        <v>2</v>
      </c>
      <c r="O1067" s="744">
        <v>1</v>
      </c>
      <c r="P1067" s="662">
        <v>335.16</v>
      </c>
      <c r="Q1067" s="677">
        <v>1</v>
      </c>
      <c r="R1067" s="661">
        <v>2</v>
      </c>
      <c r="S1067" s="677">
        <v>1</v>
      </c>
      <c r="T1067" s="744">
        <v>1</v>
      </c>
      <c r="U1067" s="700">
        <v>1</v>
      </c>
    </row>
    <row r="1068" spans="1:21" ht="14.4" customHeight="1" x14ac:dyDescent="0.3">
      <c r="A1068" s="660">
        <v>11</v>
      </c>
      <c r="B1068" s="661" t="s">
        <v>577</v>
      </c>
      <c r="C1068" s="661" t="s">
        <v>2261</v>
      </c>
      <c r="D1068" s="742" t="s">
        <v>3663</v>
      </c>
      <c r="E1068" s="743" t="s">
        <v>2279</v>
      </c>
      <c r="F1068" s="661" t="s">
        <v>2256</v>
      </c>
      <c r="G1068" s="661" t="s">
        <v>2300</v>
      </c>
      <c r="H1068" s="661" t="s">
        <v>578</v>
      </c>
      <c r="I1068" s="661" t="s">
        <v>1105</v>
      </c>
      <c r="J1068" s="661" t="s">
        <v>1106</v>
      </c>
      <c r="K1068" s="661" t="s">
        <v>1107</v>
      </c>
      <c r="L1068" s="662">
        <v>147.31</v>
      </c>
      <c r="M1068" s="662">
        <v>294.62</v>
      </c>
      <c r="N1068" s="661">
        <v>2</v>
      </c>
      <c r="O1068" s="744">
        <v>0.5</v>
      </c>
      <c r="P1068" s="662">
        <v>294.62</v>
      </c>
      <c r="Q1068" s="677">
        <v>1</v>
      </c>
      <c r="R1068" s="661">
        <v>2</v>
      </c>
      <c r="S1068" s="677">
        <v>1</v>
      </c>
      <c r="T1068" s="744">
        <v>0.5</v>
      </c>
      <c r="U1068" s="700">
        <v>1</v>
      </c>
    </row>
    <row r="1069" spans="1:21" ht="14.4" customHeight="1" x14ac:dyDescent="0.3">
      <c r="A1069" s="660">
        <v>11</v>
      </c>
      <c r="B1069" s="661" t="s">
        <v>577</v>
      </c>
      <c r="C1069" s="661" t="s">
        <v>2261</v>
      </c>
      <c r="D1069" s="742" t="s">
        <v>3663</v>
      </c>
      <c r="E1069" s="743" t="s">
        <v>2279</v>
      </c>
      <c r="F1069" s="661" t="s">
        <v>2256</v>
      </c>
      <c r="G1069" s="661" t="s">
        <v>2300</v>
      </c>
      <c r="H1069" s="661" t="s">
        <v>578</v>
      </c>
      <c r="I1069" s="661" t="s">
        <v>2443</v>
      </c>
      <c r="J1069" s="661" t="s">
        <v>1106</v>
      </c>
      <c r="K1069" s="661" t="s">
        <v>1107</v>
      </c>
      <c r="L1069" s="662">
        <v>147.31</v>
      </c>
      <c r="M1069" s="662">
        <v>294.62</v>
      </c>
      <c r="N1069" s="661">
        <v>2</v>
      </c>
      <c r="O1069" s="744">
        <v>1</v>
      </c>
      <c r="P1069" s="662">
        <v>294.62</v>
      </c>
      <c r="Q1069" s="677">
        <v>1</v>
      </c>
      <c r="R1069" s="661">
        <v>2</v>
      </c>
      <c r="S1069" s="677">
        <v>1</v>
      </c>
      <c r="T1069" s="744">
        <v>1</v>
      </c>
      <c r="U1069" s="700">
        <v>1</v>
      </c>
    </row>
    <row r="1070" spans="1:21" ht="14.4" customHeight="1" x14ac:dyDescent="0.3">
      <c r="A1070" s="660">
        <v>11</v>
      </c>
      <c r="B1070" s="661" t="s">
        <v>577</v>
      </c>
      <c r="C1070" s="661" t="s">
        <v>2261</v>
      </c>
      <c r="D1070" s="742" t="s">
        <v>3663</v>
      </c>
      <c r="E1070" s="743" t="s">
        <v>2279</v>
      </c>
      <c r="F1070" s="661" t="s">
        <v>2256</v>
      </c>
      <c r="G1070" s="661" t="s">
        <v>2538</v>
      </c>
      <c r="H1070" s="661" t="s">
        <v>578</v>
      </c>
      <c r="I1070" s="661" t="s">
        <v>2731</v>
      </c>
      <c r="J1070" s="661" t="s">
        <v>2732</v>
      </c>
      <c r="K1070" s="661" t="s">
        <v>2541</v>
      </c>
      <c r="L1070" s="662">
        <v>1776.67</v>
      </c>
      <c r="M1070" s="662">
        <v>1776.67</v>
      </c>
      <c r="N1070" s="661">
        <v>1</v>
      </c>
      <c r="O1070" s="744">
        <v>0.5</v>
      </c>
      <c r="P1070" s="662">
        <v>1776.67</v>
      </c>
      <c r="Q1070" s="677">
        <v>1</v>
      </c>
      <c r="R1070" s="661">
        <v>1</v>
      </c>
      <c r="S1070" s="677">
        <v>1</v>
      </c>
      <c r="T1070" s="744">
        <v>0.5</v>
      </c>
      <c r="U1070" s="700">
        <v>1</v>
      </c>
    </row>
    <row r="1071" spans="1:21" ht="14.4" customHeight="1" x14ac:dyDescent="0.3">
      <c r="A1071" s="660">
        <v>11</v>
      </c>
      <c r="B1071" s="661" t="s">
        <v>577</v>
      </c>
      <c r="C1071" s="661" t="s">
        <v>2261</v>
      </c>
      <c r="D1071" s="742" t="s">
        <v>3663</v>
      </c>
      <c r="E1071" s="743" t="s">
        <v>2279</v>
      </c>
      <c r="F1071" s="661" t="s">
        <v>2256</v>
      </c>
      <c r="G1071" s="661" t="s">
        <v>2394</v>
      </c>
      <c r="H1071" s="661" t="s">
        <v>578</v>
      </c>
      <c r="I1071" s="661" t="s">
        <v>2444</v>
      </c>
      <c r="J1071" s="661" t="s">
        <v>2445</v>
      </c>
      <c r="K1071" s="661" t="s">
        <v>2446</v>
      </c>
      <c r="L1071" s="662">
        <v>0</v>
      </c>
      <c r="M1071" s="662">
        <v>0</v>
      </c>
      <c r="N1071" s="661">
        <v>4</v>
      </c>
      <c r="O1071" s="744">
        <v>2.5</v>
      </c>
      <c r="P1071" s="662">
        <v>0</v>
      </c>
      <c r="Q1071" s="677"/>
      <c r="R1071" s="661">
        <v>1</v>
      </c>
      <c r="S1071" s="677">
        <v>0.25</v>
      </c>
      <c r="T1071" s="744">
        <v>0.5</v>
      </c>
      <c r="U1071" s="700">
        <v>0.2</v>
      </c>
    </row>
    <row r="1072" spans="1:21" ht="14.4" customHeight="1" x14ac:dyDescent="0.3">
      <c r="A1072" s="660">
        <v>11</v>
      </c>
      <c r="B1072" s="661" t="s">
        <v>577</v>
      </c>
      <c r="C1072" s="661" t="s">
        <v>2261</v>
      </c>
      <c r="D1072" s="742" t="s">
        <v>3663</v>
      </c>
      <c r="E1072" s="743" t="s">
        <v>2279</v>
      </c>
      <c r="F1072" s="661" t="s">
        <v>2256</v>
      </c>
      <c r="G1072" s="661" t="s">
        <v>2394</v>
      </c>
      <c r="H1072" s="661" t="s">
        <v>578</v>
      </c>
      <c r="I1072" s="661" t="s">
        <v>2470</v>
      </c>
      <c r="J1072" s="661" t="s">
        <v>2445</v>
      </c>
      <c r="K1072" s="661" t="s">
        <v>2471</v>
      </c>
      <c r="L1072" s="662">
        <v>0</v>
      </c>
      <c r="M1072" s="662">
        <v>0</v>
      </c>
      <c r="N1072" s="661">
        <v>1</v>
      </c>
      <c r="O1072" s="744">
        <v>0.5</v>
      </c>
      <c r="P1072" s="662"/>
      <c r="Q1072" s="677"/>
      <c r="R1072" s="661"/>
      <c r="S1072" s="677">
        <v>0</v>
      </c>
      <c r="T1072" s="744"/>
      <c r="U1072" s="700">
        <v>0</v>
      </c>
    </row>
    <row r="1073" spans="1:21" ht="14.4" customHeight="1" x14ac:dyDescent="0.3">
      <c r="A1073" s="660">
        <v>11</v>
      </c>
      <c r="B1073" s="661" t="s">
        <v>577</v>
      </c>
      <c r="C1073" s="661" t="s">
        <v>2261</v>
      </c>
      <c r="D1073" s="742" t="s">
        <v>3663</v>
      </c>
      <c r="E1073" s="743" t="s">
        <v>2279</v>
      </c>
      <c r="F1073" s="661" t="s">
        <v>2256</v>
      </c>
      <c r="G1073" s="661" t="s">
        <v>2550</v>
      </c>
      <c r="H1073" s="661" t="s">
        <v>578</v>
      </c>
      <c r="I1073" s="661" t="s">
        <v>2551</v>
      </c>
      <c r="J1073" s="661" t="s">
        <v>2552</v>
      </c>
      <c r="K1073" s="661" t="s">
        <v>2117</v>
      </c>
      <c r="L1073" s="662">
        <v>38.56</v>
      </c>
      <c r="M1073" s="662">
        <v>38.56</v>
      </c>
      <c r="N1073" s="661">
        <v>1</v>
      </c>
      <c r="O1073" s="744">
        <v>0.5</v>
      </c>
      <c r="P1073" s="662">
        <v>38.56</v>
      </c>
      <c r="Q1073" s="677">
        <v>1</v>
      </c>
      <c r="R1073" s="661">
        <v>1</v>
      </c>
      <c r="S1073" s="677">
        <v>1</v>
      </c>
      <c r="T1073" s="744">
        <v>0.5</v>
      </c>
      <c r="U1073" s="700">
        <v>1</v>
      </c>
    </row>
    <row r="1074" spans="1:21" ht="14.4" customHeight="1" x14ac:dyDescent="0.3">
      <c r="A1074" s="660">
        <v>11</v>
      </c>
      <c r="B1074" s="661" t="s">
        <v>577</v>
      </c>
      <c r="C1074" s="661" t="s">
        <v>2261</v>
      </c>
      <c r="D1074" s="742" t="s">
        <v>3663</v>
      </c>
      <c r="E1074" s="743" t="s">
        <v>2279</v>
      </c>
      <c r="F1074" s="661" t="s">
        <v>2256</v>
      </c>
      <c r="G1074" s="661" t="s">
        <v>2451</v>
      </c>
      <c r="H1074" s="661" t="s">
        <v>960</v>
      </c>
      <c r="I1074" s="661" t="s">
        <v>2553</v>
      </c>
      <c r="J1074" s="661" t="s">
        <v>2453</v>
      </c>
      <c r="K1074" s="661" t="s">
        <v>2554</v>
      </c>
      <c r="L1074" s="662">
        <v>96.84</v>
      </c>
      <c r="M1074" s="662">
        <v>677.88</v>
      </c>
      <c r="N1074" s="661">
        <v>7</v>
      </c>
      <c r="O1074" s="744">
        <v>4.5</v>
      </c>
      <c r="P1074" s="662">
        <v>387.36</v>
      </c>
      <c r="Q1074" s="677">
        <v>0.57142857142857151</v>
      </c>
      <c r="R1074" s="661">
        <v>4</v>
      </c>
      <c r="S1074" s="677">
        <v>0.5714285714285714</v>
      </c>
      <c r="T1074" s="744">
        <v>2</v>
      </c>
      <c r="U1074" s="700">
        <v>0.44444444444444442</v>
      </c>
    </row>
    <row r="1075" spans="1:21" ht="14.4" customHeight="1" x14ac:dyDescent="0.3">
      <c r="A1075" s="660">
        <v>11</v>
      </c>
      <c r="B1075" s="661" t="s">
        <v>577</v>
      </c>
      <c r="C1075" s="661" t="s">
        <v>2261</v>
      </c>
      <c r="D1075" s="742" t="s">
        <v>3663</v>
      </c>
      <c r="E1075" s="743" t="s">
        <v>2279</v>
      </c>
      <c r="F1075" s="661" t="s">
        <v>2256</v>
      </c>
      <c r="G1075" s="661" t="s">
        <v>2451</v>
      </c>
      <c r="H1075" s="661" t="s">
        <v>960</v>
      </c>
      <c r="I1075" s="661" t="s">
        <v>2753</v>
      </c>
      <c r="J1075" s="661" t="s">
        <v>2453</v>
      </c>
      <c r="K1075" s="661" t="s">
        <v>2754</v>
      </c>
      <c r="L1075" s="662">
        <v>193.68</v>
      </c>
      <c r="M1075" s="662">
        <v>1549.44</v>
      </c>
      <c r="N1075" s="661">
        <v>8</v>
      </c>
      <c r="O1075" s="744">
        <v>7</v>
      </c>
      <c r="P1075" s="662">
        <v>1162.0800000000002</v>
      </c>
      <c r="Q1075" s="677">
        <v>0.75000000000000011</v>
      </c>
      <c r="R1075" s="661">
        <v>6</v>
      </c>
      <c r="S1075" s="677">
        <v>0.75</v>
      </c>
      <c r="T1075" s="744">
        <v>5.5</v>
      </c>
      <c r="U1075" s="700">
        <v>0.7857142857142857</v>
      </c>
    </row>
    <row r="1076" spans="1:21" ht="14.4" customHeight="1" x14ac:dyDescent="0.3">
      <c r="A1076" s="660">
        <v>11</v>
      </c>
      <c r="B1076" s="661" t="s">
        <v>577</v>
      </c>
      <c r="C1076" s="661" t="s">
        <v>2261</v>
      </c>
      <c r="D1076" s="742" t="s">
        <v>3663</v>
      </c>
      <c r="E1076" s="743" t="s">
        <v>2279</v>
      </c>
      <c r="F1076" s="661" t="s">
        <v>2256</v>
      </c>
      <c r="G1076" s="661" t="s">
        <v>2451</v>
      </c>
      <c r="H1076" s="661" t="s">
        <v>960</v>
      </c>
      <c r="I1076" s="661" t="s">
        <v>2452</v>
      </c>
      <c r="J1076" s="661" t="s">
        <v>2453</v>
      </c>
      <c r="K1076" s="661" t="s">
        <v>2454</v>
      </c>
      <c r="L1076" s="662">
        <v>64.56</v>
      </c>
      <c r="M1076" s="662">
        <v>64.56</v>
      </c>
      <c r="N1076" s="661">
        <v>1</v>
      </c>
      <c r="O1076" s="744">
        <v>1</v>
      </c>
      <c r="P1076" s="662"/>
      <c r="Q1076" s="677">
        <v>0</v>
      </c>
      <c r="R1076" s="661"/>
      <c r="S1076" s="677">
        <v>0</v>
      </c>
      <c r="T1076" s="744"/>
      <c r="U1076" s="700">
        <v>0</v>
      </c>
    </row>
    <row r="1077" spans="1:21" ht="14.4" customHeight="1" x14ac:dyDescent="0.3">
      <c r="A1077" s="660">
        <v>11</v>
      </c>
      <c r="B1077" s="661" t="s">
        <v>577</v>
      </c>
      <c r="C1077" s="661" t="s">
        <v>2261</v>
      </c>
      <c r="D1077" s="742" t="s">
        <v>3663</v>
      </c>
      <c r="E1077" s="743" t="s">
        <v>2279</v>
      </c>
      <c r="F1077" s="661" t="s">
        <v>2256</v>
      </c>
      <c r="G1077" s="661" t="s">
        <v>3403</v>
      </c>
      <c r="H1077" s="661" t="s">
        <v>578</v>
      </c>
      <c r="I1077" s="661" t="s">
        <v>3404</v>
      </c>
      <c r="J1077" s="661" t="s">
        <v>3405</v>
      </c>
      <c r="K1077" s="661" t="s">
        <v>3313</v>
      </c>
      <c r="L1077" s="662">
        <v>47.41</v>
      </c>
      <c r="M1077" s="662">
        <v>47.41</v>
      </c>
      <c r="N1077" s="661">
        <v>1</v>
      </c>
      <c r="O1077" s="744">
        <v>1</v>
      </c>
      <c r="P1077" s="662"/>
      <c r="Q1077" s="677">
        <v>0</v>
      </c>
      <c r="R1077" s="661"/>
      <c r="S1077" s="677">
        <v>0</v>
      </c>
      <c r="T1077" s="744"/>
      <c r="U1077" s="700">
        <v>0</v>
      </c>
    </row>
    <row r="1078" spans="1:21" ht="14.4" customHeight="1" x14ac:dyDescent="0.3">
      <c r="A1078" s="660">
        <v>11</v>
      </c>
      <c r="B1078" s="661" t="s">
        <v>577</v>
      </c>
      <c r="C1078" s="661" t="s">
        <v>2261</v>
      </c>
      <c r="D1078" s="742" t="s">
        <v>3663</v>
      </c>
      <c r="E1078" s="743" t="s">
        <v>2279</v>
      </c>
      <c r="F1078" s="661" t="s">
        <v>2256</v>
      </c>
      <c r="G1078" s="661" t="s">
        <v>2305</v>
      </c>
      <c r="H1078" s="661" t="s">
        <v>960</v>
      </c>
      <c r="I1078" s="661" t="s">
        <v>1061</v>
      </c>
      <c r="J1078" s="661" t="s">
        <v>610</v>
      </c>
      <c r="K1078" s="661" t="s">
        <v>1062</v>
      </c>
      <c r="L1078" s="662">
        <v>543.39</v>
      </c>
      <c r="M1078" s="662">
        <v>1630.17</v>
      </c>
      <c r="N1078" s="661">
        <v>3</v>
      </c>
      <c r="O1078" s="744">
        <v>1.5</v>
      </c>
      <c r="P1078" s="662"/>
      <c r="Q1078" s="677">
        <v>0</v>
      </c>
      <c r="R1078" s="661"/>
      <c r="S1078" s="677">
        <v>0</v>
      </c>
      <c r="T1078" s="744"/>
      <c r="U1078" s="700">
        <v>0</v>
      </c>
    </row>
    <row r="1079" spans="1:21" ht="14.4" customHeight="1" x14ac:dyDescent="0.3">
      <c r="A1079" s="660">
        <v>11</v>
      </c>
      <c r="B1079" s="661" t="s">
        <v>577</v>
      </c>
      <c r="C1079" s="661" t="s">
        <v>2261</v>
      </c>
      <c r="D1079" s="742" t="s">
        <v>3663</v>
      </c>
      <c r="E1079" s="743" t="s">
        <v>2279</v>
      </c>
      <c r="F1079" s="661" t="s">
        <v>2256</v>
      </c>
      <c r="G1079" s="661" t="s">
        <v>2305</v>
      </c>
      <c r="H1079" s="661" t="s">
        <v>960</v>
      </c>
      <c r="I1079" s="661" t="s">
        <v>982</v>
      </c>
      <c r="J1079" s="661" t="s">
        <v>610</v>
      </c>
      <c r="K1079" s="661" t="s">
        <v>613</v>
      </c>
      <c r="L1079" s="662">
        <v>815.1</v>
      </c>
      <c r="M1079" s="662">
        <v>31788.899999999994</v>
      </c>
      <c r="N1079" s="661">
        <v>39</v>
      </c>
      <c r="O1079" s="744">
        <v>13.5</v>
      </c>
      <c r="P1079" s="662">
        <v>23637.899999999994</v>
      </c>
      <c r="Q1079" s="677">
        <v>0.7435897435897435</v>
      </c>
      <c r="R1079" s="661">
        <v>29</v>
      </c>
      <c r="S1079" s="677">
        <v>0.74358974358974361</v>
      </c>
      <c r="T1079" s="744">
        <v>9.5</v>
      </c>
      <c r="U1079" s="700">
        <v>0.70370370370370372</v>
      </c>
    </row>
    <row r="1080" spans="1:21" ht="14.4" customHeight="1" x14ac:dyDescent="0.3">
      <c r="A1080" s="660">
        <v>11</v>
      </c>
      <c r="B1080" s="661" t="s">
        <v>577</v>
      </c>
      <c r="C1080" s="661" t="s">
        <v>2261</v>
      </c>
      <c r="D1080" s="742" t="s">
        <v>3663</v>
      </c>
      <c r="E1080" s="743" t="s">
        <v>2279</v>
      </c>
      <c r="F1080" s="661" t="s">
        <v>2256</v>
      </c>
      <c r="G1080" s="661" t="s">
        <v>2305</v>
      </c>
      <c r="H1080" s="661" t="s">
        <v>960</v>
      </c>
      <c r="I1080" s="661" t="s">
        <v>984</v>
      </c>
      <c r="J1080" s="661" t="s">
        <v>610</v>
      </c>
      <c r="K1080" s="661" t="s">
        <v>985</v>
      </c>
      <c r="L1080" s="662">
        <v>923.74</v>
      </c>
      <c r="M1080" s="662">
        <v>1847.48</v>
      </c>
      <c r="N1080" s="661">
        <v>2</v>
      </c>
      <c r="O1080" s="744">
        <v>1</v>
      </c>
      <c r="P1080" s="662">
        <v>1847.48</v>
      </c>
      <c r="Q1080" s="677">
        <v>1</v>
      </c>
      <c r="R1080" s="661">
        <v>2</v>
      </c>
      <c r="S1080" s="677">
        <v>1</v>
      </c>
      <c r="T1080" s="744">
        <v>1</v>
      </c>
      <c r="U1080" s="700">
        <v>1</v>
      </c>
    </row>
    <row r="1081" spans="1:21" ht="14.4" customHeight="1" x14ac:dyDescent="0.3">
      <c r="A1081" s="660">
        <v>11</v>
      </c>
      <c r="B1081" s="661" t="s">
        <v>577</v>
      </c>
      <c r="C1081" s="661" t="s">
        <v>2261</v>
      </c>
      <c r="D1081" s="742" t="s">
        <v>3663</v>
      </c>
      <c r="E1081" s="743" t="s">
        <v>2279</v>
      </c>
      <c r="F1081" s="661" t="s">
        <v>2256</v>
      </c>
      <c r="G1081" s="661" t="s">
        <v>2306</v>
      </c>
      <c r="H1081" s="661" t="s">
        <v>960</v>
      </c>
      <c r="I1081" s="661" t="s">
        <v>1037</v>
      </c>
      <c r="J1081" s="661" t="s">
        <v>967</v>
      </c>
      <c r="K1081" s="661" t="s">
        <v>2158</v>
      </c>
      <c r="L1081" s="662">
        <v>24.22</v>
      </c>
      <c r="M1081" s="662">
        <v>24.22</v>
      </c>
      <c r="N1081" s="661">
        <v>1</v>
      </c>
      <c r="O1081" s="744">
        <v>1</v>
      </c>
      <c r="P1081" s="662"/>
      <c r="Q1081" s="677">
        <v>0</v>
      </c>
      <c r="R1081" s="661"/>
      <c r="S1081" s="677">
        <v>0</v>
      </c>
      <c r="T1081" s="744"/>
      <c r="U1081" s="700">
        <v>0</v>
      </c>
    </row>
    <row r="1082" spans="1:21" ht="14.4" customHeight="1" x14ac:dyDescent="0.3">
      <c r="A1082" s="660">
        <v>11</v>
      </c>
      <c r="B1082" s="661" t="s">
        <v>577</v>
      </c>
      <c r="C1082" s="661" t="s">
        <v>2261</v>
      </c>
      <c r="D1082" s="742" t="s">
        <v>3663</v>
      </c>
      <c r="E1082" s="743" t="s">
        <v>2279</v>
      </c>
      <c r="F1082" s="661" t="s">
        <v>2256</v>
      </c>
      <c r="G1082" s="661" t="s">
        <v>2306</v>
      </c>
      <c r="H1082" s="661" t="s">
        <v>960</v>
      </c>
      <c r="I1082" s="661" t="s">
        <v>966</v>
      </c>
      <c r="J1082" s="661" t="s">
        <v>967</v>
      </c>
      <c r="K1082" s="661" t="s">
        <v>2159</v>
      </c>
      <c r="L1082" s="662">
        <v>48.42</v>
      </c>
      <c r="M1082" s="662">
        <v>4648.3200000000033</v>
      </c>
      <c r="N1082" s="661">
        <v>96</v>
      </c>
      <c r="O1082" s="744">
        <v>72.5</v>
      </c>
      <c r="P1082" s="662">
        <v>1888.380000000001</v>
      </c>
      <c r="Q1082" s="677">
        <v>0.40624999999999994</v>
      </c>
      <c r="R1082" s="661">
        <v>39</v>
      </c>
      <c r="S1082" s="677">
        <v>0.40625</v>
      </c>
      <c r="T1082" s="744">
        <v>28.5</v>
      </c>
      <c r="U1082" s="700">
        <v>0.39310344827586208</v>
      </c>
    </row>
    <row r="1083" spans="1:21" ht="14.4" customHeight="1" x14ac:dyDescent="0.3">
      <c r="A1083" s="660">
        <v>11</v>
      </c>
      <c r="B1083" s="661" t="s">
        <v>577</v>
      </c>
      <c r="C1083" s="661" t="s">
        <v>2261</v>
      </c>
      <c r="D1083" s="742" t="s">
        <v>3663</v>
      </c>
      <c r="E1083" s="743" t="s">
        <v>2279</v>
      </c>
      <c r="F1083" s="661" t="s">
        <v>2256</v>
      </c>
      <c r="G1083" s="661" t="s">
        <v>2306</v>
      </c>
      <c r="H1083" s="661" t="s">
        <v>578</v>
      </c>
      <c r="I1083" s="661" t="s">
        <v>1857</v>
      </c>
      <c r="J1083" s="661" t="s">
        <v>967</v>
      </c>
      <c r="K1083" s="661" t="s">
        <v>2401</v>
      </c>
      <c r="L1083" s="662">
        <v>48.42</v>
      </c>
      <c r="M1083" s="662">
        <v>242.10000000000002</v>
      </c>
      <c r="N1083" s="661">
        <v>5</v>
      </c>
      <c r="O1083" s="744">
        <v>3</v>
      </c>
      <c r="P1083" s="662">
        <v>48.42</v>
      </c>
      <c r="Q1083" s="677">
        <v>0.19999999999999998</v>
      </c>
      <c r="R1083" s="661">
        <v>1</v>
      </c>
      <c r="S1083" s="677">
        <v>0.2</v>
      </c>
      <c r="T1083" s="744">
        <v>1</v>
      </c>
      <c r="U1083" s="700">
        <v>0.33333333333333331</v>
      </c>
    </row>
    <row r="1084" spans="1:21" ht="14.4" customHeight="1" x14ac:dyDescent="0.3">
      <c r="A1084" s="660">
        <v>11</v>
      </c>
      <c r="B1084" s="661" t="s">
        <v>577</v>
      </c>
      <c r="C1084" s="661" t="s">
        <v>2261</v>
      </c>
      <c r="D1084" s="742" t="s">
        <v>3663</v>
      </c>
      <c r="E1084" s="743" t="s">
        <v>2279</v>
      </c>
      <c r="F1084" s="661" t="s">
        <v>2256</v>
      </c>
      <c r="G1084" s="661" t="s">
        <v>2307</v>
      </c>
      <c r="H1084" s="661" t="s">
        <v>578</v>
      </c>
      <c r="I1084" s="661" t="s">
        <v>714</v>
      </c>
      <c r="J1084" s="661" t="s">
        <v>2308</v>
      </c>
      <c r="K1084" s="661" t="s">
        <v>2309</v>
      </c>
      <c r="L1084" s="662">
        <v>0</v>
      </c>
      <c r="M1084" s="662">
        <v>0</v>
      </c>
      <c r="N1084" s="661">
        <v>21</v>
      </c>
      <c r="O1084" s="744">
        <v>11</v>
      </c>
      <c r="P1084" s="662">
        <v>0</v>
      </c>
      <c r="Q1084" s="677"/>
      <c r="R1084" s="661">
        <v>6</v>
      </c>
      <c r="S1084" s="677">
        <v>0.2857142857142857</v>
      </c>
      <c r="T1084" s="744">
        <v>3</v>
      </c>
      <c r="U1084" s="700">
        <v>0.27272727272727271</v>
      </c>
    </row>
    <row r="1085" spans="1:21" ht="14.4" customHeight="1" x14ac:dyDescent="0.3">
      <c r="A1085" s="660">
        <v>11</v>
      </c>
      <c r="B1085" s="661" t="s">
        <v>577</v>
      </c>
      <c r="C1085" s="661" t="s">
        <v>2261</v>
      </c>
      <c r="D1085" s="742" t="s">
        <v>3663</v>
      </c>
      <c r="E1085" s="743" t="s">
        <v>2279</v>
      </c>
      <c r="F1085" s="661" t="s">
        <v>2256</v>
      </c>
      <c r="G1085" s="661" t="s">
        <v>2313</v>
      </c>
      <c r="H1085" s="661" t="s">
        <v>960</v>
      </c>
      <c r="I1085" s="661" t="s">
        <v>3324</v>
      </c>
      <c r="J1085" s="661" t="s">
        <v>3051</v>
      </c>
      <c r="K1085" s="661" t="s">
        <v>1276</v>
      </c>
      <c r="L1085" s="662">
        <v>31.32</v>
      </c>
      <c r="M1085" s="662">
        <v>31.32</v>
      </c>
      <c r="N1085" s="661">
        <v>1</v>
      </c>
      <c r="O1085" s="744">
        <v>1</v>
      </c>
      <c r="P1085" s="662"/>
      <c r="Q1085" s="677">
        <v>0</v>
      </c>
      <c r="R1085" s="661"/>
      <c r="S1085" s="677">
        <v>0</v>
      </c>
      <c r="T1085" s="744"/>
      <c r="U1085" s="700">
        <v>0</v>
      </c>
    </row>
    <row r="1086" spans="1:21" ht="14.4" customHeight="1" x14ac:dyDescent="0.3">
      <c r="A1086" s="660">
        <v>11</v>
      </c>
      <c r="B1086" s="661" t="s">
        <v>577</v>
      </c>
      <c r="C1086" s="661" t="s">
        <v>2261</v>
      </c>
      <c r="D1086" s="742" t="s">
        <v>3663</v>
      </c>
      <c r="E1086" s="743" t="s">
        <v>2279</v>
      </c>
      <c r="F1086" s="661" t="s">
        <v>2256</v>
      </c>
      <c r="G1086" s="661" t="s">
        <v>2579</v>
      </c>
      <c r="H1086" s="661" t="s">
        <v>578</v>
      </c>
      <c r="I1086" s="661" t="s">
        <v>3255</v>
      </c>
      <c r="J1086" s="661" t="s">
        <v>2585</v>
      </c>
      <c r="K1086" s="661" t="s">
        <v>806</v>
      </c>
      <c r="L1086" s="662">
        <v>75.22</v>
      </c>
      <c r="M1086" s="662">
        <v>1128.3000000000002</v>
      </c>
      <c r="N1086" s="661">
        <v>15</v>
      </c>
      <c r="O1086" s="744">
        <v>9</v>
      </c>
      <c r="P1086" s="662">
        <v>300.88</v>
      </c>
      <c r="Q1086" s="677">
        <v>0.26666666666666661</v>
      </c>
      <c r="R1086" s="661">
        <v>4</v>
      </c>
      <c r="S1086" s="677">
        <v>0.26666666666666666</v>
      </c>
      <c r="T1086" s="744">
        <v>2</v>
      </c>
      <c r="U1086" s="700">
        <v>0.22222222222222221</v>
      </c>
    </row>
    <row r="1087" spans="1:21" ht="14.4" customHeight="1" x14ac:dyDescent="0.3">
      <c r="A1087" s="660">
        <v>11</v>
      </c>
      <c r="B1087" s="661" t="s">
        <v>577</v>
      </c>
      <c r="C1087" s="661" t="s">
        <v>2261</v>
      </c>
      <c r="D1087" s="742" t="s">
        <v>3663</v>
      </c>
      <c r="E1087" s="743" t="s">
        <v>2279</v>
      </c>
      <c r="F1087" s="661" t="s">
        <v>2258</v>
      </c>
      <c r="G1087" s="661" t="s">
        <v>2351</v>
      </c>
      <c r="H1087" s="661" t="s">
        <v>578</v>
      </c>
      <c r="I1087" s="661" t="s">
        <v>2603</v>
      </c>
      <c r="J1087" s="661" t="s">
        <v>2604</v>
      </c>
      <c r="K1087" s="661"/>
      <c r="L1087" s="662">
        <v>0</v>
      </c>
      <c r="M1087" s="662">
        <v>0</v>
      </c>
      <c r="N1087" s="661">
        <v>2</v>
      </c>
      <c r="O1087" s="744">
        <v>2</v>
      </c>
      <c r="P1087" s="662"/>
      <c r="Q1087" s="677"/>
      <c r="R1087" s="661"/>
      <c r="S1087" s="677">
        <v>0</v>
      </c>
      <c r="T1087" s="744"/>
      <c r="U1087" s="700">
        <v>0</v>
      </c>
    </row>
    <row r="1088" spans="1:21" ht="14.4" customHeight="1" x14ac:dyDescent="0.3">
      <c r="A1088" s="660">
        <v>11</v>
      </c>
      <c r="B1088" s="661" t="s">
        <v>577</v>
      </c>
      <c r="C1088" s="661" t="s">
        <v>2261</v>
      </c>
      <c r="D1088" s="742" t="s">
        <v>3663</v>
      </c>
      <c r="E1088" s="743" t="s">
        <v>2279</v>
      </c>
      <c r="F1088" s="661" t="s">
        <v>2258</v>
      </c>
      <c r="G1088" s="661" t="s">
        <v>2351</v>
      </c>
      <c r="H1088" s="661" t="s">
        <v>578</v>
      </c>
      <c r="I1088" s="661" t="s">
        <v>2352</v>
      </c>
      <c r="J1088" s="661" t="s">
        <v>2353</v>
      </c>
      <c r="K1088" s="661" t="s">
        <v>2354</v>
      </c>
      <c r="L1088" s="662">
        <v>0</v>
      </c>
      <c r="M1088" s="662">
        <v>0</v>
      </c>
      <c r="N1088" s="661">
        <v>11</v>
      </c>
      <c r="O1088" s="744">
        <v>11</v>
      </c>
      <c r="P1088" s="662"/>
      <c r="Q1088" s="677"/>
      <c r="R1088" s="661"/>
      <c r="S1088" s="677">
        <v>0</v>
      </c>
      <c r="T1088" s="744"/>
      <c r="U1088" s="700">
        <v>0</v>
      </c>
    </row>
    <row r="1089" spans="1:21" ht="14.4" customHeight="1" x14ac:dyDescent="0.3">
      <c r="A1089" s="660">
        <v>11</v>
      </c>
      <c r="B1089" s="661" t="s">
        <v>577</v>
      </c>
      <c r="C1089" s="661" t="s">
        <v>2261</v>
      </c>
      <c r="D1089" s="742" t="s">
        <v>3663</v>
      </c>
      <c r="E1089" s="743" t="s">
        <v>2279</v>
      </c>
      <c r="F1089" s="661" t="s">
        <v>2258</v>
      </c>
      <c r="G1089" s="661" t="s">
        <v>2314</v>
      </c>
      <c r="H1089" s="661" t="s">
        <v>578</v>
      </c>
      <c r="I1089" s="661" t="s">
        <v>2620</v>
      </c>
      <c r="J1089" s="661" t="s">
        <v>2621</v>
      </c>
      <c r="K1089" s="661" t="s">
        <v>2622</v>
      </c>
      <c r="L1089" s="662">
        <v>35.75</v>
      </c>
      <c r="M1089" s="662">
        <v>429</v>
      </c>
      <c r="N1089" s="661">
        <v>12</v>
      </c>
      <c r="O1089" s="744">
        <v>7</v>
      </c>
      <c r="P1089" s="662">
        <v>429</v>
      </c>
      <c r="Q1089" s="677">
        <v>1</v>
      </c>
      <c r="R1089" s="661">
        <v>12</v>
      </c>
      <c r="S1089" s="677">
        <v>1</v>
      </c>
      <c r="T1089" s="744">
        <v>7</v>
      </c>
      <c r="U1089" s="700">
        <v>1</v>
      </c>
    </row>
    <row r="1090" spans="1:21" ht="14.4" customHeight="1" x14ac:dyDescent="0.3">
      <c r="A1090" s="660">
        <v>11</v>
      </c>
      <c r="B1090" s="661" t="s">
        <v>577</v>
      </c>
      <c r="C1090" s="661" t="s">
        <v>2261</v>
      </c>
      <c r="D1090" s="742" t="s">
        <v>3663</v>
      </c>
      <c r="E1090" s="743" t="s">
        <v>2279</v>
      </c>
      <c r="F1090" s="661" t="s">
        <v>2258</v>
      </c>
      <c r="G1090" s="661" t="s">
        <v>2318</v>
      </c>
      <c r="H1090" s="661" t="s">
        <v>578</v>
      </c>
      <c r="I1090" s="661" t="s">
        <v>2770</v>
      </c>
      <c r="J1090" s="661" t="s">
        <v>2771</v>
      </c>
      <c r="K1090" s="661" t="s">
        <v>2772</v>
      </c>
      <c r="L1090" s="662">
        <v>245.43</v>
      </c>
      <c r="M1090" s="662">
        <v>981.72</v>
      </c>
      <c r="N1090" s="661">
        <v>4</v>
      </c>
      <c r="O1090" s="744">
        <v>4</v>
      </c>
      <c r="P1090" s="662">
        <v>981.72</v>
      </c>
      <c r="Q1090" s="677">
        <v>1</v>
      </c>
      <c r="R1090" s="661">
        <v>4</v>
      </c>
      <c r="S1090" s="677">
        <v>1</v>
      </c>
      <c r="T1090" s="744">
        <v>4</v>
      </c>
      <c r="U1090" s="700">
        <v>1</v>
      </c>
    </row>
    <row r="1091" spans="1:21" ht="14.4" customHeight="1" x14ac:dyDescent="0.3">
      <c r="A1091" s="660">
        <v>11</v>
      </c>
      <c r="B1091" s="661" t="s">
        <v>577</v>
      </c>
      <c r="C1091" s="661" t="s">
        <v>2261</v>
      </c>
      <c r="D1091" s="742" t="s">
        <v>3663</v>
      </c>
      <c r="E1091" s="743" t="s">
        <v>2279</v>
      </c>
      <c r="F1091" s="661" t="s">
        <v>2258</v>
      </c>
      <c r="G1091" s="661" t="s">
        <v>2318</v>
      </c>
      <c r="H1091" s="661" t="s">
        <v>578</v>
      </c>
      <c r="I1091" s="661" t="s">
        <v>1706</v>
      </c>
      <c r="J1091" s="661" t="s">
        <v>2355</v>
      </c>
      <c r="K1091" s="661" t="s">
        <v>2356</v>
      </c>
      <c r="L1091" s="662">
        <v>748.12</v>
      </c>
      <c r="M1091" s="662">
        <v>2244.36</v>
      </c>
      <c r="N1091" s="661">
        <v>3</v>
      </c>
      <c r="O1091" s="744">
        <v>3</v>
      </c>
      <c r="P1091" s="662">
        <v>2244.36</v>
      </c>
      <c r="Q1091" s="677">
        <v>1</v>
      </c>
      <c r="R1091" s="661">
        <v>3</v>
      </c>
      <c r="S1091" s="677">
        <v>1</v>
      </c>
      <c r="T1091" s="744">
        <v>3</v>
      </c>
      <c r="U1091" s="700">
        <v>1</v>
      </c>
    </row>
    <row r="1092" spans="1:21" ht="14.4" customHeight="1" x14ac:dyDescent="0.3">
      <c r="A1092" s="660">
        <v>11</v>
      </c>
      <c r="B1092" s="661" t="s">
        <v>577</v>
      </c>
      <c r="C1092" s="661" t="s">
        <v>2261</v>
      </c>
      <c r="D1092" s="742" t="s">
        <v>3663</v>
      </c>
      <c r="E1092" s="743" t="s">
        <v>2279</v>
      </c>
      <c r="F1092" s="661" t="s">
        <v>2258</v>
      </c>
      <c r="G1092" s="661" t="s">
        <v>2318</v>
      </c>
      <c r="H1092" s="661" t="s">
        <v>578</v>
      </c>
      <c r="I1092" s="661" t="s">
        <v>2412</v>
      </c>
      <c r="J1092" s="661" t="s">
        <v>2413</v>
      </c>
      <c r="K1092" s="661" t="s">
        <v>2414</v>
      </c>
      <c r="L1092" s="662">
        <v>350</v>
      </c>
      <c r="M1092" s="662">
        <v>1050</v>
      </c>
      <c r="N1092" s="661">
        <v>3</v>
      </c>
      <c r="O1092" s="744">
        <v>3</v>
      </c>
      <c r="P1092" s="662">
        <v>1050</v>
      </c>
      <c r="Q1092" s="677">
        <v>1</v>
      </c>
      <c r="R1092" s="661">
        <v>3</v>
      </c>
      <c r="S1092" s="677">
        <v>1</v>
      </c>
      <c r="T1092" s="744">
        <v>3</v>
      </c>
      <c r="U1092" s="700">
        <v>1</v>
      </c>
    </row>
    <row r="1093" spans="1:21" ht="14.4" customHeight="1" x14ac:dyDescent="0.3">
      <c r="A1093" s="660">
        <v>11</v>
      </c>
      <c r="B1093" s="661" t="s">
        <v>577</v>
      </c>
      <c r="C1093" s="661" t="s">
        <v>2261</v>
      </c>
      <c r="D1093" s="742" t="s">
        <v>3663</v>
      </c>
      <c r="E1093" s="743" t="s">
        <v>2279</v>
      </c>
      <c r="F1093" s="661" t="s">
        <v>2258</v>
      </c>
      <c r="G1093" s="661" t="s">
        <v>2318</v>
      </c>
      <c r="H1093" s="661" t="s">
        <v>578</v>
      </c>
      <c r="I1093" s="661" t="s">
        <v>2325</v>
      </c>
      <c r="J1093" s="661" t="s">
        <v>2326</v>
      </c>
      <c r="K1093" s="661" t="s">
        <v>2327</v>
      </c>
      <c r="L1093" s="662">
        <v>971.25</v>
      </c>
      <c r="M1093" s="662">
        <v>3885</v>
      </c>
      <c r="N1093" s="661">
        <v>4</v>
      </c>
      <c r="O1093" s="744">
        <v>4</v>
      </c>
      <c r="P1093" s="662">
        <v>3885</v>
      </c>
      <c r="Q1093" s="677">
        <v>1</v>
      </c>
      <c r="R1093" s="661">
        <v>4</v>
      </c>
      <c r="S1093" s="677">
        <v>1</v>
      </c>
      <c r="T1093" s="744">
        <v>4</v>
      </c>
      <c r="U1093" s="700">
        <v>1</v>
      </c>
    </row>
    <row r="1094" spans="1:21" ht="14.4" customHeight="1" x14ac:dyDescent="0.3">
      <c r="A1094" s="660">
        <v>11</v>
      </c>
      <c r="B1094" s="661" t="s">
        <v>577</v>
      </c>
      <c r="C1094" s="661" t="s">
        <v>2261</v>
      </c>
      <c r="D1094" s="742" t="s">
        <v>3663</v>
      </c>
      <c r="E1094" s="743" t="s">
        <v>2279</v>
      </c>
      <c r="F1094" s="661" t="s">
        <v>2258</v>
      </c>
      <c r="G1094" s="661" t="s">
        <v>2318</v>
      </c>
      <c r="H1094" s="661" t="s">
        <v>578</v>
      </c>
      <c r="I1094" s="661" t="s">
        <v>2785</v>
      </c>
      <c r="J1094" s="661" t="s">
        <v>2786</v>
      </c>
      <c r="K1094" s="661" t="s">
        <v>2787</v>
      </c>
      <c r="L1094" s="662">
        <v>250</v>
      </c>
      <c r="M1094" s="662">
        <v>250</v>
      </c>
      <c r="N1094" s="661">
        <v>1</v>
      </c>
      <c r="O1094" s="744">
        <v>1</v>
      </c>
      <c r="P1094" s="662">
        <v>250</v>
      </c>
      <c r="Q1094" s="677">
        <v>1</v>
      </c>
      <c r="R1094" s="661">
        <v>1</v>
      </c>
      <c r="S1094" s="677">
        <v>1</v>
      </c>
      <c r="T1094" s="744">
        <v>1</v>
      </c>
      <c r="U1094" s="700">
        <v>1</v>
      </c>
    </row>
    <row r="1095" spans="1:21" ht="14.4" customHeight="1" x14ac:dyDescent="0.3">
      <c r="A1095" s="660">
        <v>11</v>
      </c>
      <c r="B1095" s="661" t="s">
        <v>577</v>
      </c>
      <c r="C1095" s="661" t="s">
        <v>2261</v>
      </c>
      <c r="D1095" s="742" t="s">
        <v>3663</v>
      </c>
      <c r="E1095" s="743" t="s">
        <v>2279</v>
      </c>
      <c r="F1095" s="661" t="s">
        <v>2258</v>
      </c>
      <c r="G1095" s="661" t="s">
        <v>2318</v>
      </c>
      <c r="H1095" s="661" t="s">
        <v>578</v>
      </c>
      <c r="I1095" s="661" t="s">
        <v>3406</v>
      </c>
      <c r="J1095" s="661" t="s">
        <v>3407</v>
      </c>
      <c r="K1095" s="661" t="s">
        <v>3408</v>
      </c>
      <c r="L1095" s="662">
        <v>100</v>
      </c>
      <c r="M1095" s="662">
        <v>200</v>
      </c>
      <c r="N1095" s="661">
        <v>2</v>
      </c>
      <c r="O1095" s="744">
        <v>2</v>
      </c>
      <c r="P1095" s="662">
        <v>200</v>
      </c>
      <c r="Q1095" s="677">
        <v>1</v>
      </c>
      <c r="R1095" s="661">
        <v>2</v>
      </c>
      <c r="S1095" s="677">
        <v>1</v>
      </c>
      <c r="T1095" s="744">
        <v>2</v>
      </c>
      <c r="U1095" s="700">
        <v>1</v>
      </c>
    </row>
    <row r="1096" spans="1:21" ht="14.4" customHeight="1" x14ac:dyDescent="0.3">
      <c r="A1096" s="660">
        <v>11</v>
      </c>
      <c r="B1096" s="661" t="s">
        <v>577</v>
      </c>
      <c r="C1096" s="661" t="s">
        <v>2261</v>
      </c>
      <c r="D1096" s="742" t="s">
        <v>3663</v>
      </c>
      <c r="E1096" s="743" t="s">
        <v>2279</v>
      </c>
      <c r="F1096" s="661" t="s">
        <v>2258</v>
      </c>
      <c r="G1096" s="661" t="s">
        <v>2318</v>
      </c>
      <c r="H1096" s="661" t="s">
        <v>578</v>
      </c>
      <c r="I1096" s="661" t="s">
        <v>2631</v>
      </c>
      <c r="J1096" s="661" t="s">
        <v>2632</v>
      </c>
      <c r="K1096" s="661"/>
      <c r="L1096" s="662">
        <v>600</v>
      </c>
      <c r="M1096" s="662">
        <v>600</v>
      </c>
      <c r="N1096" s="661">
        <v>1</v>
      </c>
      <c r="O1096" s="744">
        <v>1</v>
      </c>
      <c r="P1096" s="662">
        <v>600</v>
      </c>
      <c r="Q1096" s="677">
        <v>1</v>
      </c>
      <c r="R1096" s="661">
        <v>1</v>
      </c>
      <c r="S1096" s="677">
        <v>1</v>
      </c>
      <c r="T1096" s="744">
        <v>1</v>
      </c>
      <c r="U1096" s="700">
        <v>1</v>
      </c>
    </row>
    <row r="1097" spans="1:21" ht="14.4" customHeight="1" x14ac:dyDescent="0.3">
      <c r="A1097" s="660">
        <v>11</v>
      </c>
      <c r="B1097" s="661" t="s">
        <v>577</v>
      </c>
      <c r="C1097" s="661" t="s">
        <v>2261</v>
      </c>
      <c r="D1097" s="742" t="s">
        <v>3663</v>
      </c>
      <c r="E1097" s="743" t="s">
        <v>2279</v>
      </c>
      <c r="F1097" s="661" t="s">
        <v>2258</v>
      </c>
      <c r="G1097" s="661" t="s">
        <v>2318</v>
      </c>
      <c r="H1097" s="661" t="s">
        <v>578</v>
      </c>
      <c r="I1097" s="661" t="s">
        <v>2847</v>
      </c>
      <c r="J1097" s="661" t="s">
        <v>2848</v>
      </c>
      <c r="K1097" s="661" t="s">
        <v>2849</v>
      </c>
      <c r="L1097" s="662">
        <v>350</v>
      </c>
      <c r="M1097" s="662">
        <v>350</v>
      </c>
      <c r="N1097" s="661">
        <v>1</v>
      </c>
      <c r="O1097" s="744">
        <v>1</v>
      </c>
      <c r="P1097" s="662">
        <v>350</v>
      </c>
      <c r="Q1097" s="677">
        <v>1</v>
      </c>
      <c r="R1097" s="661">
        <v>1</v>
      </c>
      <c r="S1097" s="677">
        <v>1</v>
      </c>
      <c r="T1097" s="744">
        <v>1</v>
      </c>
      <c r="U1097" s="700">
        <v>1</v>
      </c>
    </row>
    <row r="1098" spans="1:21" ht="14.4" customHeight="1" x14ac:dyDescent="0.3">
      <c r="A1098" s="660">
        <v>11</v>
      </c>
      <c r="B1098" s="661" t="s">
        <v>577</v>
      </c>
      <c r="C1098" s="661" t="s">
        <v>2261</v>
      </c>
      <c r="D1098" s="742" t="s">
        <v>3663</v>
      </c>
      <c r="E1098" s="743" t="s">
        <v>2279</v>
      </c>
      <c r="F1098" s="661" t="s">
        <v>2258</v>
      </c>
      <c r="G1098" s="661" t="s">
        <v>2318</v>
      </c>
      <c r="H1098" s="661" t="s">
        <v>578</v>
      </c>
      <c r="I1098" s="661" t="s">
        <v>3108</v>
      </c>
      <c r="J1098" s="661" t="s">
        <v>3109</v>
      </c>
      <c r="K1098" s="661" t="s">
        <v>3110</v>
      </c>
      <c r="L1098" s="662">
        <v>180</v>
      </c>
      <c r="M1098" s="662">
        <v>180</v>
      </c>
      <c r="N1098" s="661">
        <v>1</v>
      </c>
      <c r="O1098" s="744">
        <v>1</v>
      </c>
      <c r="P1098" s="662">
        <v>180</v>
      </c>
      <c r="Q1098" s="677">
        <v>1</v>
      </c>
      <c r="R1098" s="661">
        <v>1</v>
      </c>
      <c r="S1098" s="677">
        <v>1</v>
      </c>
      <c r="T1098" s="744">
        <v>1</v>
      </c>
      <c r="U1098" s="700">
        <v>1</v>
      </c>
    </row>
    <row r="1099" spans="1:21" ht="14.4" customHeight="1" x14ac:dyDescent="0.3">
      <c r="A1099" s="660">
        <v>11</v>
      </c>
      <c r="B1099" s="661" t="s">
        <v>577</v>
      </c>
      <c r="C1099" s="661" t="s">
        <v>2261</v>
      </c>
      <c r="D1099" s="742" t="s">
        <v>3663</v>
      </c>
      <c r="E1099" s="743" t="s">
        <v>2279</v>
      </c>
      <c r="F1099" s="661" t="s">
        <v>2258</v>
      </c>
      <c r="G1099" s="661" t="s">
        <v>2318</v>
      </c>
      <c r="H1099" s="661" t="s">
        <v>578</v>
      </c>
      <c r="I1099" s="661" t="s">
        <v>3409</v>
      </c>
      <c r="J1099" s="661" t="s">
        <v>3410</v>
      </c>
      <c r="K1099" s="661" t="s">
        <v>3411</v>
      </c>
      <c r="L1099" s="662">
        <v>600</v>
      </c>
      <c r="M1099" s="662">
        <v>600</v>
      </c>
      <c r="N1099" s="661">
        <v>1</v>
      </c>
      <c r="O1099" s="744">
        <v>1</v>
      </c>
      <c r="P1099" s="662">
        <v>600</v>
      </c>
      <c r="Q1099" s="677">
        <v>1</v>
      </c>
      <c r="R1099" s="661">
        <v>1</v>
      </c>
      <c r="S1099" s="677">
        <v>1</v>
      </c>
      <c r="T1099" s="744">
        <v>1</v>
      </c>
      <c r="U1099" s="700">
        <v>1</v>
      </c>
    </row>
    <row r="1100" spans="1:21" ht="14.4" customHeight="1" x14ac:dyDescent="0.3">
      <c r="A1100" s="660">
        <v>11</v>
      </c>
      <c r="B1100" s="661" t="s">
        <v>577</v>
      </c>
      <c r="C1100" s="661" t="s">
        <v>2261</v>
      </c>
      <c r="D1100" s="742" t="s">
        <v>3663</v>
      </c>
      <c r="E1100" s="743" t="s">
        <v>2279</v>
      </c>
      <c r="F1100" s="661" t="s">
        <v>2258</v>
      </c>
      <c r="G1100" s="661" t="s">
        <v>2330</v>
      </c>
      <c r="H1100" s="661" t="s">
        <v>578</v>
      </c>
      <c r="I1100" s="661" t="s">
        <v>2436</v>
      </c>
      <c r="J1100" s="661" t="s">
        <v>2437</v>
      </c>
      <c r="K1100" s="661" t="s">
        <v>2438</v>
      </c>
      <c r="L1100" s="662">
        <v>200</v>
      </c>
      <c r="M1100" s="662">
        <v>3400</v>
      </c>
      <c r="N1100" s="661">
        <v>17</v>
      </c>
      <c r="O1100" s="744">
        <v>9</v>
      </c>
      <c r="P1100" s="662">
        <v>3400</v>
      </c>
      <c r="Q1100" s="677">
        <v>1</v>
      </c>
      <c r="R1100" s="661">
        <v>17</v>
      </c>
      <c r="S1100" s="677">
        <v>1</v>
      </c>
      <c r="T1100" s="744">
        <v>9</v>
      </c>
      <c r="U1100" s="700">
        <v>1</v>
      </c>
    </row>
    <row r="1101" spans="1:21" ht="14.4" customHeight="1" x14ac:dyDescent="0.3">
      <c r="A1101" s="660">
        <v>11</v>
      </c>
      <c r="B1101" s="661" t="s">
        <v>577</v>
      </c>
      <c r="C1101" s="661" t="s">
        <v>2261</v>
      </c>
      <c r="D1101" s="742" t="s">
        <v>3663</v>
      </c>
      <c r="E1101" s="743" t="s">
        <v>2279</v>
      </c>
      <c r="F1101" s="661" t="s">
        <v>2258</v>
      </c>
      <c r="G1101" s="661" t="s">
        <v>2330</v>
      </c>
      <c r="H1101" s="661" t="s">
        <v>578</v>
      </c>
      <c r="I1101" s="661" t="s">
        <v>2331</v>
      </c>
      <c r="J1101" s="661" t="s">
        <v>2332</v>
      </c>
      <c r="K1101" s="661" t="s">
        <v>2333</v>
      </c>
      <c r="L1101" s="662">
        <v>278.75</v>
      </c>
      <c r="M1101" s="662">
        <v>18397.5</v>
      </c>
      <c r="N1101" s="661">
        <v>66</v>
      </c>
      <c r="O1101" s="744">
        <v>33</v>
      </c>
      <c r="P1101" s="662">
        <v>17840</v>
      </c>
      <c r="Q1101" s="677">
        <v>0.96969696969696972</v>
      </c>
      <c r="R1101" s="661">
        <v>64</v>
      </c>
      <c r="S1101" s="677">
        <v>0.96969696969696972</v>
      </c>
      <c r="T1101" s="744">
        <v>32</v>
      </c>
      <c r="U1101" s="700">
        <v>0.96969696969696972</v>
      </c>
    </row>
    <row r="1102" spans="1:21" ht="14.4" customHeight="1" x14ac:dyDescent="0.3">
      <c r="A1102" s="660">
        <v>11</v>
      </c>
      <c r="B1102" s="661" t="s">
        <v>577</v>
      </c>
      <c r="C1102" s="661" t="s">
        <v>2261</v>
      </c>
      <c r="D1102" s="742" t="s">
        <v>3663</v>
      </c>
      <c r="E1102" s="743" t="s">
        <v>2279</v>
      </c>
      <c r="F1102" s="661" t="s">
        <v>2258</v>
      </c>
      <c r="G1102" s="661" t="s">
        <v>2330</v>
      </c>
      <c r="H1102" s="661" t="s">
        <v>578</v>
      </c>
      <c r="I1102" s="661" t="s">
        <v>3412</v>
      </c>
      <c r="J1102" s="661" t="s">
        <v>3413</v>
      </c>
      <c r="K1102" s="661" t="s">
        <v>3414</v>
      </c>
      <c r="L1102" s="662">
        <v>130</v>
      </c>
      <c r="M1102" s="662">
        <v>130</v>
      </c>
      <c r="N1102" s="661">
        <v>1</v>
      </c>
      <c r="O1102" s="744">
        <v>1</v>
      </c>
      <c r="P1102" s="662"/>
      <c r="Q1102" s="677">
        <v>0</v>
      </c>
      <c r="R1102" s="661"/>
      <c r="S1102" s="677">
        <v>0</v>
      </c>
      <c r="T1102" s="744"/>
      <c r="U1102" s="700">
        <v>0</v>
      </c>
    </row>
    <row r="1103" spans="1:21" ht="14.4" customHeight="1" x14ac:dyDescent="0.3">
      <c r="A1103" s="660">
        <v>11</v>
      </c>
      <c r="B1103" s="661" t="s">
        <v>577</v>
      </c>
      <c r="C1103" s="661" t="s">
        <v>2261</v>
      </c>
      <c r="D1103" s="742" t="s">
        <v>3663</v>
      </c>
      <c r="E1103" s="743" t="s">
        <v>2279</v>
      </c>
      <c r="F1103" s="661" t="s">
        <v>2258</v>
      </c>
      <c r="G1103" s="661" t="s">
        <v>2357</v>
      </c>
      <c r="H1103" s="661" t="s">
        <v>578</v>
      </c>
      <c r="I1103" s="661" t="s">
        <v>3157</v>
      </c>
      <c r="J1103" s="661" t="s">
        <v>3158</v>
      </c>
      <c r="K1103" s="661" t="s">
        <v>3159</v>
      </c>
      <c r="L1103" s="662">
        <v>0</v>
      </c>
      <c r="M1103" s="662">
        <v>0</v>
      </c>
      <c r="N1103" s="661">
        <v>1</v>
      </c>
      <c r="O1103" s="744">
        <v>1</v>
      </c>
      <c r="P1103" s="662"/>
      <c r="Q1103" s="677"/>
      <c r="R1103" s="661"/>
      <c r="S1103" s="677">
        <v>0</v>
      </c>
      <c r="T1103" s="744"/>
      <c r="U1103" s="700">
        <v>0</v>
      </c>
    </row>
    <row r="1104" spans="1:21" ht="14.4" customHeight="1" x14ac:dyDescent="0.3">
      <c r="A1104" s="660">
        <v>11</v>
      </c>
      <c r="B1104" s="661" t="s">
        <v>577</v>
      </c>
      <c r="C1104" s="661" t="s">
        <v>2261</v>
      </c>
      <c r="D1104" s="742" t="s">
        <v>3663</v>
      </c>
      <c r="E1104" s="743" t="s">
        <v>2279</v>
      </c>
      <c r="F1104" s="661" t="s">
        <v>2258</v>
      </c>
      <c r="G1104" s="661" t="s">
        <v>2669</v>
      </c>
      <c r="H1104" s="661" t="s">
        <v>578</v>
      </c>
      <c r="I1104" s="661" t="s">
        <v>2670</v>
      </c>
      <c r="J1104" s="661" t="s">
        <v>2671</v>
      </c>
      <c r="K1104" s="661" t="s">
        <v>2672</v>
      </c>
      <c r="L1104" s="662">
        <v>1659.44</v>
      </c>
      <c r="M1104" s="662">
        <v>44804.87999999999</v>
      </c>
      <c r="N1104" s="661">
        <v>27</v>
      </c>
      <c r="O1104" s="744">
        <v>25</v>
      </c>
      <c r="P1104" s="662">
        <v>34848.239999999991</v>
      </c>
      <c r="Q1104" s="677">
        <v>0.77777777777777779</v>
      </c>
      <c r="R1104" s="661">
        <v>21</v>
      </c>
      <c r="S1104" s="677">
        <v>0.77777777777777779</v>
      </c>
      <c r="T1104" s="744">
        <v>20</v>
      </c>
      <c r="U1104" s="700">
        <v>0.8</v>
      </c>
    </row>
    <row r="1105" spans="1:21" ht="14.4" customHeight="1" x14ac:dyDescent="0.3">
      <c r="A1105" s="660">
        <v>11</v>
      </c>
      <c r="B1105" s="661" t="s">
        <v>577</v>
      </c>
      <c r="C1105" s="661" t="s">
        <v>2261</v>
      </c>
      <c r="D1105" s="742" t="s">
        <v>3663</v>
      </c>
      <c r="E1105" s="743" t="s">
        <v>2279</v>
      </c>
      <c r="F1105" s="661" t="s">
        <v>2258</v>
      </c>
      <c r="G1105" s="661" t="s">
        <v>2669</v>
      </c>
      <c r="H1105" s="661" t="s">
        <v>578</v>
      </c>
      <c r="I1105" s="661" t="s">
        <v>2825</v>
      </c>
      <c r="J1105" s="661" t="s">
        <v>2826</v>
      </c>
      <c r="K1105" s="661" t="s">
        <v>2827</v>
      </c>
      <c r="L1105" s="662">
        <v>553.15</v>
      </c>
      <c r="M1105" s="662">
        <v>4425.2</v>
      </c>
      <c r="N1105" s="661">
        <v>8</v>
      </c>
      <c r="O1105" s="744">
        <v>2</v>
      </c>
      <c r="P1105" s="662">
        <v>1106.3</v>
      </c>
      <c r="Q1105" s="677">
        <v>0.25</v>
      </c>
      <c r="R1105" s="661">
        <v>2</v>
      </c>
      <c r="S1105" s="677">
        <v>0.25</v>
      </c>
      <c r="T1105" s="744">
        <v>1</v>
      </c>
      <c r="U1105" s="700">
        <v>0.5</v>
      </c>
    </row>
    <row r="1106" spans="1:21" ht="14.4" customHeight="1" x14ac:dyDescent="0.3">
      <c r="A1106" s="660">
        <v>11</v>
      </c>
      <c r="B1106" s="661" t="s">
        <v>577</v>
      </c>
      <c r="C1106" s="661" t="s">
        <v>2261</v>
      </c>
      <c r="D1106" s="742" t="s">
        <v>3663</v>
      </c>
      <c r="E1106" s="743" t="s">
        <v>2279</v>
      </c>
      <c r="F1106" s="661" t="s">
        <v>2258</v>
      </c>
      <c r="G1106" s="661" t="s">
        <v>2669</v>
      </c>
      <c r="H1106" s="661" t="s">
        <v>578</v>
      </c>
      <c r="I1106" s="661" t="s">
        <v>2673</v>
      </c>
      <c r="J1106" s="661" t="s">
        <v>2674</v>
      </c>
      <c r="K1106" s="661" t="s">
        <v>2675</v>
      </c>
      <c r="L1106" s="662">
        <v>995.67</v>
      </c>
      <c r="M1106" s="662">
        <v>995.67</v>
      </c>
      <c r="N1106" s="661">
        <v>1</v>
      </c>
      <c r="O1106" s="744">
        <v>1</v>
      </c>
      <c r="P1106" s="662"/>
      <c r="Q1106" s="677">
        <v>0</v>
      </c>
      <c r="R1106" s="661"/>
      <c r="S1106" s="677">
        <v>0</v>
      </c>
      <c r="T1106" s="744"/>
      <c r="U1106" s="700">
        <v>0</v>
      </c>
    </row>
    <row r="1107" spans="1:21" ht="14.4" customHeight="1" x14ac:dyDescent="0.3">
      <c r="A1107" s="660">
        <v>11</v>
      </c>
      <c r="B1107" s="661" t="s">
        <v>577</v>
      </c>
      <c r="C1107" s="661" t="s">
        <v>2261</v>
      </c>
      <c r="D1107" s="742" t="s">
        <v>3663</v>
      </c>
      <c r="E1107" s="743" t="s">
        <v>2280</v>
      </c>
      <c r="F1107" s="661" t="s">
        <v>2256</v>
      </c>
      <c r="G1107" s="661" t="s">
        <v>2291</v>
      </c>
      <c r="H1107" s="661" t="s">
        <v>960</v>
      </c>
      <c r="I1107" s="661" t="s">
        <v>1126</v>
      </c>
      <c r="J1107" s="661" t="s">
        <v>2138</v>
      </c>
      <c r="K1107" s="661" t="s">
        <v>2139</v>
      </c>
      <c r="L1107" s="662">
        <v>154.36000000000001</v>
      </c>
      <c r="M1107" s="662">
        <v>154.36000000000001</v>
      </c>
      <c r="N1107" s="661">
        <v>1</v>
      </c>
      <c r="O1107" s="744">
        <v>1</v>
      </c>
      <c r="P1107" s="662">
        <v>154.36000000000001</v>
      </c>
      <c r="Q1107" s="677">
        <v>1</v>
      </c>
      <c r="R1107" s="661">
        <v>1</v>
      </c>
      <c r="S1107" s="677">
        <v>1</v>
      </c>
      <c r="T1107" s="744">
        <v>1</v>
      </c>
      <c r="U1107" s="700">
        <v>1</v>
      </c>
    </row>
    <row r="1108" spans="1:21" ht="14.4" customHeight="1" x14ac:dyDescent="0.3">
      <c r="A1108" s="660">
        <v>11</v>
      </c>
      <c r="B1108" s="661" t="s">
        <v>577</v>
      </c>
      <c r="C1108" s="661" t="s">
        <v>2261</v>
      </c>
      <c r="D1108" s="742" t="s">
        <v>3663</v>
      </c>
      <c r="E1108" s="743" t="s">
        <v>2280</v>
      </c>
      <c r="F1108" s="661" t="s">
        <v>2256</v>
      </c>
      <c r="G1108" s="661" t="s">
        <v>2459</v>
      </c>
      <c r="H1108" s="661" t="s">
        <v>578</v>
      </c>
      <c r="I1108" s="661" t="s">
        <v>2460</v>
      </c>
      <c r="J1108" s="661" t="s">
        <v>2461</v>
      </c>
      <c r="K1108" s="661" t="s">
        <v>2462</v>
      </c>
      <c r="L1108" s="662">
        <v>159.71</v>
      </c>
      <c r="M1108" s="662">
        <v>2715.0699999999997</v>
      </c>
      <c r="N1108" s="661">
        <v>17</v>
      </c>
      <c r="O1108" s="744">
        <v>7</v>
      </c>
      <c r="P1108" s="662">
        <v>1756.81</v>
      </c>
      <c r="Q1108" s="677">
        <v>0.6470588235294118</v>
      </c>
      <c r="R1108" s="661">
        <v>11</v>
      </c>
      <c r="S1108" s="677">
        <v>0.6470588235294118</v>
      </c>
      <c r="T1108" s="744">
        <v>5</v>
      </c>
      <c r="U1108" s="700">
        <v>0.7142857142857143</v>
      </c>
    </row>
    <row r="1109" spans="1:21" ht="14.4" customHeight="1" x14ac:dyDescent="0.3">
      <c r="A1109" s="660">
        <v>11</v>
      </c>
      <c r="B1109" s="661" t="s">
        <v>577</v>
      </c>
      <c r="C1109" s="661" t="s">
        <v>2261</v>
      </c>
      <c r="D1109" s="742" t="s">
        <v>3663</v>
      </c>
      <c r="E1109" s="743" t="s">
        <v>2280</v>
      </c>
      <c r="F1109" s="661" t="s">
        <v>2256</v>
      </c>
      <c r="G1109" s="661" t="s">
        <v>2295</v>
      </c>
      <c r="H1109" s="661" t="s">
        <v>578</v>
      </c>
      <c r="I1109" s="661" t="s">
        <v>852</v>
      </c>
      <c r="J1109" s="661" t="s">
        <v>853</v>
      </c>
      <c r="K1109" s="661" t="s">
        <v>854</v>
      </c>
      <c r="L1109" s="662">
        <v>72.64</v>
      </c>
      <c r="M1109" s="662">
        <v>4576.3200000000015</v>
      </c>
      <c r="N1109" s="661">
        <v>63</v>
      </c>
      <c r="O1109" s="744">
        <v>52.5</v>
      </c>
      <c r="P1109" s="662">
        <v>2760.32</v>
      </c>
      <c r="Q1109" s="677">
        <v>0.60317460317460303</v>
      </c>
      <c r="R1109" s="661">
        <v>38</v>
      </c>
      <c r="S1109" s="677">
        <v>0.60317460317460314</v>
      </c>
      <c r="T1109" s="744">
        <v>33</v>
      </c>
      <c r="U1109" s="700">
        <v>0.62857142857142856</v>
      </c>
    </row>
    <row r="1110" spans="1:21" ht="14.4" customHeight="1" x14ac:dyDescent="0.3">
      <c r="A1110" s="660">
        <v>11</v>
      </c>
      <c r="B1110" s="661" t="s">
        <v>577</v>
      </c>
      <c r="C1110" s="661" t="s">
        <v>2261</v>
      </c>
      <c r="D1110" s="742" t="s">
        <v>3663</v>
      </c>
      <c r="E1110" s="743" t="s">
        <v>2280</v>
      </c>
      <c r="F1110" s="661" t="s">
        <v>2256</v>
      </c>
      <c r="G1110" s="661" t="s">
        <v>2295</v>
      </c>
      <c r="H1110" s="661" t="s">
        <v>578</v>
      </c>
      <c r="I1110" s="661" t="s">
        <v>3117</v>
      </c>
      <c r="J1110" s="661" t="s">
        <v>3118</v>
      </c>
      <c r="K1110" s="661" t="s">
        <v>1022</v>
      </c>
      <c r="L1110" s="662">
        <v>0</v>
      </c>
      <c r="M1110" s="662">
        <v>0</v>
      </c>
      <c r="N1110" s="661">
        <v>2</v>
      </c>
      <c r="O1110" s="744">
        <v>0.5</v>
      </c>
      <c r="P1110" s="662"/>
      <c r="Q1110" s="677"/>
      <c r="R1110" s="661"/>
      <c r="S1110" s="677">
        <v>0</v>
      </c>
      <c r="T1110" s="744"/>
      <c r="U1110" s="700">
        <v>0</v>
      </c>
    </row>
    <row r="1111" spans="1:21" ht="14.4" customHeight="1" x14ac:dyDescent="0.3">
      <c r="A1111" s="660">
        <v>11</v>
      </c>
      <c r="B1111" s="661" t="s">
        <v>577</v>
      </c>
      <c r="C1111" s="661" t="s">
        <v>2261</v>
      </c>
      <c r="D1111" s="742" t="s">
        <v>3663</v>
      </c>
      <c r="E1111" s="743" t="s">
        <v>2280</v>
      </c>
      <c r="F1111" s="661" t="s">
        <v>2256</v>
      </c>
      <c r="G1111" s="661" t="s">
        <v>2343</v>
      </c>
      <c r="H1111" s="661" t="s">
        <v>578</v>
      </c>
      <c r="I1111" s="661" t="s">
        <v>668</v>
      </c>
      <c r="J1111" s="661" t="s">
        <v>669</v>
      </c>
      <c r="K1111" s="661" t="s">
        <v>2345</v>
      </c>
      <c r="L1111" s="662">
        <v>110.28</v>
      </c>
      <c r="M1111" s="662">
        <v>110.28</v>
      </c>
      <c r="N1111" s="661">
        <v>1</v>
      </c>
      <c r="O1111" s="744">
        <v>1</v>
      </c>
      <c r="P1111" s="662">
        <v>110.28</v>
      </c>
      <c r="Q1111" s="677">
        <v>1</v>
      </c>
      <c r="R1111" s="661">
        <v>1</v>
      </c>
      <c r="S1111" s="677">
        <v>1</v>
      </c>
      <c r="T1111" s="744">
        <v>1</v>
      </c>
      <c r="U1111" s="700">
        <v>1</v>
      </c>
    </row>
    <row r="1112" spans="1:21" ht="14.4" customHeight="1" x14ac:dyDescent="0.3">
      <c r="A1112" s="660">
        <v>11</v>
      </c>
      <c r="B1112" s="661" t="s">
        <v>577</v>
      </c>
      <c r="C1112" s="661" t="s">
        <v>2261</v>
      </c>
      <c r="D1112" s="742" t="s">
        <v>3663</v>
      </c>
      <c r="E1112" s="743" t="s">
        <v>2280</v>
      </c>
      <c r="F1112" s="661" t="s">
        <v>2256</v>
      </c>
      <c r="G1112" s="661" t="s">
        <v>2343</v>
      </c>
      <c r="H1112" s="661" t="s">
        <v>578</v>
      </c>
      <c r="I1112" s="661" t="s">
        <v>2860</v>
      </c>
      <c r="J1112" s="661" t="s">
        <v>669</v>
      </c>
      <c r="K1112" s="661" t="s">
        <v>2345</v>
      </c>
      <c r="L1112" s="662">
        <v>110.28</v>
      </c>
      <c r="M1112" s="662">
        <v>110.28</v>
      </c>
      <c r="N1112" s="661">
        <v>1</v>
      </c>
      <c r="O1112" s="744">
        <v>1</v>
      </c>
      <c r="P1112" s="662">
        <v>110.28</v>
      </c>
      <c r="Q1112" s="677">
        <v>1</v>
      </c>
      <c r="R1112" s="661">
        <v>1</v>
      </c>
      <c r="S1112" s="677">
        <v>1</v>
      </c>
      <c r="T1112" s="744">
        <v>1</v>
      </c>
      <c r="U1112" s="700">
        <v>1</v>
      </c>
    </row>
    <row r="1113" spans="1:21" ht="14.4" customHeight="1" x14ac:dyDescent="0.3">
      <c r="A1113" s="660">
        <v>11</v>
      </c>
      <c r="B1113" s="661" t="s">
        <v>577</v>
      </c>
      <c r="C1113" s="661" t="s">
        <v>2261</v>
      </c>
      <c r="D1113" s="742" t="s">
        <v>3663</v>
      </c>
      <c r="E1113" s="743" t="s">
        <v>2280</v>
      </c>
      <c r="F1113" s="661" t="s">
        <v>2256</v>
      </c>
      <c r="G1113" s="661" t="s">
        <v>2343</v>
      </c>
      <c r="H1113" s="661" t="s">
        <v>578</v>
      </c>
      <c r="I1113" s="661" t="s">
        <v>2344</v>
      </c>
      <c r="J1113" s="661" t="s">
        <v>669</v>
      </c>
      <c r="K1113" s="661" t="s">
        <v>2345</v>
      </c>
      <c r="L1113" s="662">
        <v>110.28</v>
      </c>
      <c r="M1113" s="662">
        <v>110.28</v>
      </c>
      <c r="N1113" s="661">
        <v>1</v>
      </c>
      <c r="O1113" s="744">
        <v>1</v>
      </c>
      <c r="P1113" s="662">
        <v>110.28</v>
      </c>
      <c r="Q1113" s="677">
        <v>1</v>
      </c>
      <c r="R1113" s="661">
        <v>1</v>
      </c>
      <c r="S1113" s="677">
        <v>1</v>
      </c>
      <c r="T1113" s="744">
        <v>1</v>
      </c>
      <c r="U1113" s="700">
        <v>1</v>
      </c>
    </row>
    <row r="1114" spans="1:21" ht="14.4" customHeight="1" x14ac:dyDescent="0.3">
      <c r="A1114" s="660">
        <v>11</v>
      </c>
      <c r="B1114" s="661" t="s">
        <v>577</v>
      </c>
      <c r="C1114" s="661" t="s">
        <v>2261</v>
      </c>
      <c r="D1114" s="742" t="s">
        <v>3663</v>
      </c>
      <c r="E1114" s="743" t="s">
        <v>2280</v>
      </c>
      <c r="F1114" s="661" t="s">
        <v>2256</v>
      </c>
      <c r="G1114" s="661" t="s">
        <v>2513</v>
      </c>
      <c r="H1114" s="661" t="s">
        <v>578</v>
      </c>
      <c r="I1114" s="661" t="s">
        <v>2514</v>
      </c>
      <c r="J1114" s="661" t="s">
        <v>2515</v>
      </c>
      <c r="K1114" s="661" t="s">
        <v>2516</v>
      </c>
      <c r="L1114" s="662">
        <v>159.71</v>
      </c>
      <c r="M1114" s="662">
        <v>8464.630000000001</v>
      </c>
      <c r="N1114" s="661">
        <v>53</v>
      </c>
      <c r="O1114" s="744">
        <v>18</v>
      </c>
      <c r="P1114" s="662">
        <v>4152.46</v>
      </c>
      <c r="Q1114" s="677">
        <v>0.490566037735849</v>
      </c>
      <c r="R1114" s="661">
        <v>26</v>
      </c>
      <c r="S1114" s="677">
        <v>0.49056603773584906</v>
      </c>
      <c r="T1114" s="744">
        <v>9</v>
      </c>
      <c r="U1114" s="700">
        <v>0.5</v>
      </c>
    </row>
    <row r="1115" spans="1:21" ht="14.4" customHeight="1" x14ac:dyDescent="0.3">
      <c r="A1115" s="660">
        <v>11</v>
      </c>
      <c r="B1115" s="661" t="s">
        <v>577</v>
      </c>
      <c r="C1115" s="661" t="s">
        <v>2261</v>
      </c>
      <c r="D1115" s="742" t="s">
        <v>3663</v>
      </c>
      <c r="E1115" s="743" t="s">
        <v>2280</v>
      </c>
      <c r="F1115" s="661" t="s">
        <v>2256</v>
      </c>
      <c r="G1115" s="661" t="s">
        <v>2513</v>
      </c>
      <c r="H1115" s="661" t="s">
        <v>578</v>
      </c>
      <c r="I1115" s="661" t="s">
        <v>2517</v>
      </c>
      <c r="J1115" s="661" t="s">
        <v>2515</v>
      </c>
      <c r="K1115" s="661" t="s">
        <v>2518</v>
      </c>
      <c r="L1115" s="662">
        <v>159.71</v>
      </c>
      <c r="M1115" s="662">
        <v>479.13</v>
      </c>
      <c r="N1115" s="661">
        <v>3</v>
      </c>
      <c r="O1115" s="744">
        <v>0.5</v>
      </c>
      <c r="P1115" s="662"/>
      <c r="Q1115" s="677">
        <v>0</v>
      </c>
      <c r="R1115" s="661"/>
      <c r="S1115" s="677">
        <v>0</v>
      </c>
      <c r="T1115" s="744"/>
      <c r="U1115" s="700">
        <v>0</v>
      </c>
    </row>
    <row r="1116" spans="1:21" ht="14.4" customHeight="1" x14ac:dyDescent="0.3">
      <c r="A1116" s="660">
        <v>11</v>
      </c>
      <c r="B1116" s="661" t="s">
        <v>577</v>
      </c>
      <c r="C1116" s="661" t="s">
        <v>2261</v>
      </c>
      <c r="D1116" s="742" t="s">
        <v>3663</v>
      </c>
      <c r="E1116" s="743" t="s">
        <v>2280</v>
      </c>
      <c r="F1116" s="661" t="s">
        <v>2256</v>
      </c>
      <c r="G1116" s="661" t="s">
        <v>2376</v>
      </c>
      <c r="H1116" s="661" t="s">
        <v>578</v>
      </c>
      <c r="I1116" s="661" t="s">
        <v>838</v>
      </c>
      <c r="J1116" s="661" t="s">
        <v>839</v>
      </c>
      <c r="K1116" s="661" t="s">
        <v>2377</v>
      </c>
      <c r="L1116" s="662">
        <v>60.9</v>
      </c>
      <c r="M1116" s="662">
        <v>243.6</v>
      </c>
      <c r="N1116" s="661">
        <v>4</v>
      </c>
      <c r="O1116" s="744">
        <v>2</v>
      </c>
      <c r="P1116" s="662">
        <v>243.6</v>
      </c>
      <c r="Q1116" s="677">
        <v>1</v>
      </c>
      <c r="R1116" s="661">
        <v>4</v>
      </c>
      <c r="S1116" s="677">
        <v>1</v>
      </c>
      <c r="T1116" s="744">
        <v>2</v>
      </c>
      <c r="U1116" s="700">
        <v>1</v>
      </c>
    </row>
    <row r="1117" spans="1:21" ht="14.4" customHeight="1" x14ac:dyDescent="0.3">
      <c r="A1117" s="660">
        <v>11</v>
      </c>
      <c r="B1117" s="661" t="s">
        <v>577</v>
      </c>
      <c r="C1117" s="661" t="s">
        <v>2261</v>
      </c>
      <c r="D1117" s="742" t="s">
        <v>3663</v>
      </c>
      <c r="E1117" s="743" t="s">
        <v>2280</v>
      </c>
      <c r="F1117" s="661" t="s">
        <v>2256</v>
      </c>
      <c r="G1117" s="661" t="s">
        <v>2727</v>
      </c>
      <c r="H1117" s="661" t="s">
        <v>578</v>
      </c>
      <c r="I1117" s="661" t="s">
        <v>2728</v>
      </c>
      <c r="J1117" s="661" t="s">
        <v>2729</v>
      </c>
      <c r="K1117" s="661" t="s">
        <v>2730</v>
      </c>
      <c r="L1117" s="662">
        <v>76.180000000000007</v>
      </c>
      <c r="M1117" s="662">
        <v>76.180000000000007</v>
      </c>
      <c r="N1117" s="661">
        <v>1</v>
      </c>
      <c r="O1117" s="744">
        <v>1</v>
      </c>
      <c r="P1117" s="662"/>
      <c r="Q1117" s="677">
        <v>0</v>
      </c>
      <c r="R1117" s="661"/>
      <c r="S1117" s="677">
        <v>0</v>
      </c>
      <c r="T1117" s="744"/>
      <c r="U1117" s="700">
        <v>0</v>
      </c>
    </row>
    <row r="1118" spans="1:21" ht="14.4" customHeight="1" x14ac:dyDescent="0.3">
      <c r="A1118" s="660">
        <v>11</v>
      </c>
      <c r="B1118" s="661" t="s">
        <v>577</v>
      </c>
      <c r="C1118" s="661" t="s">
        <v>2261</v>
      </c>
      <c r="D1118" s="742" t="s">
        <v>3663</v>
      </c>
      <c r="E1118" s="743" t="s">
        <v>2280</v>
      </c>
      <c r="F1118" s="661" t="s">
        <v>2256</v>
      </c>
      <c r="G1118" s="661" t="s">
        <v>3415</v>
      </c>
      <c r="H1118" s="661" t="s">
        <v>960</v>
      </c>
      <c r="I1118" s="661" t="s">
        <v>3416</v>
      </c>
      <c r="J1118" s="661" t="s">
        <v>3417</v>
      </c>
      <c r="K1118" s="661" t="s">
        <v>3418</v>
      </c>
      <c r="L1118" s="662">
        <v>113.66</v>
      </c>
      <c r="M1118" s="662">
        <v>227.32</v>
      </c>
      <c r="N1118" s="661">
        <v>2</v>
      </c>
      <c r="O1118" s="744">
        <v>1</v>
      </c>
      <c r="P1118" s="662">
        <v>227.32</v>
      </c>
      <c r="Q1118" s="677">
        <v>1</v>
      </c>
      <c r="R1118" s="661">
        <v>2</v>
      </c>
      <c r="S1118" s="677">
        <v>1</v>
      </c>
      <c r="T1118" s="744">
        <v>1</v>
      </c>
      <c r="U1118" s="700">
        <v>1</v>
      </c>
    </row>
    <row r="1119" spans="1:21" ht="14.4" customHeight="1" x14ac:dyDescent="0.3">
      <c r="A1119" s="660">
        <v>11</v>
      </c>
      <c r="B1119" s="661" t="s">
        <v>577</v>
      </c>
      <c r="C1119" s="661" t="s">
        <v>2261</v>
      </c>
      <c r="D1119" s="742" t="s">
        <v>3663</v>
      </c>
      <c r="E1119" s="743" t="s">
        <v>2280</v>
      </c>
      <c r="F1119" s="661" t="s">
        <v>2256</v>
      </c>
      <c r="G1119" s="661" t="s">
        <v>2550</v>
      </c>
      <c r="H1119" s="661" t="s">
        <v>578</v>
      </c>
      <c r="I1119" s="661" t="s">
        <v>2551</v>
      </c>
      <c r="J1119" s="661" t="s">
        <v>2552</v>
      </c>
      <c r="K1119" s="661" t="s">
        <v>2117</v>
      </c>
      <c r="L1119" s="662">
        <v>61.34</v>
      </c>
      <c r="M1119" s="662">
        <v>122.68</v>
      </c>
      <c r="N1119" s="661">
        <v>2</v>
      </c>
      <c r="O1119" s="744">
        <v>0.5</v>
      </c>
      <c r="P1119" s="662"/>
      <c r="Q1119" s="677">
        <v>0</v>
      </c>
      <c r="R1119" s="661"/>
      <c r="S1119" s="677">
        <v>0</v>
      </c>
      <c r="T1119" s="744"/>
      <c r="U1119" s="700">
        <v>0</v>
      </c>
    </row>
    <row r="1120" spans="1:21" ht="14.4" customHeight="1" x14ac:dyDescent="0.3">
      <c r="A1120" s="660">
        <v>11</v>
      </c>
      <c r="B1120" s="661" t="s">
        <v>577</v>
      </c>
      <c r="C1120" s="661" t="s">
        <v>2261</v>
      </c>
      <c r="D1120" s="742" t="s">
        <v>3663</v>
      </c>
      <c r="E1120" s="743" t="s">
        <v>2280</v>
      </c>
      <c r="F1120" s="661" t="s">
        <v>2256</v>
      </c>
      <c r="G1120" s="661" t="s">
        <v>2451</v>
      </c>
      <c r="H1120" s="661" t="s">
        <v>960</v>
      </c>
      <c r="I1120" s="661" t="s">
        <v>2452</v>
      </c>
      <c r="J1120" s="661" t="s">
        <v>2453</v>
      </c>
      <c r="K1120" s="661" t="s">
        <v>2454</v>
      </c>
      <c r="L1120" s="662">
        <v>64.56</v>
      </c>
      <c r="M1120" s="662">
        <v>193.68</v>
      </c>
      <c r="N1120" s="661">
        <v>3</v>
      </c>
      <c r="O1120" s="744">
        <v>2</v>
      </c>
      <c r="P1120" s="662"/>
      <c r="Q1120" s="677">
        <v>0</v>
      </c>
      <c r="R1120" s="661"/>
      <c r="S1120" s="677">
        <v>0</v>
      </c>
      <c r="T1120" s="744"/>
      <c r="U1120" s="700">
        <v>0</v>
      </c>
    </row>
    <row r="1121" spans="1:21" ht="14.4" customHeight="1" x14ac:dyDescent="0.3">
      <c r="A1121" s="660">
        <v>11</v>
      </c>
      <c r="B1121" s="661" t="s">
        <v>577</v>
      </c>
      <c r="C1121" s="661" t="s">
        <v>2261</v>
      </c>
      <c r="D1121" s="742" t="s">
        <v>3663</v>
      </c>
      <c r="E1121" s="743" t="s">
        <v>2280</v>
      </c>
      <c r="F1121" s="661" t="s">
        <v>2256</v>
      </c>
      <c r="G1121" s="661" t="s">
        <v>2305</v>
      </c>
      <c r="H1121" s="661" t="s">
        <v>960</v>
      </c>
      <c r="I1121" s="661" t="s">
        <v>1061</v>
      </c>
      <c r="J1121" s="661" t="s">
        <v>610</v>
      </c>
      <c r="K1121" s="661" t="s">
        <v>1062</v>
      </c>
      <c r="L1121" s="662">
        <v>543.39</v>
      </c>
      <c r="M1121" s="662">
        <v>543.39</v>
      </c>
      <c r="N1121" s="661">
        <v>1</v>
      </c>
      <c r="O1121" s="744">
        <v>1</v>
      </c>
      <c r="P1121" s="662"/>
      <c r="Q1121" s="677">
        <v>0</v>
      </c>
      <c r="R1121" s="661"/>
      <c r="S1121" s="677">
        <v>0</v>
      </c>
      <c r="T1121" s="744"/>
      <c r="U1121" s="700">
        <v>0</v>
      </c>
    </row>
    <row r="1122" spans="1:21" ht="14.4" customHeight="1" x14ac:dyDescent="0.3">
      <c r="A1122" s="660">
        <v>11</v>
      </c>
      <c r="B1122" s="661" t="s">
        <v>577</v>
      </c>
      <c r="C1122" s="661" t="s">
        <v>2261</v>
      </c>
      <c r="D1122" s="742" t="s">
        <v>3663</v>
      </c>
      <c r="E1122" s="743" t="s">
        <v>2280</v>
      </c>
      <c r="F1122" s="661" t="s">
        <v>2256</v>
      </c>
      <c r="G1122" s="661" t="s">
        <v>2305</v>
      </c>
      <c r="H1122" s="661" t="s">
        <v>960</v>
      </c>
      <c r="I1122" s="661" t="s">
        <v>982</v>
      </c>
      <c r="J1122" s="661" t="s">
        <v>610</v>
      </c>
      <c r="K1122" s="661" t="s">
        <v>613</v>
      </c>
      <c r="L1122" s="662">
        <v>815.1</v>
      </c>
      <c r="M1122" s="662">
        <v>2445.3000000000002</v>
      </c>
      <c r="N1122" s="661">
        <v>3</v>
      </c>
      <c r="O1122" s="744"/>
      <c r="P1122" s="662">
        <v>2445.3000000000002</v>
      </c>
      <c r="Q1122" s="677">
        <v>1</v>
      </c>
      <c r="R1122" s="661">
        <v>3</v>
      </c>
      <c r="S1122" s="677">
        <v>1</v>
      </c>
      <c r="T1122" s="744"/>
      <c r="U1122" s="700"/>
    </row>
    <row r="1123" spans="1:21" ht="14.4" customHeight="1" x14ac:dyDescent="0.3">
      <c r="A1123" s="660">
        <v>11</v>
      </c>
      <c r="B1123" s="661" t="s">
        <v>577</v>
      </c>
      <c r="C1123" s="661" t="s">
        <v>2261</v>
      </c>
      <c r="D1123" s="742" t="s">
        <v>3663</v>
      </c>
      <c r="E1123" s="743" t="s">
        <v>2280</v>
      </c>
      <c r="F1123" s="661" t="s">
        <v>2256</v>
      </c>
      <c r="G1123" s="661" t="s">
        <v>2306</v>
      </c>
      <c r="H1123" s="661" t="s">
        <v>960</v>
      </c>
      <c r="I1123" s="661" t="s">
        <v>966</v>
      </c>
      <c r="J1123" s="661" t="s">
        <v>967</v>
      </c>
      <c r="K1123" s="661" t="s">
        <v>2159</v>
      </c>
      <c r="L1123" s="662">
        <v>48.42</v>
      </c>
      <c r="M1123" s="662">
        <v>726.3</v>
      </c>
      <c r="N1123" s="661">
        <v>15</v>
      </c>
      <c r="O1123" s="744">
        <v>13</v>
      </c>
      <c r="P1123" s="662">
        <v>581.04</v>
      </c>
      <c r="Q1123" s="677">
        <v>0.8</v>
      </c>
      <c r="R1123" s="661">
        <v>12</v>
      </c>
      <c r="S1123" s="677">
        <v>0.8</v>
      </c>
      <c r="T1123" s="744">
        <v>11</v>
      </c>
      <c r="U1123" s="700">
        <v>0.84615384615384615</v>
      </c>
    </row>
    <row r="1124" spans="1:21" ht="14.4" customHeight="1" x14ac:dyDescent="0.3">
      <c r="A1124" s="660">
        <v>11</v>
      </c>
      <c r="B1124" s="661" t="s">
        <v>577</v>
      </c>
      <c r="C1124" s="661" t="s">
        <v>2261</v>
      </c>
      <c r="D1124" s="742" t="s">
        <v>3663</v>
      </c>
      <c r="E1124" s="743" t="s">
        <v>2280</v>
      </c>
      <c r="F1124" s="661" t="s">
        <v>2256</v>
      </c>
      <c r="G1124" s="661" t="s">
        <v>2306</v>
      </c>
      <c r="H1124" s="661" t="s">
        <v>578</v>
      </c>
      <c r="I1124" s="661" t="s">
        <v>1857</v>
      </c>
      <c r="J1124" s="661" t="s">
        <v>967</v>
      </c>
      <c r="K1124" s="661" t="s">
        <v>2401</v>
      </c>
      <c r="L1124" s="662">
        <v>48.42</v>
      </c>
      <c r="M1124" s="662">
        <v>145.26</v>
      </c>
      <c r="N1124" s="661">
        <v>3</v>
      </c>
      <c r="O1124" s="744">
        <v>2</v>
      </c>
      <c r="P1124" s="662"/>
      <c r="Q1124" s="677">
        <v>0</v>
      </c>
      <c r="R1124" s="661"/>
      <c r="S1124" s="677">
        <v>0</v>
      </c>
      <c r="T1124" s="744"/>
      <c r="U1124" s="700">
        <v>0</v>
      </c>
    </row>
    <row r="1125" spans="1:21" ht="14.4" customHeight="1" x14ac:dyDescent="0.3">
      <c r="A1125" s="660">
        <v>11</v>
      </c>
      <c r="B1125" s="661" t="s">
        <v>577</v>
      </c>
      <c r="C1125" s="661" t="s">
        <v>2261</v>
      </c>
      <c r="D1125" s="742" t="s">
        <v>3663</v>
      </c>
      <c r="E1125" s="743" t="s">
        <v>2280</v>
      </c>
      <c r="F1125" s="661" t="s">
        <v>2258</v>
      </c>
      <c r="G1125" s="661" t="s">
        <v>2351</v>
      </c>
      <c r="H1125" s="661" t="s">
        <v>578</v>
      </c>
      <c r="I1125" s="661" t="s">
        <v>2603</v>
      </c>
      <c r="J1125" s="661" t="s">
        <v>2604</v>
      </c>
      <c r="K1125" s="661"/>
      <c r="L1125" s="662">
        <v>0</v>
      </c>
      <c r="M1125" s="662">
        <v>0</v>
      </c>
      <c r="N1125" s="661">
        <v>1</v>
      </c>
      <c r="O1125" s="744">
        <v>1</v>
      </c>
      <c r="P1125" s="662"/>
      <c r="Q1125" s="677"/>
      <c r="R1125" s="661"/>
      <c r="S1125" s="677">
        <v>0</v>
      </c>
      <c r="T1125" s="744"/>
      <c r="U1125" s="700">
        <v>0</v>
      </c>
    </row>
    <row r="1126" spans="1:21" ht="14.4" customHeight="1" x14ac:dyDescent="0.3">
      <c r="A1126" s="660">
        <v>11</v>
      </c>
      <c r="B1126" s="661" t="s">
        <v>577</v>
      </c>
      <c r="C1126" s="661" t="s">
        <v>2261</v>
      </c>
      <c r="D1126" s="742" t="s">
        <v>3663</v>
      </c>
      <c r="E1126" s="743" t="s">
        <v>2280</v>
      </c>
      <c r="F1126" s="661" t="s">
        <v>2258</v>
      </c>
      <c r="G1126" s="661" t="s">
        <v>2351</v>
      </c>
      <c r="H1126" s="661" t="s">
        <v>578</v>
      </c>
      <c r="I1126" s="661" t="s">
        <v>2352</v>
      </c>
      <c r="J1126" s="661" t="s">
        <v>2353</v>
      </c>
      <c r="K1126" s="661" t="s">
        <v>2354</v>
      </c>
      <c r="L1126" s="662">
        <v>0</v>
      </c>
      <c r="M1126" s="662">
        <v>0</v>
      </c>
      <c r="N1126" s="661">
        <v>23</v>
      </c>
      <c r="O1126" s="744">
        <v>23</v>
      </c>
      <c r="P1126" s="662"/>
      <c r="Q1126" s="677"/>
      <c r="R1126" s="661"/>
      <c r="S1126" s="677">
        <v>0</v>
      </c>
      <c r="T1126" s="744"/>
      <c r="U1126" s="700">
        <v>0</v>
      </c>
    </row>
    <row r="1127" spans="1:21" ht="14.4" customHeight="1" x14ac:dyDescent="0.3">
      <c r="A1127" s="660">
        <v>11</v>
      </c>
      <c r="B1127" s="661" t="s">
        <v>577</v>
      </c>
      <c r="C1127" s="661" t="s">
        <v>2261</v>
      </c>
      <c r="D1127" s="742" t="s">
        <v>3663</v>
      </c>
      <c r="E1127" s="743" t="s">
        <v>2280</v>
      </c>
      <c r="F1127" s="661" t="s">
        <v>2258</v>
      </c>
      <c r="G1127" s="661" t="s">
        <v>2314</v>
      </c>
      <c r="H1127" s="661" t="s">
        <v>578</v>
      </c>
      <c r="I1127" s="661" t="s">
        <v>2620</v>
      </c>
      <c r="J1127" s="661" t="s">
        <v>2621</v>
      </c>
      <c r="K1127" s="661" t="s">
        <v>2622</v>
      </c>
      <c r="L1127" s="662">
        <v>35.75</v>
      </c>
      <c r="M1127" s="662">
        <v>107.25</v>
      </c>
      <c r="N1127" s="661">
        <v>3</v>
      </c>
      <c r="O1127" s="744">
        <v>3</v>
      </c>
      <c r="P1127" s="662">
        <v>107.25</v>
      </c>
      <c r="Q1127" s="677">
        <v>1</v>
      </c>
      <c r="R1127" s="661">
        <v>3</v>
      </c>
      <c r="S1127" s="677">
        <v>1</v>
      </c>
      <c r="T1127" s="744">
        <v>3</v>
      </c>
      <c r="U1127" s="700">
        <v>1</v>
      </c>
    </row>
    <row r="1128" spans="1:21" ht="14.4" customHeight="1" x14ac:dyDescent="0.3">
      <c r="A1128" s="660">
        <v>11</v>
      </c>
      <c r="B1128" s="661" t="s">
        <v>577</v>
      </c>
      <c r="C1128" s="661" t="s">
        <v>2261</v>
      </c>
      <c r="D1128" s="742" t="s">
        <v>3663</v>
      </c>
      <c r="E1128" s="743" t="s">
        <v>2280</v>
      </c>
      <c r="F1128" s="661" t="s">
        <v>2258</v>
      </c>
      <c r="G1128" s="661" t="s">
        <v>2318</v>
      </c>
      <c r="H1128" s="661" t="s">
        <v>578</v>
      </c>
      <c r="I1128" s="661" t="s">
        <v>2842</v>
      </c>
      <c r="J1128" s="661" t="s">
        <v>2780</v>
      </c>
      <c r="K1128" s="661" t="s">
        <v>2843</v>
      </c>
      <c r="L1128" s="662">
        <v>1600</v>
      </c>
      <c r="M1128" s="662">
        <v>4800</v>
      </c>
      <c r="N1128" s="661">
        <v>3</v>
      </c>
      <c r="O1128" s="744">
        <v>3</v>
      </c>
      <c r="P1128" s="662">
        <v>3200</v>
      </c>
      <c r="Q1128" s="677">
        <v>0.66666666666666663</v>
      </c>
      <c r="R1128" s="661">
        <v>2</v>
      </c>
      <c r="S1128" s="677">
        <v>0.66666666666666663</v>
      </c>
      <c r="T1128" s="744">
        <v>2</v>
      </c>
      <c r="U1128" s="700">
        <v>0.66666666666666663</v>
      </c>
    </row>
    <row r="1129" spans="1:21" ht="14.4" customHeight="1" x14ac:dyDescent="0.3">
      <c r="A1129" s="660">
        <v>11</v>
      </c>
      <c r="B1129" s="661" t="s">
        <v>577</v>
      </c>
      <c r="C1129" s="661" t="s">
        <v>2261</v>
      </c>
      <c r="D1129" s="742" t="s">
        <v>3663</v>
      </c>
      <c r="E1129" s="743" t="s">
        <v>2280</v>
      </c>
      <c r="F1129" s="661" t="s">
        <v>2258</v>
      </c>
      <c r="G1129" s="661" t="s">
        <v>2318</v>
      </c>
      <c r="H1129" s="661" t="s">
        <v>578</v>
      </c>
      <c r="I1129" s="661" t="s">
        <v>3419</v>
      </c>
      <c r="J1129" s="661" t="s">
        <v>3420</v>
      </c>
      <c r="K1129" s="661" t="s">
        <v>3421</v>
      </c>
      <c r="L1129" s="662">
        <v>1600</v>
      </c>
      <c r="M1129" s="662">
        <v>1600</v>
      </c>
      <c r="N1129" s="661">
        <v>1</v>
      </c>
      <c r="O1129" s="744">
        <v>1</v>
      </c>
      <c r="P1129" s="662"/>
      <c r="Q1129" s="677">
        <v>0</v>
      </c>
      <c r="R1129" s="661"/>
      <c r="S1129" s="677">
        <v>0</v>
      </c>
      <c r="T1129" s="744"/>
      <c r="U1129" s="700">
        <v>0</v>
      </c>
    </row>
    <row r="1130" spans="1:21" ht="14.4" customHeight="1" x14ac:dyDescent="0.3">
      <c r="A1130" s="660">
        <v>11</v>
      </c>
      <c r="B1130" s="661" t="s">
        <v>577</v>
      </c>
      <c r="C1130" s="661" t="s">
        <v>2261</v>
      </c>
      <c r="D1130" s="742" t="s">
        <v>3663</v>
      </c>
      <c r="E1130" s="743" t="s">
        <v>2280</v>
      </c>
      <c r="F1130" s="661" t="s">
        <v>2258</v>
      </c>
      <c r="G1130" s="661" t="s">
        <v>2330</v>
      </c>
      <c r="H1130" s="661" t="s">
        <v>578</v>
      </c>
      <c r="I1130" s="661" t="s">
        <v>3422</v>
      </c>
      <c r="J1130" s="661" t="s">
        <v>3423</v>
      </c>
      <c r="K1130" s="661" t="s">
        <v>3424</v>
      </c>
      <c r="L1130" s="662">
        <v>1110</v>
      </c>
      <c r="M1130" s="662">
        <v>1110</v>
      </c>
      <c r="N1130" s="661">
        <v>1</v>
      </c>
      <c r="O1130" s="744">
        <v>1</v>
      </c>
      <c r="P1130" s="662">
        <v>1110</v>
      </c>
      <c r="Q1130" s="677">
        <v>1</v>
      </c>
      <c r="R1130" s="661">
        <v>1</v>
      </c>
      <c r="S1130" s="677">
        <v>1</v>
      </c>
      <c r="T1130" s="744">
        <v>1</v>
      </c>
      <c r="U1130" s="700">
        <v>1</v>
      </c>
    </row>
    <row r="1131" spans="1:21" ht="14.4" customHeight="1" x14ac:dyDescent="0.3">
      <c r="A1131" s="660">
        <v>11</v>
      </c>
      <c r="B1131" s="661" t="s">
        <v>577</v>
      </c>
      <c r="C1131" s="661" t="s">
        <v>2261</v>
      </c>
      <c r="D1131" s="742" t="s">
        <v>3663</v>
      </c>
      <c r="E1131" s="743" t="s">
        <v>2280</v>
      </c>
      <c r="F1131" s="661" t="s">
        <v>2258</v>
      </c>
      <c r="G1131" s="661" t="s">
        <v>2330</v>
      </c>
      <c r="H1131" s="661" t="s">
        <v>578</v>
      </c>
      <c r="I1131" s="661" t="s">
        <v>2436</v>
      </c>
      <c r="J1131" s="661" t="s">
        <v>2437</v>
      </c>
      <c r="K1131" s="661" t="s">
        <v>2438</v>
      </c>
      <c r="L1131" s="662">
        <v>200</v>
      </c>
      <c r="M1131" s="662">
        <v>13000</v>
      </c>
      <c r="N1131" s="661">
        <v>65</v>
      </c>
      <c r="O1131" s="744">
        <v>22</v>
      </c>
      <c r="P1131" s="662">
        <v>6400</v>
      </c>
      <c r="Q1131" s="677">
        <v>0.49230769230769234</v>
      </c>
      <c r="R1131" s="661">
        <v>32</v>
      </c>
      <c r="S1131" s="677">
        <v>0.49230769230769234</v>
      </c>
      <c r="T1131" s="744">
        <v>16</v>
      </c>
      <c r="U1131" s="700">
        <v>0.72727272727272729</v>
      </c>
    </row>
    <row r="1132" spans="1:21" ht="14.4" customHeight="1" x14ac:dyDescent="0.3">
      <c r="A1132" s="660">
        <v>11</v>
      </c>
      <c r="B1132" s="661" t="s">
        <v>577</v>
      </c>
      <c r="C1132" s="661" t="s">
        <v>2261</v>
      </c>
      <c r="D1132" s="742" t="s">
        <v>3663</v>
      </c>
      <c r="E1132" s="743" t="s">
        <v>2280</v>
      </c>
      <c r="F1132" s="661" t="s">
        <v>2258</v>
      </c>
      <c r="G1132" s="661" t="s">
        <v>2330</v>
      </c>
      <c r="H1132" s="661" t="s">
        <v>578</v>
      </c>
      <c r="I1132" s="661" t="s">
        <v>2331</v>
      </c>
      <c r="J1132" s="661" t="s">
        <v>2332</v>
      </c>
      <c r="K1132" s="661" t="s">
        <v>2333</v>
      </c>
      <c r="L1132" s="662">
        <v>278.75</v>
      </c>
      <c r="M1132" s="662">
        <v>5575</v>
      </c>
      <c r="N1132" s="661">
        <v>20</v>
      </c>
      <c r="O1132" s="744">
        <v>10</v>
      </c>
      <c r="P1132" s="662">
        <v>5017.5</v>
      </c>
      <c r="Q1132" s="677">
        <v>0.9</v>
      </c>
      <c r="R1132" s="661">
        <v>18</v>
      </c>
      <c r="S1132" s="677">
        <v>0.9</v>
      </c>
      <c r="T1132" s="744">
        <v>9</v>
      </c>
      <c r="U1132" s="700">
        <v>0.9</v>
      </c>
    </row>
    <row r="1133" spans="1:21" ht="14.4" customHeight="1" x14ac:dyDescent="0.3">
      <c r="A1133" s="660">
        <v>11</v>
      </c>
      <c r="B1133" s="661" t="s">
        <v>577</v>
      </c>
      <c r="C1133" s="661" t="s">
        <v>2261</v>
      </c>
      <c r="D1133" s="742" t="s">
        <v>3663</v>
      </c>
      <c r="E1133" s="743" t="s">
        <v>2280</v>
      </c>
      <c r="F1133" s="661" t="s">
        <v>2258</v>
      </c>
      <c r="G1133" s="661" t="s">
        <v>2330</v>
      </c>
      <c r="H1133" s="661" t="s">
        <v>578</v>
      </c>
      <c r="I1133" s="661" t="s">
        <v>3091</v>
      </c>
      <c r="J1133" s="661" t="s">
        <v>3092</v>
      </c>
      <c r="K1133" s="661" t="s">
        <v>3093</v>
      </c>
      <c r="L1133" s="662">
        <v>1150</v>
      </c>
      <c r="M1133" s="662">
        <v>2300</v>
      </c>
      <c r="N1133" s="661">
        <v>2</v>
      </c>
      <c r="O1133" s="744">
        <v>2</v>
      </c>
      <c r="P1133" s="662">
        <v>2300</v>
      </c>
      <c r="Q1133" s="677">
        <v>1</v>
      </c>
      <c r="R1133" s="661">
        <v>2</v>
      </c>
      <c r="S1133" s="677">
        <v>1</v>
      </c>
      <c r="T1133" s="744">
        <v>2</v>
      </c>
      <c r="U1133" s="700">
        <v>1</v>
      </c>
    </row>
    <row r="1134" spans="1:21" ht="14.4" customHeight="1" x14ac:dyDescent="0.3">
      <c r="A1134" s="660">
        <v>11</v>
      </c>
      <c r="B1134" s="661" t="s">
        <v>577</v>
      </c>
      <c r="C1134" s="661" t="s">
        <v>2261</v>
      </c>
      <c r="D1134" s="742" t="s">
        <v>3663</v>
      </c>
      <c r="E1134" s="743" t="s">
        <v>2280</v>
      </c>
      <c r="F1134" s="661" t="s">
        <v>2258</v>
      </c>
      <c r="G1134" s="661" t="s">
        <v>2669</v>
      </c>
      <c r="H1134" s="661" t="s">
        <v>578</v>
      </c>
      <c r="I1134" s="661" t="s">
        <v>3301</v>
      </c>
      <c r="J1134" s="661" t="s">
        <v>2671</v>
      </c>
      <c r="K1134" s="661" t="s">
        <v>3302</v>
      </c>
      <c r="L1134" s="662">
        <v>553.15</v>
      </c>
      <c r="M1134" s="662">
        <v>53102.399999999972</v>
      </c>
      <c r="N1134" s="661">
        <v>96</v>
      </c>
      <c r="O1134" s="744">
        <v>32</v>
      </c>
      <c r="P1134" s="662">
        <v>51442.949999999975</v>
      </c>
      <c r="Q1134" s="677">
        <v>0.96875</v>
      </c>
      <c r="R1134" s="661">
        <v>93</v>
      </c>
      <c r="S1134" s="677">
        <v>0.96875</v>
      </c>
      <c r="T1134" s="744">
        <v>31</v>
      </c>
      <c r="U1134" s="700">
        <v>0.96875</v>
      </c>
    </row>
    <row r="1135" spans="1:21" ht="14.4" customHeight="1" x14ac:dyDescent="0.3">
      <c r="A1135" s="660">
        <v>11</v>
      </c>
      <c r="B1135" s="661" t="s">
        <v>577</v>
      </c>
      <c r="C1135" s="661" t="s">
        <v>2261</v>
      </c>
      <c r="D1135" s="742" t="s">
        <v>3663</v>
      </c>
      <c r="E1135" s="743" t="s">
        <v>2280</v>
      </c>
      <c r="F1135" s="661" t="s">
        <v>2258</v>
      </c>
      <c r="G1135" s="661" t="s">
        <v>2669</v>
      </c>
      <c r="H1135" s="661" t="s">
        <v>578</v>
      </c>
      <c r="I1135" s="661" t="s">
        <v>2825</v>
      </c>
      <c r="J1135" s="661" t="s">
        <v>2826</v>
      </c>
      <c r="K1135" s="661" t="s">
        <v>2827</v>
      </c>
      <c r="L1135" s="662">
        <v>553.15</v>
      </c>
      <c r="M1135" s="662">
        <v>13275.600000000002</v>
      </c>
      <c r="N1135" s="661">
        <v>24</v>
      </c>
      <c r="O1135" s="744">
        <v>8</v>
      </c>
      <c r="P1135" s="662">
        <v>13275.600000000002</v>
      </c>
      <c r="Q1135" s="677">
        <v>1</v>
      </c>
      <c r="R1135" s="661">
        <v>24</v>
      </c>
      <c r="S1135" s="677">
        <v>1</v>
      </c>
      <c r="T1135" s="744">
        <v>8</v>
      </c>
      <c r="U1135" s="700">
        <v>1</v>
      </c>
    </row>
    <row r="1136" spans="1:21" ht="14.4" customHeight="1" x14ac:dyDescent="0.3">
      <c r="A1136" s="660">
        <v>11</v>
      </c>
      <c r="B1136" s="661" t="s">
        <v>577</v>
      </c>
      <c r="C1136" s="661" t="s">
        <v>2261</v>
      </c>
      <c r="D1136" s="742" t="s">
        <v>3663</v>
      </c>
      <c r="E1136" s="743" t="s">
        <v>2281</v>
      </c>
      <c r="F1136" s="661" t="s">
        <v>2256</v>
      </c>
      <c r="G1136" s="661" t="s">
        <v>2685</v>
      </c>
      <c r="H1136" s="661" t="s">
        <v>578</v>
      </c>
      <c r="I1136" s="661" t="s">
        <v>3425</v>
      </c>
      <c r="J1136" s="661" t="s">
        <v>3426</v>
      </c>
      <c r="K1136" s="661" t="s">
        <v>3427</v>
      </c>
      <c r="L1136" s="662">
        <v>5.14</v>
      </c>
      <c r="M1136" s="662">
        <v>5.14</v>
      </c>
      <c r="N1136" s="661">
        <v>1</v>
      </c>
      <c r="O1136" s="744">
        <v>1</v>
      </c>
      <c r="P1136" s="662"/>
      <c r="Q1136" s="677">
        <v>0</v>
      </c>
      <c r="R1136" s="661"/>
      <c r="S1136" s="677">
        <v>0</v>
      </c>
      <c r="T1136" s="744"/>
      <c r="U1136" s="700">
        <v>0</v>
      </c>
    </row>
    <row r="1137" spans="1:21" ht="14.4" customHeight="1" x14ac:dyDescent="0.3">
      <c r="A1137" s="660">
        <v>11</v>
      </c>
      <c r="B1137" s="661" t="s">
        <v>577</v>
      </c>
      <c r="C1137" s="661" t="s">
        <v>2261</v>
      </c>
      <c r="D1137" s="742" t="s">
        <v>3663</v>
      </c>
      <c r="E1137" s="743" t="s">
        <v>2281</v>
      </c>
      <c r="F1137" s="661" t="s">
        <v>2256</v>
      </c>
      <c r="G1137" s="661" t="s">
        <v>2291</v>
      </c>
      <c r="H1137" s="661" t="s">
        <v>960</v>
      </c>
      <c r="I1137" s="661" t="s">
        <v>1126</v>
      </c>
      <c r="J1137" s="661" t="s">
        <v>2138</v>
      </c>
      <c r="K1137" s="661" t="s">
        <v>2139</v>
      </c>
      <c r="L1137" s="662">
        <v>150.04</v>
      </c>
      <c r="M1137" s="662">
        <v>150.04</v>
      </c>
      <c r="N1137" s="661">
        <v>1</v>
      </c>
      <c r="O1137" s="744">
        <v>1</v>
      </c>
      <c r="P1137" s="662">
        <v>150.04</v>
      </c>
      <c r="Q1137" s="677">
        <v>1</v>
      </c>
      <c r="R1137" s="661">
        <v>1</v>
      </c>
      <c r="S1137" s="677">
        <v>1</v>
      </c>
      <c r="T1137" s="744">
        <v>1</v>
      </c>
      <c r="U1137" s="700">
        <v>1</v>
      </c>
    </row>
    <row r="1138" spans="1:21" ht="14.4" customHeight="1" x14ac:dyDescent="0.3">
      <c r="A1138" s="660">
        <v>11</v>
      </c>
      <c r="B1138" s="661" t="s">
        <v>577</v>
      </c>
      <c r="C1138" s="661" t="s">
        <v>2261</v>
      </c>
      <c r="D1138" s="742" t="s">
        <v>3663</v>
      </c>
      <c r="E1138" s="743" t="s">
        <v>2281</v>
      </c>
      <c r="F1138" s="661" t="s">
        <v>2256</v>
      </c>
      <c r="G1138" s="661" t="s">
        <v>2291</v>
      </c>
      <c r="H1138" s="661" t="s">
        <v>960</v>
      </c>
      <c r="I1138" s="661" t="s">
        <v>1126</v>
      </c>
      <c r="J1138" s="661" t="s">
        <v>2138</v>
      </c>
      <c r="K1138" s="661" t="s">
        <v>2139</v>
      </c>
      <c r="L1138" s="662">
        <v>154.36000000000001</v>
      </c>
      <c r="M1138" s="662">
        <v>1234.8800000000001</v>
      </c>
      <c r="N1138" s="661">
        <v>8</v>
      </c>
      <c r="O1138" s="744">
        <v>5</v>
      </c>
      <c r="P1138" s="662">
        <v>1234.8800000000001</v>
      </c>
      <c r="Q1138" s="677">
        <v>1</v>
      </c>
      <c r="R1138" s="661">
        <v>8</v>
      </c>
      <c r="S1138" s="677">
        <v>1</v>
      </c>
      <c r="T1138" s="744">
        <v>5</v>
      </c>
      <c r="U1138" s="700">
        <v>1</v>
      </c>
    </row>
    <row r="1139" spans="1:21" ht="14.4" customHeight="1" x14ac:dyDescent="0.3">
      <c r="A1139" s="660">
        <v>11</v>
      </c>
      <c r="B1139" s="661" t="s">
        <v>577</v>
      </c>
      <c r="C1139" s="661" t="s">
        <v>2261</v>
      </c>
      <c r="D1139" s="742" t="s">
        <v>3663</v>
      </c>
      <c r="E1139" s="743" t="s">
        <v>2281</v>
      </c>
      <c r="F1139" s="661" t="s">
        <v>2256</v>
      </c>
      <c r="G1139" s="661" t="s">
        <v>2291</v>
      </c>
      <c r="H1139" s="661" t="s">
        <v>578</v>
      </c>
      <c r="I1139" s="661" t="s">
        <v>2687</v>
      </c>
      <c r="J1139" s="661" t="s">
        <v>2488</v>
      </c>
      <c r="K1139" s="661" t="s">
        <v>2688</v>
      </c>
      <c r="L1139" s="662">
        <v>154.36000000000001</v>
      </c>
      <c r="M1139" s="662">
        <v>154.36000000000001</v>
      </c>
      <c r="N1139" s="661">
        <v>1</v>
      </c>
      <c r="O1139" s="744">
        <v>1</v>
      </c>
      <c r="P1139" s="662">
        <v>154.36000000000001</v>
      </c>
      <c r="Q1139" s="677">
        <v>1</v>
      </c>
      <c r="R1139" s="661">
        <v>1</v>
      </c>
      <c r="S1139" s="677">
        <v>1</v>
      </c>
      <c r="T1139" s="744">
        <v>1</v>
      </c>
      <c r="U1139" s="700">
        <v>1</v>
      </c>
    </row>
    <row r="1140" spans="1:21" ht="14.4" customHeight="1" x14ac:dyDescent="0.3">
      <c r="A1140" s="660">
        <v>11</v>
      </c>
      <c r="B1140" s="661" t="s">
        <v>577</v>
      </c>
      <c r="C1140" s="661" t="s">
        <v>2261</v>
      </c>
      <c r="D1140" s="742" t="s">
        <v>3663</v>
      </c>
      <c r="E1140" s="743" t="s">
        <v>2281</v>
      </c>
      <c r="F1140" s="661" t="s">
        <v>2256</v>
      </c>
      <c r="G1140" s="661" t="s">
        <v>2459</v>
      </c>
      <c r="H1140" s="661" t="s">
        <v>578</v>
      </c>
      <c r="I1140" s="661" t="s">
        <v>3428</v>
      </c>
      <c r="J1140" s="661" t="s">
        <v>2461</v>
      </c>
      <c r="K1140" s="661" t="s">
        <v>3429</v>
      </c>
      <c r="L1140" s="662">
        <v>79.849999999999994</v>
      </c>
      <c r="M1140" s="662">
        <v>239.54999999999998</v>
      </c>
      <c r="N1140" s="661">
        <v>3</v>
      </c>
      <c r="O1140" s="744">
        <v>0.5</v>
      </c>
      <c r="P1140" s="662">
        <v>239.54999999999998</v>
      </c>
      <c r="Q1140" s="677">
        <v>1</v>
      </c>
      <c r="R1140" s="661">
        <v>3</v>
      </c>
      <c r="S1140" s="677">
        <v>1</v>
      </c>
      <c r="T1140" s="744">
        <v>0.5</v>
      </c>
      <c r="U1140" s="700">
        <v>1</v>
      </c>
    </row>
    <row r="1141" spans="1:21" ht="14.4" customHeight="1" x14ac:dyDescent="0.3">
      <c r="A1141" s="660">
        <v>11</v>
      </c>
      <c r="B1141" s="661" t="s">
        <v>577</v>
      </c>
      <c r="C1141" s="661" t="s">
        <v>2261</v>
      </c>
      <c r="D1141" s="742" t="s">
        <v>3663</v>
      </c>
      <c r="E1141" s="743" t="s">
        <v>2281</v>
      </c>
      <c r="F1141" s="661" t="s">
        <v>2256</v>
      </c>
      <c r="G1141" s="661" t="s">
        <v>2292</v>
      </c>
      <c r="H1141" s="661" t="s">
        <v>578</v>
      </c>
      <c r="I1141" s="661" t="s">
        <v>1101</v>
      </c>
      <c r="J1141" s="661" t="s">
        <v>1102</v>
      </c>
      <c r="K1141" s="661" t="s">
        <v>2146</v>
      </c>
      <c r="L1141" s="662">
        <v>170.52</v>
      </c>
      <c r="M1141" s="662">
        <v>682.08</v>
      </c>
      <c r="N1141" s="661">
        <v>4</v>
      </c>
      <c r="O1141" s="744">
        <v>1</v>
      </c>
      <c r="P1141" s="662">
        <v>682.08</v>
      </c>
      <c r="Q1141" s="677">
        <v>1</v>
      </c>
      <c r="R1141" s="661">
        <v>4</v>
      </c>
      <c r="S1141" s="677">
        <v>1</v>
      </c>
      <c r="T1141" s="744">
        <v>1</v>
      </c>
      <c r="U1141" s="700">
        <v>1</v>
      </c>
    </row>
    <row r="1142" spans="1:21" ht="14.4" customHeight="1" x14ac:dyDescent="0.3">
      <c r="A1142" s="660">
        <v>11</v>
      </c>
      <c r="B1142" s="661" t="s">
        <v>577</v>
      </c>
      <c r="C1142" s="661" t="s">
        <v>2261</v>
      </c>
      <c r="D1142" s="742" t="s">
        <v>3663</v>
      </c>
      <c r="E1142" s="743" t="s">
        <v>2281</v>
      </c>
      <c r="F1142" s="661" t="s">
        <v>2256</v>
      </c>
      <c r="G1142" s="661" t="s">
        <v>2950</v>
      </c>
      <c r="H1142" s="661" t="s">
        <v>578</v>
      </c>
      <c r="I1142" s="661" t="s">
        <v>2956</v>
      </c>
      <c r="J1142" s="661" t="s">
        <v>1526</v>
      </c>
      <c r="K1142" s="661" t="s">
        <v>2957</v>
      </c>
      <c r="L1142" s="662">
        <v>0</v>
      </c>
      <c r="M1142" s="662">
        <v>0</v>
      </c>
      <c r="N1142" s="661">
        <v>1</v>
      </c>
      <c r="O1142" s="744">
        <v>1</v>
      </c>
      <c r="P1142" s="662"/>
      <c r="Q1142" s="677"/>
      <c r="R1142" s="661"/>
      <c r="S1142" s="677">
        <v>0</v>
      </c>
      <c r="T1142" s="744"/>
      <c r="U1142" s="700">
        <v>0</v>
      </c>
    </row>
    <row r="1143" spans="1:21" ht="14.4" customHeight="1" x14ac:dyDescent="0.3">
      <c r="A1143" s="660">
        <v>11</v>
      </c>
      <c r="B1143" s="661" t="s">
        <v>577</v>
      </c>
      <c r="C1143" s="661" t="s">
        <v>2261</v>
      </c>
      <c r="D1143" s="742" t="s">
        <v>3663</v>
      </c>
      <c r="E1143" s="743" t="s">
        <v>2281</v>
      </c>
      <c r="F1143" s="661" t="s">
        <v>2256</v>
      </c>
      <c r="G1143" s="661" t="s">
        <v>2950</v>
      </c>
      <c r="H1143" s="661" t="s">
        <v>578</v>
      </c>
      <c r="I1143" s="661" t="s">
        <v>3430</v>
      </c>
      <c r="J1143" s="661" t="s">
        <v>3112</v>
      </c>
      <c r="K1143" s="661" t="s">
        <v>3431</v>
      </c>
      <c r="L1143" s="662">
        <v>0</v>
      </c>
      <c r="M1143" s="662">
        <v>0</v>
      </c>
      <c r="N1143" s="661">
        <v>1</v>
      </c>
      <c r="O1143" s="744">
        <v>1</v>
      </c>
      <c r="P1143" s="662"/>
      <c r="Q1143" s="677"/>
      <c r="R1143" s="661"/>
      <c r="S1143" s="677">
        <v>0</v>
      </c>
      <c r="T1143" s="744"/>
      <c r="U1143" s="700">
        <v>0</v>
      </c>
    </row>
    <row r="1144" spans="1:21" ht="14.4" customHeight="1" x14ac:dyDescent="0.3">
      <c r="A1144" s="660">
        <v>11</v>
      </c>
      <c r="B1144" s="661" t="s">
        <v>577</v>
      </c>
      <c r="C1144" s="661" t="s">
        <v>2261</v>
      </c>
      <c r="D1144" s="742" t="s">
        <v>3663</v>
      </c>
      <c r="E1144" s="743" t="s">
        <v>2281</v>
      </c>
      <c r="F1144" s="661" t="s">
        <v>2256</v>
      </c>
      <c r="G1144" s="661" t="s">
        <v>2294</v>
      </c>
      <c r="H1144" s="661" t="s">
        <v>578</v>
      </c>
      <c r="I1144" s="661" t="s">
        <v>1613</v>
      </c>
      <c r="J1144" s="661" t="s">
        <v>1614</v>
      </c>
      <c r="K1144" s="661" t="s">
        <v>2146</v>
      </c>
      <c r="L1144" s="662">
        <v>66.819999999999993</v>
      </c>
      <c r="M1144" s="662">
        <v>66.819999999999993</v>
      </c>
      <c r="N1144" s="661">
        <v>1</v>
      </c>
      <c r="O1144" s="744">
        <v>1</v>
      </c>
      <c r="P1144" s="662">
        <v>66.819999999999993</v>
      </c>
      <c r="Q1144" s="677">
        <v>1</v>
      </c>
      <c r="R1144" s="661">
        <v>1</v>
      </c>
      <c r="S1144" s="677">
        <v>1</v>
      </c>
      <c r="T1144" s="744">
        <v>1</v>
      </c>
      <c r="U1144" s="700">
        <v>1</v>
      </c>
    </row>
    <row r="1145" spans="1:21" ht="14.4" customHeight="1" x14ac:dyDescent="0.3">
      <c r="A1145" s="660">
        <v>11</v>
      </c>
      <c r="B1145" s="661" t="s">
        <v>577</v>
      </c>
      <c r="C1145" s="661" t="s">
        <v>2261</v>
      </c>
      <c r="D1145" s="742" t="s">
        <v>3663</v>
      </c>
      <c r="E1145" s="743" t="s">
        <v>2281</v>
      </c>
      <c r="F1145" s="661" t="s">
        <v>2256</v>
      </c>
      <c r="G1145" s="661" t="s">
        <v>2294</v>
      </c>
      <c r="H1145" s="661" t="s">
        <v>578</v>
      </c>
      <c r="I1145" s="661" t="s">
        <v>1613</v>
      </c>
      <c r="J1145" s="661" t="s">
        <v>1614</v>
      </c>
      <c r="K1145" s="661" t="s">
        <v>2146</v>
      </c>
      <c r="L1145" s="662">
        <v>78.33</v>
      </c>
      <c r="M1145" s="662">
        <v>313.32</v>
      </c>
      <c r="N1145" s="661">
        <v>4</v>
      </c>
      <c r="O1145" s="744">
        <v>2</v>
      </c>
      <c r="P1145" s="662"/>
      <c r="Q1145" s="677">
        <v>0</v>
      </c>
      <c r="R1145" s="661"/>
      <c r="S1145" s="677">
        <v>0</v>
      </c>
      <c r="T1145" s="744"/>
      <c r="U1145" s="700">
        <v>0</v>
      </c>
    </row>
    <row r="1146" spans="1:21" ht="14.4" customHeight="1" x14ac:dyDescent="0.3">
      <c r="A1146" s="660">
        <v>11</v>
      </c>
      <c r="B1146" s="661" t="s">
        <v>577</v>
      </c>
      <c r="C1146" s="661" t="s">
        <v>2261</v>
      </c>
      <c r="D1146" s="742" t="s">
        <v>3663</v>
      </c>
      <c r="E1146" s="743" t="s">
        <v>2281</v>
      </c>
      <c r="F1146" s="661" t="s">
        <v>2256</v>
      </c>
      <c r="G1146" s="661" t="s">
        <v>2295</v>
      </c>
      <c r="H1146" s="661" t="s">
        <v>578</v>
      </c>
      <c r="I1146" s="661" t="s">
        <v>852</v>
      </c>
      <c r="J1146" s="661" t="s">
        <v>853</v>
      </c>
      <c r="K1146" s="661" t="s">
        <v>854</v>
      </c>
      <c r="L1146" s="662">
        <v>72.64</v>
      </c>
      <c r="M1146" s="662">
        <v>1743.3600000000001</v>
      </c>
      <c r="N1146" s="661">
        <v>24</v>
      </c>
      <c r="O1146" s="744">
        <v>15.5</v>
      </c>
      <c r="P1146" s="662">
        <v>508.48</v>
      </c>
      <c r="Q1146" s="677">
        <v>0.29166666666666663</v>
      </c>
      <c r="R1146" s="661">
        <v>7</v>
      </c>
      <c r="S1146" s="677">
        <v>0.29166666666666669</v>
      </c>
      <c r="T1146" s="744">
        <v>4.5</v>
      </c>
      <c r="U1146" s="700">
        <v>0.29032258064516131</v>
      </c>
    </row>
    <row r="1147" spans="1:21" ht="14.4" customHeight="1" x14ac:dyDescent="0.3">
      <c r="A1147" s="660">
        <v>11</v>
      </c>
      <c r="B1147" s="661" t="s">
        <v>577</v>
      </c>
      <c r="C1147" s="661" t="s">
        <v>2261</v>
      </c>
      <c r="D1147" s="742" t="s">
        <v>3663</v>
      </c>
      <c r="E1147" s="743" t="s">
        <v>2281</v>
      </c>
      <c r="F1147" s="661" t="s">
        <v>2256</v>
      </c>
      <c r="G1147" s="661" t="s">
        <v>2295</v>
      </c>
      <c r="H1147" s="661" t="s">
        <v>578</v>
      </c>
      <c r="I1147" s="661" t="s">
        <v>2498</v>
      </c>
      <c r="J1147" s="661" t="s">
        <v>2499</v>
      </c>
      <c r="K1147" s="661" t="s">
        <v>2500</v>
      </c>
      <c r="L1147" s="662">
        <v>96.84</v>
      </c>
      <c r="M1147" s="662">
        <v>96.84</v>
      </c>
      <c r="N1147" s="661">
        <v>1</v>
      </c>
      <c r="O1147" s="744">
        <v>1</v>
      </c>
      <c r="P1147" s="662"/>
      <c r="Q1147" s="677">
        <v>0</v>
      </c>
      <c r="R1147" s="661"/>
      <c r="S1147" s="677">
        <v>0</v>
      </c>
      <c r="T1147" s="744"/>
      <c r="U1147" s="700">
        <v>0</v>
      </c>
    </row>
    <row r="1148" spans="1:21" ht="14.4" customHeight="1" x14ac:dyDescent="0.3">
      <c r="A1148" s="660">
        <v>11</v>
      </c>
      <c r="B1148" s="661" t="s">
        <v>577</v>
      </c>
      <c r="C1148" s="661" t="s">
        <v>2261</v>
      </c>
      <c r="D1148" s="742" t="s">
        <v>3663</v>
      </c>
      <c r="E1148" s="743" t="s">
        <v>2281</v>
      </c>
      <c r="F1148" s="661" t="s">
        <v>2256</v>
      </c>
      <c r="G1148" s="661" t="s">
        <v>2343</v>
      </c>
      <c r="H1148" s="661" t="s">
        <v>578</v>
      </c>
      <c r="I1148" s="661" t="s">
        <v>756</v>
      </c>
      <c r="J1148" s="661" t="s">
        <v>669</v>
      </c>
      <c r="K1148" s="661" t="s">
        <v>2373</v>
      </c>
      <c r="L1148" s="662">
        <v>55.14</v>
      </c>
      <c r="M1148" s="662">
        <v>55.14</v>
      </c>
      <c r="N1148" s="661">
        <v>1</v>
      </c>
      <c r="O1148" s="744">
        <v>1</v>
      </c>
      <c r="P1148" s="662"/>
      <c r="Q1148" s="677">
        <v>0</v>
      </c>
      <c r="R1148" s="661"/>
      <c r="S1148" s="677">
        <v>0</v>
      </c>
      <c r="T1148" s="744"/>
      <c r="U1148" s="700">
        <v>0</v>
      </c>
    </row>
    <row r="1149" spans="1:21" ht="14.4" customHeight="1" x14ac:dyDescent="0.3">
      <c r="A1149" s="660">
        <v>11</v>
      </c>
      <c r="B1149" s="661" t="s">
        <v>577</v>
      </c>
      <c r="C1149" s="661" t="s">
        <v>2261</v>
      </c>
      <c r="D1149" s="742" t="s">
        <v>3663</v>
      </c>
      <c r="E1149" s="743" t="s">
        <v>2281</v>
      </c>
      <c r="F1149" s="661" t="s">
        <v>2256</v>
      </c>
      <c r="G1149" s="661" t="s">
        <v>2830</v>
      </c>
      <c r="H1149" s="661" t="s">
        <v>578</v>
      </c>
      <c r="I1149" s="661" t="s">
        <v>2831</v>
      </c>
      <c r="J1149" s="661" t="s">
        <v>2832</v>
      </c>
      <c r="K1149" s="661" t="s">
        <v>2833</v>
      </c>
      <c r="L1149" s="662">
        <v>106.47</v>
      </c>
      <c r="M1149" s="662">
        <v>212.94</v>
      </c>
      <c r="N1149" s="661">
        <v>2</v>
      </c>
      <c r="O1149" s="744">
        <v>1</v>
      </c>
      <c r="P1149" s="662">
        <v>212.94</v>
      </c>
      <c r="Q1149" s="677">
        <v>1</v>
      </c>
      <c r="R1149" s="661">
        <v>2</v>
      </c>
      <c r="S1149" s="677">
        <v>1</v>
      </c>
      <c r="T1149" s="744">
        <v>1</v>
      </c>
      <c r="U1149" s="700">
        <v>1</v>
      </c>
    </row>
    <row r="1150" spans="1:21" ht="14.4" customHeight="1" x14ac:dyDescent="0.3">
      <c r="A1150" s="660">
        <v>11</v>
      </c>
      <c r="B1150" s="661" t="s">
        <v>577</v>
      </c>
      <c r="C1150" s="661" t="s">
        <v>2261</v>
      </c>
      <c r="D1150" s="742" t="s">
        <v>3663</v>
      </c>
      <c r="E1150" s="743" t="s">
        <v>2281</v>
      </c>
      <c r="F1150" s="661" t="s">
        <v>2256</v>
      </c>
      <c r="G1150" s="661" t="s">
        <v>2513</v>
      </c>
      <c r="H1150" s="661" t="s">
        <v>578</v>
      </c>
      <c r="I1150" s="661" t="s">
        <v>3178</v>
      </c>
      <c r="J1150" s="661" t="s">
        <v>2998</v>
      </c>
      <c r="K1150" s="661" t="s">
        <v>3179</v>
      </c>
      <c r="L1150" s="662">
        <v>0</v>
      </c>
      <c r="M1150" s="662">
        <v>0</v>
      </c>
      <c r="N1150" s="661">
        <v>3</v>
      </c>
      <c r="O1150" s="744">
        <v>1</v>
      </c>
      <c r="P1150" s="662">
        <v>0</v>
      </c>
      <c r="Q1150" s="677"/>
      <c r="R1150" s="661">
        <v>3</v>
      </c>
      <c r="S1150" s="677">
        <v>1</v>
      </c>
      <c r="T1150" s="744">
        <v>1</v>
      </c>
      <c r="U1150" s="700">
        <v>1</v>
      </c>
    </row>
    <row r="1151" spans="1:21" ht="14.4" customHeight="1" x14ac:dyDescent="0.3">
      <c r="A1151" s="660">
        <v>11</v>
      </c>
      <c r="B1151" s="661" t="s">
        <v>577</v>
      </c>
      <c r="C1151" s="661" t="s">
        <v>2261</v>
      </c>
      <c r="D1151" s="742" t="s">
        <v>3663</v>
      </c>
      <c r="E1151" s="743" t="s">
        <v>2281</v>
      </c>
      <c r="F1151" s="661" t="s">
        <v>2256</v>
      </c>
      <c r="G1151" s="661" t="s">
        <v>2376</v>
      </c>
      <c r="H1151" s="661" t="s">
        <v>578</v>
      </c>
      <c r="I1151" s="661" t="s">
        <v>1814</v>
      </c>
      <c r="J1151" s="661" t="s">
        <v>1815</v>
      </c>
      <c r="K1151" s="661" t="s">
        <v>2526</v>
      </c>
      <c r="L1151" s="662">
        <v>30.46</v>
      </c>
      <c r="M1151" s="662">
        <v>60.92</v>
      </c>
      <c r="N1151" s="661">
        <v>2</v>
      </c>
      <c r="O1151" s="744">
        <v>2</v>
      </c>
      <c r="P1151" s="662">
        <v>30.46</v>
      </c>
      <c r="Q1151" s="677">
        <v>0.5</v>
      </c>
      <c r="R1151" s="661">
        <v>1</v>
      </c>
      <c r="S1151" s="677">
        <v>0.5</v>
      </c>
      <c r="T1151" s="744">
        <v>1</v>
      </c>
      <c r="U1151" s="700">
        <v>0.5</v>
      </c>
    </row>
    <row r="1152" spans="1:21" ht="14.4" customHeight="1" x14ac:dyDescent="0.3">
      <c r="A1152" s="660">
        <v>11</v>
      </c>
      <c r="B1152" s="661" t="s">
        <v>577</v>
      </c>
      <c r="C1152" s="661" t="s">
        <v>2261</v>
      </c>
      <c r="D1152" s="742" t="s">
        <v>3663</v>
      </c>
      <c r="E1152" s="743" t="s">
        <v>2281</v>
      </c>
      <c r="F1152" s="661" t="s">
        <v>2256</v>
      </c>
      <c r="G1152" s="661" t="s">
        <v>2376</v>
      </c>
      <c r="H1152" s="661" t="s">
        <v>578</v>
      </c>
      <c r="I1152" s="661" t="s">
        <v>838</v>
      </c>
      <c r="J1152" s="661" t="s">
        <v>839</v>
      </c>
      <c r="K1152" s="661" t="s">
        <v>2377</v>
      </c>
      <c r="L1152" s="662">
        <v>60.9</v>
      </c>
      <c r="M1152" s="662">
        <v>121.8</v>
      </c>
      <c r="N1152" s="661">
        <v>2</v>
      </c>
      <c r="O1152" s="744">
        <v>1.5</v>
      </c>
      <c r="P1152" s="662">
        <v>60.9</v>
      </c>
      <c r="Q1152" s="677">
        <v>0.5</v>
      </c>
      <c r="R1152" s="661">
        <v>1</v>
      </c>
      <c r="S1152" s="677">
        <v>0.5</v>
      </c>
      <c r="T1152" s="744">
        <v>0.5</v>
      </c>
      <c r="U1152" s="700">
        <v>0.33333333333333331</v>
      </c>
    </row>
    <row r="1153" spans="1:21" ht="14.4" customHeight="1" x14ac:dyDescent="0.3">
      <c r="A1153" s="660">
        <v>11</v>
      </c>
      <c r="B1153" s="661" t="s">
        <v>577</v>
      </c>
      <c r="C1153" s="661" t="s">
        <v>2261</v>
      </c>
      <c r="D1153" s="742" t="s">
        <v>3663</v>
      </c>
      <c r="E1153" s="743" t="s">
        <v>2281</v>
      </c>
      <c r="F1153" s="661" t="s">
        <v>2256</v>
      </c>
      <c r="G1153" s="661" t="s">
        <v>2346</v>
      </c>
      <c r="H1153" s="661" t="s">
        <v>578</v>
      </c>
      <c r="I1153" s="661" t="s">
        <v>773</v>
      </c>
      <c r="J1153" s="661" t="s">
        <v>774</v>
      </c>
      <c r="K1153" s="661" t="s">
        <v>2382</v>
      </c>
      <c r="L1153" s="662">
        <v>0</v>
      </c>
      <c r="M1153" s="662">
        <v>0</v>
      </c>
      <c r="N1153" s="661">
        <v>4</v>
      </c>
      <c r="O1153" s="744">
        <v>1</v>
      </c>
      <c r="P1153" s="662">
        <v>0</v>
      </c>
      <c r="Q1153" s="677"/>
      <c r="R1153" s="661">
        <v>4</v>
      </c>
      <c r="S1153" s="677">
        <v>1</v>
      </c>
      <c r="T1153" s="744">
        <v>1</v>
      </c>
      <c r="U1153" s="700">
        <v>1</v>
      </c>
    </row>
    <row r="1154" spans="1:21" ht="14.4" customHeight="1" x14ac:dyDescent="0.3">
      <c r="A1154" s="660">
        <v>11</v>
      </c>
      <c r="B1154" s="661" t="s">
        <v>577</v>
      </c>
      <c r="C1154" s="661" t="s">
        <v>2261</v>
      </c>
      <c r="D1154" s="742" t="s">
        <v>3663</v>
      </c>
      <c r="E1154" s="743" t="s">
        <v>2281</v>
      </c>
      <c r="F1154" s="661" t="s">
        <v>2256</v>
      </c>
      <c r="G1154" s="661" t="s">
        <v>2346</v>
      </c>
      <c r="H1154" s="661" t="s">
        <v>578</v>
      </c>
      <c r="I1154" s="661" t="s">
        <v>2347</v>
      </c>
      <c r="J1154" s="661" t="s">
        <v>774</v>
      </c>
      <c r="K1154" s="661" t="s">
        <v>2348</v>
      </c>
      <c r="L1154" s="662">
        <v>0</v>
      </c>
      <c r="M1154" s="662">
        <v>0</v>
      </c>
      <c r="N1154" s="661">
        <v>1</v>
      </c>
      <c r="O1154" s="744">
        <v>1</v>
      </c>
      <c r="P1154" s="662"/>
      <c r="Q1154" s="677"/>
      <c r="R1154" s="661"/>
      <c r="S1154" s="677">
        <v>0</v>
      </c>
      <c r="T1154" s="744"/>
      <c r="U1154" s="700">
        <v>0</v>
      </c>
    </row>
    <row r="1155" spans="1:21" ht="14.4" customHeight="1" x14ac:dyDescent="0.3">
      <c r="A1155" s="660">
        <v>11</v>
      </c>
      <c r="B1155" s="661" t="s">
        <v>577</v>
      </c>
      <c r="C1155" s="661" t="s">
        <v>2261</v>
      </c>
      <c r="D1155" s="742" t="s">
        <v>3663</v>
      </c>
      <c r="E1155" s="743" t="s">
        <v>2281</v>
      </c>
      <c r="F1155" s="661" t="s">
        <v>2256</v>
      </c>
      <c r="G1155" s="661" t="s">
        <v>2869</v>
      </c>
      <c r="H1155" s="661" t="s">
        <v>578</v>
      </c>
      <c r="I1155" s="661" t="s">
        <v>3005</v>
      </c>
      <c r="J1155" s="661" t="s">
        <v>3006</v>
      </c>
      <c r="K1155" s="661" t="s">
        <v>3007</v>
      </c>
      <c r="L1155" s="662">
        <v>167.58</v>
      </c>
      <c r="M1155" s="662">
        <v>335.16</v>
      </c>
      <c r="N1155" s="661">
        <v>2</v>
      </c>
      <c r="O1155" s="744">
        <v>0.5</v>
      </c>
      <c r="P1155" s="662"/>
      <c r="Q1155" s="677">
        <v>0</v>
      </c>
      <c r="R1155" s="661"/>
      <c r="S1155" s="677">
        <v>0</v>
      </c>
      <c r="T1155" s="744"/>
      <c r="U1155" s="700">
        <v>0</v>
      </c>
    </row>
    <row r="1156" spans="1:21" ht="14.4" customHeight="1" x14ac:dyDescent="0.3">
      <c r="A1156" s="660">
        <v>11</v>
      </c>
      <c r="B1156" s="661" t="s">
        <v>577</v>
      </c>
      <c r="C1156" s="661" t="s">
        <v>2261</v>
      </c>
      <c r="D1156" s="742" t="s">
        <v>3663</v>
      </c>
      <c r="E1156" s="743" t="s">
        <v>2281</v>
      </c>
      <c r="F1156" s="661" t="s">
        <v>2256</v>
      </c>
      <c r="G1156" s="661" t="s">
        <v>2300</v>
      </c>
      <c r="H1156" s="661" t="s">
        <v>578</v>
      </c>
      <c r="I1156" s="661" t="s">
        <v>1105</v>
      </c>
      <c r="J1156" s="661" t="s">
        <v>1106</v>
      </c>
      <c r="K1156" s="661" t="s">
        <v>1107</v>
      </c>
      <c r="L1156" s="662">
        <v>147.31</v>
      </c>
      <c r="M1156" s="662">
        <v>294.62</v>
      </c>
      <c r="N1156" s="661">
        <v>2</v>
      </c>
      <c r="O1156" s="744"/>
      <c r="P1156" s="662"/>
      <c r="Q1156" s="677">
        <v>0</v>
      </c>
      <c r="R1156" s="661"/>
      <c r="S1156" s="677">
        <v>0</v>
      </c>
      <c r="T1156" s="744"/>
      <c r="U1156" s="700"/>
    </row>
    <row r="1157" spans="1:21" ht="14.4" customHeight="1" x14ac:dyDescent="0.3">
      <c r="A1157" s="660">
        <v>11</v>
      </c>
      <c r="B1157" s="661" t="s">
        <v>577</v>
      </c>
      <c r="C1157" s="661" t="s">
        <v>2261</v>
      </c>
      <c r="D1157" s="742" t="s">
        <v>3663</v>
      </c>
      <c r="E1157" s="743" t="s">
        <v>2281</v>
      </c>
      <c r="F1157" s="661" t="s">
        <v>2256</v>
      </c>
      <c r="G1157" s="661" t="s">
        <v>2300</v>
      </c>
      <c r="H1157" s="661" t="s">
        <v>578</v>
      </c>
      <c r="I1157" s="661" t="s">
        <v>1079</v>
      </c>
      <c r="J1157" s="661" t="s">
        <v>2153</v>
      </c>
      <c r="K1157" s="661" t="s">
        <v>2154</v>
      </c>
      <c r="L1157" s="662">
        <v>144.66</v>
      </c>
      <c r="M1157" s="662">
        <v>144.66</v>
      </c>
      <c r="N1157" s="661">
        <v>1</v>
      </c>
      <c r="O1157" s="744">
        <v>1</v>
      </c>
      <c r="P1157" s="662"/>
      <c r="Q1157" s="677">
        <v>0</v>
      </c>
      <c r="R1157" s="661"/>
      <c r="S1157" s="677">
        <v>0</v>
      </c>
      <c r="T1157" s="744"/>
      <c r="U1157" s="700">
        <v>0</v>
      </c>
    </row>
    <row r="1158" spans="1:21" ht="14.4" customHeight="1" x14ac:dyDescent="0.3">
      <c r="A1158" s="660">
        <v>11</v>
      </c>
      <c r="B1158" s="661" t="s">
        <v>577</v>
      </c>
      <c r="C1158" s="661" t="s">
        <v>2261</v>
      </c>
      <c r="D1158" s="742" t="s">
        <v>3663</v>
      </c>
      <c r="E1158" s="743" t="s">
        <v>2281</v>
      </c>
      <c r="F1158" s="661" t="s">
        <v>2256</v>
      </c>
      <c r="G1158" s="661" t="s">
        <v>2538</v>
      </c>
      <c r="H1158" s="661" t="s">
        <v>578</v>
      </c>
      <c r="I1158" s="661" t="s">
        <v>2731</v>
      </c>
      <c r="J1158" s="661" t="s">
        <v>2732</v>
      </c>
      <c r="K1158" s="661" t="s">
        <v>2541</v>
      </c>
      <c r="L1158" s="662">
        <v>1776.67</v>
      </c>
      <c r="M1158" s="662">
        <v>3553.34</v>
      </c>
      <c r="N1158" s="661">
        <v>2</v>
      </c>
      <c r="O1158" s="744">
        <v>2</v>
      </c>
      <c r="P1158" s="662">
        <v>3553.34</v>
      </c>
      <c r="Q1158" s="677">
        <v>1</v>
      </c>
      <c r="R1158" s="661">
        <v>2</v>
      </c>
      <c r="S1158" s="677">
        <v>1</v>
      </c>
      <c r="T1158" s="744">
        <v>2</v>
      </c>
      <c r="U1158" s="700">
        <v>1</v>
      </c>
    </row>
    <row r="1159" spans="1:21" ht="14.4" customHeight="1" x14ac:dyDescent="0.3">
      <c r="A1159" s="660">
        <v>11</v>
      </c>
      <c r="B1159" s="661" t="s">
        <v>577</v>
      </c>
      <c r="C1159" s="661" t="s">
        <v>2261</v>
      </c>
      <c r="D1159" s="742" t="s">
        <v>3663</v>
      </c>
      <c r="E1159" s="743" t="s">
        <v>2281</v>
      </c>
      <c r="F1159" s="661" t="s">
        <v>2256</v>
      </c>
      <c r="G1159" s="661" t="s">
        <v>2550</v>
      </c>
      <c r="H1159" s="661" t="s">
        <v>578</v>
      </c>
      <c r="I1159" s="661" t="s">
        <v>2751</v>
      </c>
      <c r="J1159" s="661" t="s">
        <v>2752</v>
      </c>
      <c r="K1159" s="661" t="s">
        <v>2117</v>
      </c>
      <c r="L1159" s="662">
        <v>61.34</v>
      </c>
      <c r="M1159" s="662">
        <v>184.02</v>
      </c>
      <c r="N1159" s="661">
        <v>3</v>
      </c>
      <c r="O1159" s="744">
        <v>1.5</v>
      </c>
      <c r="P1159" s="662">
        <v>61.34</v>
      </c>
      <c r="Q1159" s="677">
        <v>0.33333333333333331</v>
      </c>
      <c r="R1159" s="661">
        <v>1</v>
      </c>
      <c r="S1159" s="677">
        <v>0.33333333333333331</v>
      </c>
      <c r="T1159" s="744">
        <v>0.5</v>
      </c>
      <c r="U1159" s="700">
        <v>0.33333333333333331</v>
      </c>
    </row>
    <row r="1160" spans="1:21" ht="14.4" customHeight="1" x14ac:dyDescent="0.3">
      <c r="A1160" s="660">
        <v>11</v>
      </c>
      <c r="B1160" s="661" t="s">
        <v>577</v>
      </c>
      <c r="C1160" s="661" t="s">
        <v>2261</v>
      </c>
      <c r="D1160" s="742" t="s">
        <v>3663</v>
      </c>
      <c r="E1160" s="743" t="s">
        <v>2281</v>
      </c>
      <c r="F1160" s="661" t="s">
        <v>2256</v>
      </c>
      <c r="G1160" s="661" t="s">
        <v>2550</v>
      </c>
      <c r="H1160" s="661" t="s">
        <v>578</v>
      </c>
      <c r="I1160" s="661" t="s">
        <v>2751</v>
      </c>
      <c r="J1160" s="661" t="s">
        <v>2752</v>
      </c>
      <c r="K1160" s="661" t="s">
        <v>2117</v>
      </c>
      <c r="L1160" s="662">
        <v>38.56</v>
      </c>
      <c r="M1160" s="662">
        <v>154.24</v>
      </c>
      <c r="N1160" s="661">
        <v>4</v>
      </c>
      <c r="O1160" s="744">
        <v>2</v>
      </c>
      <c r="P1160" s="662"/>
      <c r="Q1160" s="677">
        <v>0</v>
      </c>
      <c r="R1160" s="661"/>
      <c r="S1160" s="677">
        <v>0</v>
      </c>
      <c r="T1160" s="744"/>
      <c r="U1160" s="700">
        <v>0</v>
      </c>
    </row>
    <row r="1161" spans="1:21" ht="14.4" customHeight="1" x14ac:dyDescent="0.3">
      <c r="A1161" s="660">
        <v>11</v>
      </c>
      <c r="B1161" s="661" t="s">
        <v>577</v>
      </c>
      <c r="C1161" s="661" t="s">
        <v>2261</v>
      </c>
      <c r="D1161" s="742" t="s">
        <v>3663</v>
      </c>
      <c r="E1161" s="743" t="s">
        <v>2281</v>
      </c>
      <c r="F1161" s="661" t="s">
        <v>2256</v>
      </c>
      <c r="G1161" s="661" t="s">
        <v>2550</v>
      </c>
      <c r="H1161" s="661" t="s">
        <v>578</v>
      </c>
      <c r="I1161" s="661" t="s">
        <v>2551</v>
      </c>
      <c r="J1161" s="661" t="s">
        <v>2552</v>
      </c>
      <c r="K1161" s="661" t="s">
        <v>2117</v>
      </c>
      <c r="L1161" s="662">
        <v>38.56</v>
      </c>
      <c r="M1161" s="662">
        <v>38.56</v>
      </c>
      <c r="N1161" s="661">
        <v>1</v>
      </c>
      <c r="O1161" s="744">
        <v>1</v>
      </c>
      <c r="P1161" s="662"/>
      <c r="Q1161" s="677">
        <v>0</v>
      </c>
      <c r="R1161" s="661"/>
      <c r="S1161" s="677">
        <v>0</v>
      </c>
      <c r="T1161" s="744"/>
      <c r="U1161" s="700">
        <v>0</v>
      </c>
    </row>
    <row r="1162" spans="1:21" ht="14.4" customHeight="1" x14ac:dyDescent="0.3">
      <c r="A1162" s="660">
        <v>11</v>
      </c>
      <c r="B1162" s="661" t="s">
        <v>577</v>
      </c>
      <c r="C1162" s="661" t="s">
        <v>2261</v>
      </c>
      <c r="D1162" s="742" t="s">
        <v>3663</v>
      </c>
      <c r="E1162" s="743" t="s">
        <v>2281</v>
      </c>
      <c r="F1162" s="661" t="s">
        <v>2256</v>
      </c>
      <c r="G1162" s="661" t="s">
        <v>2451</v>
      </c>
      <c r="H1162" s="661" t="s">
        <v>960</v>
      </c>
      <c r="I1162" s="661" t="s">
        <v>2753</v>
      </c>
      <c r="J1162" s="661" t="s">
        <v>2453</v>
      </c>
      <c r="K1162" s="661" t="s">
        <v>2754</v>
      </c>
      <c r="L1162" s="662">
        <v>193.68</v>
      </c>
      <c r="M1162" s="662">
        <v>193.68</v>
      </c>
      <c r="N1162" s="661">
        <v>1</v>
      </c>
      <c r="O1162" s="744">
        <v>0.5</v>
      </c>
      <c r="P1162" s="662">
        <v>193.68</v>
      </c>
      <c r="Q1162" s="677">
        <v>1</v>
      </c>
      <c r="R1162" s="661">
        <v>1</v>
      </c>
      <c r="S1162" s="677">
        <v>1</v>
      </c>
      <c r="T1162" s="744">
        <v>0.5</v>
      </c>
      <c r="U1162" s="700">
        <v>1</v>
      </c>
    </row>
    <row r="1163" spans="1:21" ht="14.4" customHeight="1" x14ac:dyDescent="0.3">
      <c r="A1163" s="660">
        <v>11</v>
      </c>
      <c r="B1163" s="661" t="s">
        <v>577</v>
      </c>
      <c r="C1163" s="661" t="s">
        <v>2261</v>
      </c>
      <c r="D1163" s="742" t="s">
        <v>3663</v>
      </c>
      <c r="E1163" s="743" t="s">
        <v>2281</v>
      </c>
      <c r="F1163" s="661" t="s">
        <v>2256</v>
      </c>
      <c r="G1163" s="661" t="s">
        <v>2306</v>
      </c>
      <c r="H1163" s="661" t="s">
        <v>960</v>
      </c>
      <c r="I1163" s="661" t="s">
        <v>1037</v>
      </c>
      <c r="J1163" s="661" t="s">
        <v>967</v>
      </c>
      <c r="K1163" s="661" t="s">
        <v>2158</v>
      </c>
      <c r="L1163" s="662">
        <v>24.22</v>
      </c>
      <c r="M1163" s="662">
        <v>24.22</v>
      </c>
      <c r="N1163" s="661">
        <v>1</v>
      </c>
      <c r="O1163" s="744">
        <v>0.5</v>
      </c>
      <c r="P1163" s="662">
        <v>24.22</v>
      </c>
      <c r="Q1163" s="677">
        <v>1</v>
      </c>
      <c r="R1163" s="661">
        <v>1</v>
      </c>
      <c r="S1163" s="677">
        <v>1</v>
      </c>
      <c r="T1163" s="744">
        <v>0.5</v>
      </c>
      <c r="U1163" s="700">
        <v>1</v>
      </c>
    </row>
    <row r="1164" spans="1:21" ht="14.4" customHeight="1" x14ac:dyDescent="0.3">
      <c r="A1164" s="660">
        <v>11</v>
      </c>
      <c r="B1164" s="661" t="s">
        <v>577</v>
      </c>
      <c r="C1164" s="661" t="s">
        <v>2261</v>
      </c>
      <c r="D1164" s="742" t="s">
        <v>3663</v>
      </c>
      <c r="E1164" s="743" t="s">
        <v>2281</v>
      </c>
      <c r="F1164" s="661" t="s">
        <v>2256</v>
      </c>
      <c r="G1164" s="661" t="s">
        <v>2306</v>
      </c>
      <c r="H1164" s="661" t="s">
        <v>960</v>
      </c>
      <c r="I1164" s="661" t="s">
        <v>966</v>
      </c>
      <c r="J1164" s="661" t="s">
        <v>967</v>
      </c>
      <c r="K1164" s="661" t="s">
        <v>2159</v>
      </c>
      <c r="L1164" s="662">
        <v>48.42</v>
      </c>
      <c r="M1164" s="662">
        <v>726.30000000000018</v>
      </c>
      <c r="N1164" s="661">
        <v>15</v>
      </c>
      <c r="O1164" s="744">
        <v>15</v>
      </c>
      <c r="P1164" s="662">
        <v>290.52000000000004</v>
      </c>
      <c r="Q1164" s="677">
        <v>0.39999999999999997</v>
      </c>
      <c r="R1164" s="661">
        <v>6</v>
      </c>
      <c r="S1164" s="677">
        <v>0.4</v>
      </c>
      <c r="T1164" s="744">
        <v>6</v>
      </c>
      <c r="U1164" s="700">
        <v>0.4</v>
      </c>
    </row>
    <row r="1165" spans="1:21" ht="14.4" customHeight="1" x14ac:dyDescent="0.3">
      <c r="A1165" s="660">
        <v>11</v>
      </c>
      <c r="B1165" s="661" t="s">
        <v>577</v>
      </c>
      <c r="C1165" s="661" t="s">
        <v>2261</v>
      </c>
      <c r="D1165" s="742" t="s">
        <v>3663</v>
      </c>
      <c r="E1165" s="743" t="s">
        <v>2281</v>
      </c>
      <c r="F1165" s="661" t="s">
        <v>2256</v>
      </c>
      <c r="G1165" s="661" t="s">
        <v>2306</v>
      </c>
      <c r="H1165" s="661" t="s">
        <v>578</v>
      </c>
      <c r="I1165" s="661" t="s">
        <v>1857</v>
      </c>
      <c r="J1165" s="661" t="s">
        <v>967</v>
      </c>
      <c r="K1165" s="661" t="s">
        <v>2401</v>
      </c>
      <c r="L1165" s="662">
        <v>48.42</v>
      </c>
      <c r="M1165" s="662">
        <v>48.42</v>
      </c>
      <c r="N1165" s="661">
        <v>1</v>
      </c>
      <c r="O1165" s="744">
        <v>0.5</v>
      </c>
      <c r="P1165" s="662"/>
      <c r="Q1165" s="677">
        <v>0</v>
      </c>
      <c r="R1165" s="661"/>
      <c r="S1165" s="677">
        <v>0</v>
      </c>
      <c r="T1165" s="744"/>
      <c r="U1165" s="700">
        <v>0</v>
      </c>
    </row>
    <row r="1166" spans="1:21" ht="14.4" customHeight="1" x14ac:dyDescent="0.3">
      <c r="A1166" s="660">
        <v>11</v>
      </c>
      <c r="B1166" s="661" t="s">
        <v>577</v>
      </c>
      <c r="C1166" s="661" t="s">
        <v>2261</v>
      </c>
      <c r="D1166" s="742" t="s">
        <v>3663</v>
      </c>
      <c r="E1166" s="743" t="s">
        <v>2281</v>
      </c>
      <c r="F1166" s="661" t="s">
        <v>2256</v>
      </c>
      <c r="G1166" s="661" t="s">
        <v>2558</v>
      </c>
      <c r="H1166" s="661" t="s">
        <v>578</v>
      </c>
      <c r="I1166" s="661" t="s">
        <v>3023</v>
      </c>
      <c r="J1166" s="661" t="s">
        <v>2560</v>
      </c>
      <c r="K1166" s="661" t="s">
        <v>3024</v>
      </c>
      <c r="L1166" s="662">
        <v>0</v>
      </c>
      <c r="M1166" s="662">
        <v>0</v>
      </c>
      <c r="N1166" s="661">
        <v>2</v>
      </c>
      <c r="O1166" s="744">
        <v>1</v>
      </c>
      <c r="P1166" s="662"/>
      <c r="Q1166" s="677"/>
      <c r="R1166" s="661"/>
      <c r="S1166" s="677">
        <v>0</v>
      </c>
      <c r="T1166" s="744"/>
      <c r="U1166" s="700">
        <v>0</v>
      </c>
    </row>
    <row r="1167" spans="1:21" ht="14.4" customHeight="1" x14ac:dyDescent="0.3">
      <c r="A1167" s="660">
        <v>11</v>
      </c>
      <c r="B1167" s="661" t="s">
        <v>577</v>
      </c>
      <c r="C1167" s="661" t="s">
        <v>2261</v>
      </c>
      <c r="D1167" s="742" t="s">
        <v>3663</v>
      </c>
      <c r="E1167" s="743" t="s">
        <v>2281</v>
      </c>
      <c r="F1167" s="661" t="s">
        <v>2256</v>
      </c>
      <c r="G1167" s="661" t="s">
        <v>2558</v>
      </c>
      <c r="H1167" s="661" t="s">
        <v>578</v>
      </c>
      <c r="I1167" s="661" t="s">
        <v>3432</v>
      </c>
      <c r="J1167" s="661" t="s">
        <v>2560</v>
      </c>
      <c r="K1167" s="661" t="s">
        <v>3433</v>
      </c>
      <c r="L1167" s="662">
        <v>0</v>
      </c>
      <c r="M1167" s="662">
        <v>0</v>
      </c>
      <c r="N1167" s="661">
        <v>3</v>
      </c>
      <c r="O1167" s="744">
        <v>3</v>
      </c>
      <c r="P1167" s="662">
        <v>0</v>
      </c>
      <c r="Q1167" s="677"/>
      <c r="R1167" s="661">
        <v>1</v>
      </c>
      <c r="S1167" s="677">
        <v>0.33333333333333331</v>
      </c>
      <c r="T1167" s="744">
        <v>1</v>
      </c>
      <c r="U1167" s="700">
        <v>0.33333333333333331</v>
      </c>
    </row>
    <row r="1168" spans="1:21" ht="14.4" customHeight="1" x14ac:dyDescent="0.3">
      <c r="A1168" s="660">
        <v>11</v>
      </c>
      <c r="B1168" s="661" t="s">
        <v>577</v>
      </c>
      <c r="C1168" s="661" t="s">
        <v>2261</v>
      </c>
      <c r="D1168" s="742" t="s">
        <v>3663</v>
      </c>
      <c r="E1168" s="743" t="s">
        <v>2281</v>
      </c>
      <c r="F1168" s="661" t="s">
        <v>2256</v>
      </c>
      <c r="G1168" s="661" t="s">
        <v>3184</v>
      </c>
      <c r="H1168" s="661" t="s">
        <v>960</v>
      </c>
      <c r="I1168" s="661" t="s">
        <v>1357</v>
      </c>
      <c r="J1168" s="661" t="s">
        <v>1025</v>
      </c>
      <c r="K1168" s="661" t="s">
        <v>1358</v>
      </c>
      <c r="L1168" s="662">
        <v>144.81</v>
      </c>
      <c r="M1168" s="662">
        <v>434.43</v>
      </c>
      <c r="N1168" s="661">
        <v>3</v>
      </c>
      <c r="O1168" s="744">
        <v>3</v>
      </c>
      <c r="P1168" s="662"/>
      <c r="Q1168" s="677">
        <v>0</v>
      </c>
      <c r="R1168" s="661"/>
      <c r="S1168" s="677">
        <v>0</v>
      </c>
      <c r="T1168" s="744"/>
      <c r="U1168" s="700">
        <v>0</v>
      </c>
    </row>
    <row r="1169" spans="1:21" ht="14.4" customHeight="1" x14ac:dyDescent="0.3">
      <c r="A1169" s="660">
        <v>11</v>
      </c>
      <c r="B1169" s="661" t="s">
        <v>577</v>
      </c>
      <c r="C1169" s="661" t="s">
        <v>2261</v>
      </c>
      <c r="D1169" s="742" t="s">
        <v>3663</v>
      </c>
      <c r="E1169" s="743" t="s">
        <v>2281</v>
      </c>
      <c r="F1169" s="661" t="s">
        <v>2256</v>
      </c>
      <c r="G1169" s="661" t="s">
        <v>2417</v>
      </c>
      <c r="H1169" s="661" t="s">
        <v>578</v>
      </c>
      <c r="I1169" s="661" t="s">
        <v>2882</v>
      </c>
      <c r="J1169" s="661" t="s">
        <v>899</v>
      </c>
      <c r="K1169" s="661" t="s">
        <v>2883</v>
      </c>
      <c r="L1169" s="662">
        <v>0</v>
      </c>
      <c r="M1169" s="662">
        <v>0</v>
      </c>
      <c r="N1169" s="661">
        <v>2</v>
      </c>
      <c r="O1169" s="744">
        <v>1</v>
      </c>
      <c r="P1169" s="662">
        <v>0</v>
      </c>
      <c r="Q1169" s="677"/>
      <c r="R1169" s="661">
        <v>2</v>
      </c>
      <c r="S1169" s="677">
        <v>1</v>
      </c>
      <c r="T1169" s="744">
        <v>1</v>
      </c>
      <c r="U1169" s="700">
        <v>1</v>
      </c>
    </row>
    <row r="1170" spans="1:21" ht="14.4" customHeight="1" x14ac:dyDescent="0.3">
      <c r="A1170" s="660">
        <v>11</v>
      </c>
      <c r="B1170" s="661" t="s">
        <v>577</v>
      </c>
      <c r="C1170" s="661" t="s">
        <v>2261</v>
      </c>
      <c r="D1170" s="742" t="s">
        <v>3663</v>
      </c>
      <c r="E1170" s="743" t="s">
        <v>2281</v>
      </c>
      <c r="F1170" s="661" t="s">
        <v>2256</v>
      </c>
      <c r="G1170" s="661" t="s">
        <v>2307</v>
      </c>
      <c r="H1170" s="661" t="s">
        <v>578</v>
      </c>
      <c r="I1170" s="661" t="s">
        <v>714</v>
      </c>
      <c r="J1170" s="661" t="s">
        <v>2308</v>
      </c>
      <c r="K1170" s="661" t="s">
        <v>2309</v>
      </c>
      <c r="L1170" s="662">
        <v>0</v>
      </c>
      <c r="M1170" s="662">
        <v>0</v>
      </c>
      <c r="N1170" s="661">
        <v>8</v>
      </c>
      <c r="O1170" s="744">
        <v>2.5</v>
      </c>
      <c r="P1170" s="662">
        <v>0</v>
      </c>
      <c r="Q1170" s="677"/>
      <c r="R1170" s="661">
        <v>3</v>
      </c>
      <c r="S1170" s="677">
        <v>0.375</v>
      </c>
      <c r="T1170" s="744">
        <v>1</v>
      </c>
      <c r="U1170" s="700">
        <v>0.4</v>
      </c>
    </row>
    <row r="1171" spans="1:21" ht="14.4" customHeight="1" x14ac:dyDescent="0.3">
      <c r="A1171" s="660">
        <v>11</v>
      </c>
      <c r="B1171" s="661" t="s">
        <v>577</v>
      </c>
      <c r="C1171" s="661" t="s">
        <v>2261</v>
      </c>
      <c r="D1171" s="742" t="s">
        <v>3663</v>
      </c>
      <c r="E1171" s="743" t="s">
        <v>2281</v>
      </c>
      <c r="F1171" s="661" t="s">
        <v>2256</v>
      </c>
      <c r="G1171" s="661" t="s">
        <v>2760</v>
      </c>
      <c r="H1171" s="661" t="s">
        <v>578</v>
      </c>
      <c r="I1171" s="661" t="s">
        <v>3048</v>
      </c>
      <c r="J1171" s="661" t="s">
        <v>2762</v>
      </c>
      <c r="K1171" s="661" t="s">
        <v>3049</v>
      </c>
      <c r="L1171" s="662">
        <v>0</v>
      </c>
      <c r="M1171" s="662">
        <v>0</v>
      </c>
      <c r="N1171" s="661">
        <v>3</v>
      </c>
      <c r="O1171" s="744">
        <v>2</v>
      </c>
      <c r="P1171" s="662">
        <v>0</v>
      </c>
      <c r="Q1171" s="677"/>
      <c r="R1171" s="661">
        <v>1</v>
      </c>
      <c r="S1171" s="677">
        <v>0.33333333333333331</v>
      </c>
      <c r="T1171" s="744">
        <v>1</v>
      </c>
      <c r="U1171" s="700">
        <v>0.5</v>
      </c>
    </row>
    <row r="1172" spans="1:21" ht="14.4" customHeight="1" x14ac:dyDescent="0.3">
      <c r="A1172" s="660">
        <v>11</v>
      </c>
      <c r="B1172" s="661" t="s">
        <v>577</v>
      </c>
      <c r="C1172" s="661" t="s">
        <v>2261</v>
      </c>
      <c r="D1172" s="742" t="s">
        <v>3663</v>
      </c>
      <c r="E1172" s="743" t="s">
        <v>2281</v>
      </c>
      <c r="F1172" s="661" t="s">
        <v>2256</v>
      </c>
      <c r="G1172" s="661" t="s">
        <v>2760</v>
      </c>
      <c r="H1172" s="661" t="s">
        <v>578</v>
      </c>
      <c r="I1172" s="661" t="s">
        <v>2761</v>
      </c>
      <c r="J1172" s="661" t="s">
        <v>2762</v>
      </c>
      <c r="K1172" s="661" t="s">
        <v>1558</v>
      </c>
      <c r="L1172" s="662">
        <v>61.34</v>
      </c>
      <c r="M1172" s="662">
        <v>61.34</v>
      </c>
      <c r="N1172" s="661">
        <v>1</v>
      </c>
      <c r="O1172" s="744">
        <v>0.5</v>
      </c>
      <c r="P1172" s="662">
        <v>61.34</v>
      </c>
      <c r="Q1172" s="677">
        <v>1</v>
      </c>
      <c r="R1172" s="661">
        <v>1</v>
      </c>
      <c r="S1172" s="677">
        <v>1</v>
      </c>
      <c r="T1172" s="744">
        <v>0.5</v>
      </c>
      <c r="U1172" s="700">
        <v>1</v>
      </c>
    </row>
    <row r="1173" spans="1:21" ht="14.4" customHeight="1" x14ac:dyDescent="0.3">
      <c r="A1173" s="660">
        <v>11</v>
      </c>
      <c r="B1173" s="661" t="s">
        <v>577</v>
      </c>
      <c r="C1173" s="661" t="s">
        <v>2261</v>
      </c>
      <c r="D1173" s="742" t="s">
        <v>3663</v>
      </c>
      <c r="E1173" s="743" t="s">
        <v>2281</v>
      </c>
      <c r="F1173" s="661" t="s">
        <v>2256</v>
      </c>
      <c r="G1173" s="661" t="s">
        <v>2760</v>
      </c>
      <c r="H1173" s="661" t="s">
        <v>578</v>
      </c>
      <c r="I1173" s="661" t="s">
        <v>2884</v>
      </c>
      <c r="J1173" s="661" t="s">
        <v>2885</v>
      </c>
      <c r="K1173" s="661" t="s">
        <v>2209</v>
      </c>
      <c r="L1173" s="662">
        <v>77.13</v>
      </c>
      <c r="M1173" s="662">
        <v>77.13</v>
      </c>
      <c r="N1173" s="661">
        <v>1</v>
      </c>
      <c r="O1173" s="744">
        <v>0.5</v>
      </c>
      <c r="P1173" s="662"/>
      <c r="Q1173" s="677">
        <v>0</v>
      </c>
      <c r="R1173" s="661"/>
      <c r="S1173" s="677">
        <v>0</v>
      </c>
      <c r="T1173" s="744"/>
      <c r="U1173" s="700">
        <v>0</v>
      </c>
    </row>
    <row r="1174" spans="1:21" ht="14.4" customHeight="1" x14ac:dyDescent="0.3">
      <c r="A1174" s="660">
        <v>11</v>
      </c>
      <c r="B1174" s="661" t="s">
        <v>577</v>
      </c>
      <c r="C1174" s="661" t="s">
        <v>2261</v>
      </c>
      <c r="D1174" s="742" t="s">
        <v>3663</v>
      </c>
      <c r="E1174" s="743" t="s">
        <v>2281</v>
      </c>
      <c r="F1174" s="661" t="s">
        <v>2256</v>
      </c>
      <c r="G1174" s="661" t="s">
        <v>2760</v>
      </c>
      <c r="H1174" s="661" t="s">
        <v>578</v>
      </c>
      <c r="I1174" s="661" t="s">
        <v>2884</v>
      </c>
      <c r="J1174" s="661" t="s">
        <v>2885</v>
      </c>
      <c r="K1174" s="661" t="s">
        <v>2209</v>
      </c>
      <c r="L1174" s="662">
        <v>81.78</v>
      </c>
      <c r="M1174" s="662">
        <v>81.78</v>
      </c>
      <c r="N1174" s="661">
        <v>1</v>
      </c>
      <c r="O1174" s="744">
        <v>0.5</v>
      </c>
      <c r="P1174" s="662"/>
      <c r="Q1174" s="677">
        <v>0</v>
      </c>
      <c r="R1174" s="661"/>
      <c r="S1174" s="677">
        <v>0</v>
      </c>
      <c r="T1174" s="744"/>
      <c r="U1174" s="700">
        <v>0</v>
      </c>
    </row>
    <row r="1175" spans="1:21" ht="14.4" customHeight="1" x14ac:dyDescent="0.3">
      <c r="A1175" s="660">
        <v>11</v>
      </c>
      <c r="B1175" s="661" t="s">
        <v>577</v>
      </c>
      <c r="C1175" s="661" t="s">
        <v>2261</v>
      </c>
      <c r="D1175" s="742" t="s">
        <v>3663</v>
      </c>
      <c r="E1175" s="743" t="s">
        <v>2281</v>
      </c>
      <c r="F1175" s="661" t="s">
        <v>2256</v>
      </c>
      <c r="G1175" s="661" t="s">
        <v>3364</v>
      </c>
      <c r="H1175" s="661" t="s">
        <v>578</v>
      </c>
      <c r="I1175" s="661" t="s">
        <v>3365</v>
      </c>
      <c r="J1175" s="661" t="s">
        <v>3366</v>
      </c>
      <c r="K1175" s="661" t="s">
        <v>2177</v>
      </c>
      <c r="L1175" s="662">
        <v>81.78</v>
      </c>
      <c r="M1175" s="662">
        <v>327.12</v>
      </c>
      <c r="N1175" s="661">
        <v>4</v>
      </c>
      <c r="O1175" s="744">
        <v>3</v>
      </c>
      <c r="P1175" s="662">
        <v>245.34</v>
      </c>
      <c r="Q1175" s="677">
        <v>0.75</v>
      </c>
      <c r="R1175" s="661">
        <v>3</v>
      </c>
      <c r="S1175" s="677">
        <v>0.75</v>
      </c>
      <c r="T1175" s="744">
        <v>2</v>
      </c>
      <c r="U1175" s="700">
        <v>0.66666666666666663</v>
      </c>
    </row>
    <row r="1176" spans="1:21" ht="14.4" customHeight="1" x14ac:dyDescent="0.3">
      <c r="A1176" s="660">
        <v>11</v>
      </c>
      <c r="B1176" s="661" t="s">
        <v>577</v>
      </c>
      <c r="C1176" s="661" t="s">
        <v>2261</v>
      </c>
      <c r="D1176" s="742" t="s">
        <v>3663</v>
      </c>
      <c r="E1176" s="743" t="s">
        <v>2281</v>
      </c>
      <c r="F1176" s="661" t="s">
        <v>2256</v>
      </c>
      <c r="G1176" s="661" t="s">
        <v>2313</v>
      </c>
      <c r="H1176" s="661" t="s">
        <v>578</v>
      </c>
      <c r="I1176" s="661" t="s">
        <v>2886</v>
      </c>
      <c r="J1176" s="661" t="s">
        <v>2161</v>
      </c>
      <c r="K1176" s="661" t="s">
        <v>2887</v>
      </c>
      <c r="L1176" s="662">
        <v>300.68</v>
      </c>
      <c r="M1176" s="662">
        <v>300.68</v>
      </c>
      <c r="N1176" s="661">
        <v>1</v>
      </c>
      <c r="O1176" s="744">
        <v>1</v>
      </c>
      <c r="P1176" s="662"/>
      <c r="Q1176" s="677">
        <v>0</v>
      </c>
      <c r="R1176" s="661"/>
      <c r="S1176" s="677">
        <v>0</v>
      </c>
      <c r="T1176" s="744"/>
      <c r="U1176" s="700">
        <v>0</v>
      </c>
    </row>
    <row r="1177" spans="1:21" ht="14.4" customHeight="1" x14ac:dyDescent="0.3">
      <c r="A1177" s="660">
        <v>11</v>
      </c>
      <c r="B1177" s="661" t="s">
        <v>577</v>
      </c>
      <c r="C1177" s="661" t="s">
        <v>2261</v>
      </c>
      <c r="D1177" s="742" t="s">
        <v>3663</v>
      </c>
      <c r="E1177" s="743" t="s">
        <v>2281</v>
      </c>
      <c r="F1177" s="661" t="s">
        <v>2256</v>
      </c>
      <c r="G1177" s="661" t="s">
        <v>2313</v>
      </c>
      <c r="H1177" s="661" t="s">
        <v>960</v>
      </c>
      <c r="I1177" s="661" t="s">
        <v>3050</v>
      </c>
      <c r="J1177" s="661" t="s">
        <v>3051</v>
      </c>
      <c r="K1177" s="661" t="s">
        <v>2887</v>
      </c>
      <c r="L1177" s="662">
        <v>300.68</v>
      </c>
      <c r="M1177" s="662">
        <v>601.36</v>
      </c>
      <c r="N1177" s="661">
        <v>2</v>
      </c>
      <c r="O1177" s="744">
        <v>1.5</v>
      </c>
      <c r="P1177" s="662">
        <v>300.68</v>
      </c>
      <c r="Q1177" s="677">
        <v>0.5</v>
      </c>
      <c r="R1177" s="661">
        <v>1</v>
      </c>
      <c r="S1177" s="677">
        <v>0.5</v>
      </c>
      <c r="T1177" s="744">
        <v>0.5</v>
      </c>
      <c r="U1177" s="700">
        <v>0.33333333333333331</v>
      </c>
    </row>
    <row r="1178" spans="1:21" ht="14.4" customHeight="1" x14ac:dyDescent="0.3">
      <c r="A1178" s="660">
        <v>11</v>
      </c>
      <c r="B1178" s="661" t="s">
        <v>577</v>
      </c>
      <c r="C1178" s="661" t="s">
        <v>2261</v>
      </c>
      <c r="D1178" s="742" t="s">
        <v>3663</v>
      </c>
      <c r="E1178" s="743" t="s">
        <v>2281</v>
      </c>
      <c r="F1178" s="661" t="s">
        <v>2256</v>
      </c>
      <c r="G1178" s="661" t="s">
        <v>2579</v>
      </c>
      <c r="H1178" s="661" t="s">
        <v>578</v>
      </c>
      <c r="I1178" s="661" t="s">
        <v>3255</v>
      </c>
      <c r="J1178" s="661" t="s">
        <v>2585</v>
      </c>
      <c r="K1178" s="661" t="s">
        <v>806</v>
      </c>
      <c r="L1178" s="662">
        <v>75.22</v>
      </c>
      <c r="M1178" s="662">
        <v>526.54</v>
      </c>
      <c r="N1178" s="661">
        <v>7</v>
      </c>
      <c r="O1178" s="744">
        <v>3.5</v>
      </c>
      <c r="P1178" s="662"/>
      <c r="Q1178" s="677">
        <v>0</v>
      </c>
      <c r="R1178" s="661"/>
      <c r="S1178" s="677">
        <v>0</v>
      </c>
      <c r="T1178" s="744"/>
      <c r="U1178" s="700">
        <v>0</v>
      </c>
    </row>
    <row r="1179" spans="1:21" ht="14.4" customHeight="1" x14ac:dyDescent="0.3">
      <c r="A1179" s="660">
        <v>11</v>
      </c>
      <c r="B1179" s="661" t="s">
        <v>577</v>
      </c>
      <c r="C1179" s="661" t="s">
        <v>2261</v>
      </c>
      <c r="D1179" s="742" t="s">
        <v>3663</v>
      </c>
      <c r="E1179" s="743" t="s">
        <v>2281</v>
      </c>
      <c r="F1179" s="661" t="s">
        <v>2256</v>
      </c>
      <c r="G1179" s="661" t="s">
        <v>2579</v>
      </c>
      <c r="H1179" s="661" t="s">
        <v>578</v>
      </c>
      <c r="I1179" s="661" t="s">
        <v>3434</v>
      </c>
      <c r="J1179" s="661" t="s">
        <v>2585</v>
      </c>
      <c r="K1179" s="661" t="s">
        <v>670</v>
      </c>
      <c r="L1179" s="662">
        <v>150.43</v>
      </c>
      <c r="M1179" s="662">
        <v>451.29</v>
      </c>
      <c r="N1179" s="661">
        <v>3</v>
      </c>
      <c r="O1179" s="744">
        <v>3</v>
      </c>
      <c r="P1179" s="662">
        <v>150.43</v>
      </c>
      <c r="Q1179" s="677">
        <v>0.33333333333333331</v>
      </c>
      <c r="R1179" s="661">
        <v>1</v>
      </c>
      <c r="S1179" s="677">
        <v>0.33333333333333331</v>
      </c>
      <c r="T1179" s="744">
        <v>1</v>
      </c>
      <c r="U1179" s="700">
        <v>0.33333333333333331</v>
      </c>
    </row>
    <row r="1180" spans="1:21" ht="14.4" customHeight="1" x14ac:dyDescent="0.3">
      <c r="A1180" s="660">
        <v>11</v>
      </c>
      <c r="B1180" s="661" t="s">
        <v>577</v>
      </c>
      <c r="C1180" s="661" t="s">
        <v>2261</v>
      </c>
      <c r="D1180" s="742" t="s">
        <v>3663</v>
      </c>
      <c r="E1180" s="743" t="s">
        <v>2281</v>
      </c>
      <c r="F1180" s="661" t="s">
        <v>2258</v>
      </c>
      <c r="G1180" s="661" t="s">
        <v>2351</v>
      </c>
      <c r="H1180" s="661" t="s">
        <v>578</v>
      </c>
      <c r="I1180" s="661" t="s">
        <v>2352</v>
      </c>
      <c r="J1180" s="661" t="s">
        <v>2353</v>
      </c>
      <c r="K1180" s="661" t="s">
        <v>2354</v>
      </c>
      <c r="L1180" s="662">
        <v>0</v>
      </c>
      <c r="M1180" s="662">
        <v>0</v>
      </c>
      <c r="N1180" s="661">
        <v>6</v>
      </c>
      <c r="O1180" s="744">
        <v>6</v>
      </c>
      <c r="P1180" s="662"/>
      <c r="Q1180" s="677"/>
      <c r="R1180" s="661"/>
      <c r="S1180" s="677">
        <v>0</v>
      </c>
      <c r="T1180" s="744"/>
      <c r="U1180" s="700">
        <v>0</v>
      </c>
    </row>
    <row r="1181" spans="1:21" ht="14.4" customHeight="1" x14ac:dyDescent="0.3">
      <c r="A1181" s="660">
        <v>11</v>
      </c>
      <c r="B1181" s="661" t="s">
        <v>577</v>
      </c>
      <c r="C1181" s="661" t="s">
        <v>2261</v>
      </c>
      <c r="D1181" s="742" t="s">
        <v>3663</v>
      </c>
      <c r="E1181" s="743" t="s">
        <v>2281</v>
      </c>
      <c r="F1181" s="661" t="s">
        <v>2258</v>
      </c>
      <c r="G1181" s="661" t="s">
        <v>2314</v>
      </c>
      <c r="H1181" s="661" t="s">
        <v>578</v>
      </c>
      <c r="I1181" s="661" t="s">
        <v>2608</v>
      </c>
      <c r="J1181" s="661" t="s">
        <v>2609</v>
      </c>
      <c r="K1181" s="661" t="s">
        <v>2610</v>
      </c>
      <c r="L1181" s="662">
        <v>186.96</v>
      </c>
      <c r="M1181" s="662">
        <v>560.88</v>
      </c>
      <c r="N1181" s="661">
        <v>3</v>
      </c>
      <c r="O1181" s="744">
        <v>2</v>
      </c>
      <c r="P1181" s="662">
        <v>373.92</v>
      </c>
      <c r="Q1181" s="677">
        <v>0.66666666666666674</v>
      </c>
      <c r="R1181" s="661">
        <v>2</v>
      </c>
      <c r="S1181" s="677">
        <v>0.66666666666666663</v>
      </c>
      <c r="T1181" s="744">
        <v>1</v>
      </c>
      <c r="U1181" s="700">
        <v>0.5</v>
      </c>
    </row>
    <row r="1182" spans="1:21" ht="14.4" customHeight="1" x14ac:dyDescent="0.3">
      <c r="A1182" s="660">
        <v>11</v>
      </c>
      <c r="B1182" s="661" t="s">
        <v>577</v>
      </c>
      <c r="C1182" s="661" t="s">
        <v>2261</v>
      </c>
      <c r="D1182" s="742" t="s">
        <v>3663</v>
      </c>
      <c r="E1182" s="743" t="s">
        <v>2281</v>
      </c>
      <c r="F1182" s="661" t="s">
        <v>2258</v>
      </c>
      <c r="G1182" s="661" t="s">
        <v>2314</v>
      </c>
      <c r="H1182" s="661" t="s">
        <v>578</v>
      </c>
      <c r="I1182" s="661" t="s">
        <v>2620</v>
      </c>
      <c r="J1182" s="661" t="s">
        <v>2621</v>
      </c>
      <c r="K1182" s="661" t="s">
        <v>2622</v>
      </c>
      <c r="L1182" s="662">
        <v>35.75</v>
      </c>
      <c r="M1182" s="662">
        <v>35.75</v>
      </c>
      <c r="N1182" s="661">
        <v>1</v>
      </c>
      <c r="O1182" s="744">
        <v>1</v>
      </c>
      <c r="P1182" s="662">
        <v>35.75</v>
      </c>
      <c r="Q1182" s="677">
        <v>1</v>
      </c>
      <c r="R1182" s="661">
        <v>1</v>
      </c>
      <c r="S1182" s="677">
        <v>1</v>
      </c>
      <c r="T1182" s="744">
        <v>1</v>
      </c>
      <c r="U1182" s="700">
        <v>1</v>
      </c>
    </row>
    <row r="1183" spans="1:21" ht="14.4" customHeight="1" x14ac:dyDescent="0.3">
      <c r="A1183" s="660">
        <v>11</v>
      </c>
      <c r="B1183" s="661" t="s">
        <v>577</v>
      </c>
      <c r="C1183" s="661" t="s">
        <v>2261</v>
      </c>
      <c r="D1183" s="742" t="s">
        <v>3663</v>
      </c>
      <c r="E1183" s="743" t="s">
        <v>2281</v>
      </c>
      <c r="F1183" s="661" t="s">
        <v>2258</v>
      </c>
      <c r="G1183" s="661" t="s">
        <v>2318</v>
      </c>
      <c r="H1183" s="661" t="s">
        <v>578</v>
      </c>
      <c r="I1183" s="661" t="s">
        <v>2426</v>
      </c>
      <c r="J1183" s="661" t="s">
        <v>2427</v>
      </c>
      <c r="K1183" s="661"/>
      <c r="L1183" s="662">
        <v>500</v>
      </c>
      <c r="M1183" s="662">
        <v>500</v>
      </c>
      <c r="N1183" s="661">
        <v>1</v>
      </c>
      <c r="O1183" s="744">
        <v>1</v>
      </c>
      <c r="P1183" s="662"/>
      <c r="Q1183" s="677">
        <v>0</v>
      </c>
      <c r="R1183" s="661"/>
      <c r="S1183" s="677">
        <v>0</v>
      </c>
      <c r="T1183" s="744"/>
      <c r="U1183" s="700">
        <v>0</v>
      </c>
    </row>
    <row r="1184" spans="1:21" ht="14.4" customHeight="1" x14ac:dyDescent="0.3">
      <c r="A1184" s="660">
        <v>11</v>
      </c>
      <c r="B1184" s="661" t="s">
        <v>577</v>
      </c>
      <c r="C1184" s="661" t="s">
        <v>2261</v>
      </c>
      <c r="D1184" s="742" t="s">
        <v>3663</v>
      </c>
      <c r="E1184" s="743" t="s">
        <v>2281</v>
      </c>
      <c r="F1184" s="661" t="s">
        <v>2258</v>
      </c>
      <c r="G1184" s="661" t="s">
        <v>2318</v>
      </c>
      <c r="H1184" s="661" t="s">
        <v>578</v>
      </c>
      <c r="I1184" s="661" t="s">
        <v>3435</v>
      </c>
      <c r="J1184" s="661" t="s">
        <v>3436</v>
      </c>
      <c r="K1184" s="661" t="s">
        <v>3437</v>
      </c>
      <c r="L1184" s="662">
        <v>250</v>
      </c>
      <c r="M1184" s="662">
        <v>250</v>
      </c>
      <c r="N1184" s="661">
        <v>1</v>
      </c>
      <c r="O1184" s="744">
        <v>1</v>
      </c>
      <c r="P1184" s="662"/>
      <c r="Q1184" s="677">
        <v>0</v>
      </c>
      <c r="R1184" s="661"/>
      <c r="S1184" s="677">
        <v>0</v>
      </c>
      <c r="T1184" s="744"/>
      <c r="U1184" s="700">
        <v>0</v>
      </c>
    </row>
    <row r="1185" spans="1:21" ht="14.4" customHeight="1" x14ac:dyDescent="0.3">
      <c r="A1185" s="660">
        <v>11</v>
      </c>
      <c r="B1185" s="661" t="s">
        <v>577</v>
      </c>
      <c r="C1185" s="661" t="s">
        <v>2261</v>
      </c>
      <c r="D1185" s="742" t="s">
        <v>3663</v>
      </c>
      <c r="E1185" s="743" t="s">
        <v>2281</v>
      </c>
      <c r="F1185" s="661" t="s">
        <v>2258</v>
      </c>
      <c r="G1185" s="661" t="s">
        <v>2318</v>
      </c>
      <c r="H1185" s="661" t="s">
        <v>578</v>
      </c>
      <c r="I1185" s="661" t="s">
        <v>3438</v>
      </c>
      <c r="J1185" s="661" t="s">
        <v>3439</v>
      </c>
      <c r="K1185" s="661" t="s">
        <v>3440</v>
      </c>
      <c r="L1185" s="662">
        <v>680.11</v>
      </c>
      <c r="M1185" s="662">
        <v>680.11</v>
      </c>
      <c r="N1185" s="661">
        <v>1</v>
      </c>
      <c r="O1185" s="744">
        <v>1</v>
      </c>
      <c r="P1185" s="662"/>
      <c r="Q1185" s="677">
        <v>0</v>
      </c>
      <c r="R1185" s="661"/>
      <c r="S1185" s="677">
        <v>0</v>
      </c>
      <c r="T1185" s="744"/>
      <c r="U1185" s="700">
        <v>0</v>
      </c>
    </row>
    <row r="1186" spans="1:21" ht="14.4" customHeight="1" x14ac:dyDescent="0.3">
      <c r="A1186" s="660">
        <v>11</v>
      </c>
      <c r="B1186" s="661" t="s">
        <v>577</v>
      </c>
      <c r="C1186" s="661" t="s">
        <v>2261</v>
      </c>
      <c r="D1186" s="742" t="s">
        <v>3663</v>
      </c>
      <c r="E1186" s="743" t="s">
        <v>2281</v>
      </c>
      <c r="F1186" s="661" t="s">
        <v>2258</v>
      </c>
      <c r="G1186" s="661" t="s">
        <v>2318</v>
      </c>
      <c r="H1186" s="661" t="s">
        <v>578</v>
      </c>
      <c r="I1186" s="661" t="s">
        <v>3139</v>
      </c>
      <c r="J1186" s="661" t="s">
        <v>3140</v>
      </c>
      <c r="K1186" s="661" t="s">
        <v>3141</v>
      </c>
      <c r="L1186" s="662">
        <v>1243.8699999999999</v>
      </c>
      <c r="M1186" s="662">
        <v>1243.8699999999999</v>
      </c>
      <c r="N1186" s="661">
        <v>1</v>
      </c>
      <c r="O1186" s="744">
        <v>1</v>
      </c>
      <c r="P1186" s="662"/>
      <c r="Q1186" s="677">
        <v>0</v>
      </c>
      <c r="R1186" s="661"/>
      <c r="S1186" s="677">
        <v>0</v>
      </c>
      <c r="T1186" s="744"/>
      <c r="U1186" s="700">
        <v>0</v>
      </c>
    </row>
    <row r="1187" spans="1:21" ht="14.4" customHeight="1" x14ac:dyDescent="0.3">
      <c r="A1187" s="660">
        <v>11</v>
      </c>
      <c r="B1187" s="661" t="s">
        <v>577</v>
      </c>
      <c r="C1187" s="661" t="s">
        <v>2261</v>
      </c>
      <c r="D1187" s="742" t="s">
        <v>3663</v>
      </c>
      <c r="E1187" s="743" t="s">
        <v>2281</v>
      </c>
      <c r="F1187" s="661" t="s">
        <v>2258</v>
      </c>
      <c r="G1187" s="661" t="s">
        <v>2330</v>
      </c>
      <c r="H1187" s="661" t="s">
        <v>578</v>
      </c>
      <c r="I1187" s="661" t="s">
        <v>2436</v>
      </c>
      <c r="J1187" s="661" t="s">
        <v>2437</v>
      </c>
      <c r="K1187" s="661" t="s">
        <v>2438</v>
      </c>
      <c r="L1187" s="662">
        <v>200</v>
      </c>
      <c r="M1187" s="662">
        <v>4000</v>
      </c>
      <c r="N1187" s="661">
        <v>20</v>
      </c>
      <c r="O1187" s="744">
        <v>10</v>
      </c>
      <c r="P1187" s="662">
        <v>4000</v>
      </c>
      <c r="Q1187" s="677">
        <v>1</v>
      </c>
      <c r="R1187" s="661">
        <v>20</v>
      </c>
      <c r="S1187" s="677">
        <v>1</v>
      </c>
      <c r="T1187" s="744">
        <v>10</v>
      </c>
      <c r="U1187" s="700">
        <v>1</v>
      </c>
    </row>
    <row r="1188" spans="1:21" ht="14.4" customHeight="1" x14ac:dyDescent="0.3">
      <c r="A1188" s="660">
        <v>11</v>
      </c>
      <c r="B1188" s="661" t="s">
        <v>577</v>
      </c>
      <c r="C1188" s="661" t="s">
        <v>2261</v>
      </c>
      <c r="D1188" s="742" t="s">
        <v>3663</v>
      </c>
      <c r="E1188" s="743" t="s">
        <v>2281</v>
      </c>
      <c r="F1188" s="661" t="s">
        <v>2258</v>
      </c>
      <c r="G1188" s="661" t="s">
        <v>2330</v>
      </c>
      <c r="H1188" s="661" t="s">
        <v>578</v>
      </c>
      <c r="I1188" s="661" t="s">
        <v>2331</v>
      </c>
      <c r="J1188" s="661" t="s">
        <v>2332</v>
      </c>
      <c r="K1188" s="661" t="s">
        <v>2333</v>
      </c>
      <c r="L1188" s="662">
        <v>278.75</v>
      </c>
      <c r="M1188" s="662">
        <v>1672.5</v>
      </c>
      <c r="N1188" s="661">
        <v>6</v>
      </c>
      <c r="O1188" s="744">
        <v>3</v>
      </c>
      <c r="P1188" s="662">
        <v>1672.5</v>
      </c>
      <c r="Q1188" s="677">
        <v>1</v>
      </c>
      <c r="R1188" s="661">
        <v>6</v>
      </c>
      <c r="S1188" s="677">
        <v>1</v>
      </c>
      <c r="T1188" s="744">
        <v>3</v>
      </c>
      <c r="U1188" s="700">
        <v>1</v>
      </c>
    </row>
    <row r="1189" spans="1:21" ht="14.4" customHeight="1" x14ac:dyDescent="0.3">
      <c r="A1189" s="660">
        <v>11</v>
      </c>
      <c r="B1189" s="661" t="s">
        <v>577</v>
      </c>
      <c r="C1189" s="661" t="s">
        <v>2261</v>
      </c>
      <c r="D1189" s="742" t="s">
        <v>3663</v>
      </c>
      <c r="E1189" s="743" t="s">
        <v>2281</v>
      </c>
      <c r="F1189" s="661" t="s">
        <v>2258</v>
      </c>
      <c r="G1189" s="661" t="s">
        <v>2330</v>
      </c>
      <c r="H1189" s="661" t="s">
        <v>578</v>
      </c>
      <c r="I1189" s="661" t="s">
        <v>2822</v>
      </c>
      <c r="J1189" s="661" t="s">
        <v>2823</v>
      </c>
      <c r="K1189" s="661" t="s">
        <v>2824</v>
      </c>
      <c r="L1189" s="662">
        <v>300</v>
      </c>
      <c r="M1189" s="662">
        <v>600</v>
      </c>
      <c r="N1189" s="661">
        <v>2</v>
      </c>
      <c r="O1189" s="744">
        <v>1</v>
      </c>
      <c r="P1189" s="662">
        <v>600</v>
      </c>
      <c r="Q1189" s="677">
        <v>1</v>
      </c>
      <c r="R1189" s="661">
        <v>2</v>
      </c>
      <c r="S1189" s="677">
        <v>1</v>
      </c>
      <c r="T1189" s="744">
        <v>1</v>
      </c>
      <c r="U1189" s="700">
        <v>1</v>
      </c>
    </row>
    <row r="1190" spans="1:21" ht="14.4" customHeight="1" x14ac:dyDescent="0.3">
      <c r="A1190" s="660">
        <v>11</v>
      </c>
      <c r="B1190" s="661" t="s">
        <v>577</v>
      </c>
      <c r="C1190" s="661" t="s">
        <v>2261</v>
      </c>
      <c r="D1190" s="742" t="s">
        <v>3663</v>
      </c>
      <c r="E1190" s="743" t="s">
        <v>2281</v>
      </c>
      <c r="F1190" s="661" t="s">
        <v>2258</v>
      </c>
      <c r="G1190" s="661" t="s">
        <v>2330</v>
      </c>
      <c r="H1190" s="661" t="s">
        <v>578</v>
      </c>
      <c r="I1190" s="661" t="s">
        <v>3441</v>
      </c>
      <c r="J1190" s="661" t="s">
        <v>3442</v>
      </c>
      <c r="K1190" s="661" t="s">
        <v>3443</v>
      </c>
      <c r="L1190" s="662">
        <v>2700</v>
      </c>
      <c r="M1190" s="662">
        <v>2700</v>
      </c>
      <c r="N1190" s="661">
        <v>1</v>
      </c>
      <c r="O1190" s="744">
        <v>1</v>
      </c>
      <c r="P1190" s="662">
        <v>2700</v>
      </c>
      <c r="Q1190" s="677">
        <v>1</v>
      </c>
      <c r="R1190" s="661">
        <v>1</v>
      </c>
      <c r="S1190" s="677">
        <v>1</v>
      </c>
      <c r="T1190" s="744">
        <v>1</v>
      </c>
      <c r="U1190" s="700">
        <v>1</v>
      </c>
    </row>
    <row r="1191" spans="1:21" ht="14.4" customHeight="1" x14ac:dyDescent="0.3">
      <c r="A1191" s="660">
        <v>11</v>
      </c>
      <c r="B1191" s="661" t="s">
        <v>577</v>
      </c>
      <c r="C1191" s="661" t="s">
        <v>2261</v>
      </c>
      <c r="D1191" s="742" t="s">
        <v>3663</v>
      </c>
      <c r="E1191" s="743" t="s">
        <v>2281</v>
      </c>
      <c r="F1191" s="661" t="s">
        <v>2258</v>
      </c>
      <c r="G1191" s="661" t="s">
        <v>2357</v>
      </c>
      <c r="H1191" s="661" t="s">
        <v>578</v>
      </c>
      <c r="I1191" s="661" t="s">
        <v>3444</v>
      </c>
      <c r="J1191" s="661" t="s">
        <v>3445</v>
      </c>
      <c r="K1191" s="661" t="s">
        <v>3446</v>
      </c>
      <c r="L1191" s="662">
        <v>3500</v>
      </c>
      <c r="M1191" s="662">
        <v>3500</v>
      </c>
      <c r="N1191" s="661">
        <v>1</v>
      </c>
      <c r="O1191" s="744">
        <v>1</v>
      </c>
      <c r="P1191" s="662"/>
      <c r="Q1191" s="677">
        <v>0</v>
      </c>
      <c r="R1191" s="661"/>
      <c r="S1191" s="677">
        <v>0</v>
      </c>
      <c r="T1191" s="744"/>
      <c r="U1191" s="700">
        <v>0</v>
      </c>
    </row>
    <row r="1192" spans="1:21" ht="14.4" customHeight="1" x14ac:dyDescent="0.3">
      <c r="A1192" s="660">
        <v>11</v>
      </c>
      <c r="B1192" s="661" t="s">
        <v>577</v>
      </c>
      <c r="C1192" s="661" t="s">
        <v>2261</v>
      </c>
      <c r="D1192" s="742" t="s">
        <v>3663</v>
      </c>
      <c r="E1192" s="743" t="s">
        <v>2281</v>
      </c>
      <c r="F1192" s="661" t="s">
        <v>2258</v>
      </c>
      <c r="G1192" s="661" t="s">
        <v>2669</v>
      </c>
      <c r="H1192" s="661" t="s">
        <v>578</v>
      </c>
      <c r="I1192" s="661" t="s">
        <v>2670</v>
      </c>
      <c r="J1192" s="661" t="s">
        <v>2671</v>
      </c>
      <c r="K1192" s="661" t="s">
        <v>2672</v>
      </c>
      <c r="L1192" s="662">
        <v>1659.44</v>
      </c>
      <c r="M1192" s="662">
        <v>4978.32</v>
      </c>
      <c r="N1192" s="661">
        <v>3</v>
      </c>
      <c r="O1192" s="744">
        <v>3</v>
      </c>
      <c r="P1192" s="662">
        <v>4978.32</v>
      </c>
      <c r="Q1192" s="677">
        <v>1</v>
      </c>
      <c r="R1192" s="661">
        <v>3</v>
      </c>
      <c r="S1192" s="677">
        <v>1</v>
      </c>
      <c r="T1192" s="744">
        <v>3</v>
      </c>
      <c r="U1192" s="700">
        <v>1</v>
      </c>
    </row>
    <row r="1193" spans="1:21" ht="14.4" customHeight="1" x14ac:dyDescent="0.3">
      <c r="A1193" s="660">
        <v>11</v>
      </c>
      <c r="B1193" s="661" t="s">
        <v>577</v>
      </c>
      <c r="C1193" s="661" t="s">
        <v>2261</v>
      </c>
      <c r="D1193" s="742" t="s">
        <v>3663</v>
      </c>
      <c r="E1193" s="743" t="s">
        <v>2282</v>
      </c>
      <c r="F1193" s="661" t="s">
        <v>2256</v>
      </c>
      <c r="G1193" s="661" t="s">
        <v>3330</v>
      </c>
      <c r="H1193" s="661" t="s">
        <v>578</v>
      </c>
      <c r="I1193" s="661" t="s">
        <v>1221</v>
      </c>
      <c r="J1193" s="661" t="s">
        <v>1222</v>
      </c>
      <c r="K1193" s="661" t="s">
        <v>1223</v>
      </c>
      <c r="L1193" s="662">
        <v>85.71</v>
      </c>
      <c r="M1193" s="662">
        <v>85.71</v>
      </c>
      <c r="N1193" s="661">
        <v>1</v>
      </c>
      <c r="O1193" s="744">
        <v>1</v>
      </c>
      <c r="P1193" s="662"/>
      <c r="Q1193" s="677">
        <v>0</v>
      </c>
      <c r="R1193" s="661"/>
      <c r="S1193" s="677">
        <v>0</v>
      </c>
      <c r="T1193" s="744"/>
      <c r="U1193" s="700">
        <v>0</v>
      </c>
    </row>
    <row r="1194" spans="1:21" ht="14.4" customHeight="1" x14ac:dyDescent="0.3">
      <c r="A1194" s="660">
        <v>11</v>
      </c>
      <c r="B1194" s="661" t="s">
        <v>577</v>
      </c>
      <c r="C1194" s="661" t="s">
        <v>2261</v>
      </c>
      <c r="D1194" s="742" t="s">
        <v>3663</v>
      </c>
      <c r="E1194" s="743" t="s">
        <v>2282</v>
      </c>
      <c r="F1194" s="661" t="s">
        <v>2256</v>
      </c>
      <c r="G1194" s="661" t="s">
        <v>3447</v>
      </c>
      <c r="H1194" s="661" t="s">
        <v>578</v>
      </c>
      <c r="I1194" s="661" t="s">
        <v>3448</v>
      </c>
      <c r="J1194" s="661" t="s">
        <v>3449</v>
      </c>
      <c r="K1194" s="661" t="s">
        <v>1091</v>
      </c>
      <c r="L1194" s="662">
        <v>46.09</v>
      </c>
      <c r="M1194" s="662">
        <v>138.27000000000001</v>
      </c>
      <c r="N1194" s="661">
        <v>3</v>
      </c>
      <c r="O1194" s="744">
        <v>1</v>
      </c>
      <c r="P1194" s="662"/>
      <c r="Q1194" s="677">
        <v>0</v>
      </c>
      <c r="R1194" s="661"/>
      <c r="S1194" s="677">
        <v>0</v>
      </c>
      <c r="T1194" s="744"/>
      <c r="U1194" s="700">
        <v>0</v>
      </c>
    </row>
    <row r="1195" spans="1:21" ht="14.4" customHeight="1" x14ac:dyDescent="0.3">
      <c r="A1195" s="660">
        <v>11</v>
      </c>
      <c r="B1195" s="661" t="s">
        <v>577</v>
      </c>
      <c r="C1195" s="661" t="s">
        <v>2261</v>
      </c>
      <c r="D1195" s="742" t="s">
        <v>3663</v>
      </c>
      <c r="E1195" s="743" t="s">
        <v>2282</v>
      </c>
      <c r="F1195" s="661" t="s">
        <v>2256</v>
      </c>
      <c r="G1195" s="661" t="s">
        <v>2291</v>
      </c>
      <c r="H1195" s="661" t="s">
        <v>578</v>
      </c>
      <c r="I1195" s="661" t="s">
        <v>2487</v>
      </c>
      <c r="J1195" s="661" t="s">
        <v>2488</v>
      </c>
      <c r="K1195" s="661" t="s">
        <v>2489</v>
      </c>
      <c r="L1195" s="662">
        <v>150.04</v>
      </c>
      <c r="M1195" s="662">
        <v>300.08</v>
      </c>
      <c r="N1195" s="661">
        <v>2</v>
      </c>
      <c r="O1195" s="744">
        <v>1</v>
      </c>
      <c r="P1195" s="662">
        <v>300.08</v>
      </c>
      <c r="Q1195" s="677">
        <v>1</v>
      </c>
      <c r="R1195" s="661">
        <v>2</v>
      </c>
      <c r="S1195" s="677">
        <v>1</v>
      </c>
      <c r="T1195" s="744">
        <v>1</v>
      </c>
      <c r="U1195" s="700">
        <v>1</v>
      </c>
    </row>
    <row r="1196" spans="1:21" ht="14.4" customHeight="1" x14ac:dyDescent="0.3">
      <c r="A1196" s="660">
        <v>11</v>
      </c>
      <c r="B1196" s="661" t="s">
        <v>577</v>
      </c>
      <c r="C1196" s="661" t="s">
        <v>2261</v>
      </c>
      <c r="D1196" s="742" t="s">
        <v>3663</v>
      </c>
      <c r="E1196" s="743" t="s">
        <v>2282</v>
      </c>
      <c r="F1196" s="661" t="s">
        <v>2256</v>
      </c>
      <c r="G1196" s="661" t="s">
        <v>2291</v>
      </c>
      <c r="H1196" s="661" t="s">
        <v>578</v>
      </c>
      <c r="I1196" s="661" t="s">
        <v>2487</v>
      </c>
      <c r="J1196" s="661" t="s">
        <v>2488</v>
      </c>
      <c r="K1196" s="661" t="s">
        <v>2489</v>
      </c>
      <c r="L1196" s="662">
        <v>154.36000000000001</v>
      </c>
      <c r="M1196" s="662">
        <v>463.08000000000004</v>
      </c>
      <c r="N1196" s="661">
        <v>3</v>
      </c>
      <c r="O1196" s="744">
        <v>1</v>
      </c>
      <c r="P1196" s="662">
        <v>308.72000000000003</v>
      </c>
      <c r="Q1196" s="677">
        <v>0.66666666666666663</v>
      </c>
      <c r="R1196" s="661">
        <v>2</v>
      </c>
      <c r="S1196" s="677">
        <v>0.66666666666666663</v>
      </c>
      <c r="T1196" s="744">
        <v>0.5</v>
      </c>
      <c r="U1196" s="700">
        <v>0.5</v>
      </c>
    </row>
    <row r="1197" spans="1:21" ht="14.4" customHeight="1" x14ac:dyDescent="0.3">
      <c r="A1197" s="660">
        <v>11</v>
      </c>
      <c r="B1197" s="661" t="s">
        <v>577</v>
      </c>
      <c r="C1197" s="661" t="s">
        <v>2261</v>
      </c>
      <c r="D1197" s="742" t="s">
        <v>3663</v>
      </c>
      <c r="E1197" s="743" t="s">
        <v>2282</v>
      </c>
      <c r="F1197" s="661" t="s">
        <v>2256</v>
      </c>
      <c r="G1197" s="661" t="s">
        <v>2291</v>
      </c>
      <c r="H1197" s="661" t="s">
        <v>960</v>
      </c>
      <c r="I1197" s="661" t="s">
        <v>1126</v>
      </c>
      <c r="J1197" s="661" t="s">
        <v>2138</v>
      </c>
      <c r="K1197" s="661" t="s">
        <v>2139</v>
      </c>
      <c r="L1197" s="662">
        <v>150.04</v>
      </c>
      <c r="M1197" s="662">
        <v>1500.3999999999999</v>
      </c>
      <c r="N1197" s="661">
        <v>10</v>
      </c>
      <c r="O1197" s="744">
        <v>5</v>
      </c>
      <c r="P1197" s="662">
        <v>1500.3999999999999</v>
      </c>
      <c r="Q1197" s="677">
        <v>1</v>
      </c>
      <c r="R1197" s="661">
        <v>10</v>
      </c>
      <c r="S1197" s="677">
        <v>1</v>
      </c>
      <c r="T1197" s="744">
        <v>5</v>
      </c>
      <c r="U1197" s="700">
        <v>1</v>
      </c>
    </row>
    <row r="1198" spans="1:21" ht="14.4" customHeight="1" x14ac:dyDescent="0.3">
      <c r="A1198" s="660">
        <v>11</v>
      </c>
      <c r="B1198" s="661" t="s">
        <v>577</v>
      </c>
      <c r="C1198" s="661" t="s">
        <v>2261</v>
      </c>
      <c r="D1198" s="742" t="s">
        <v>3663</v>
      </c>
      <c r="E1198" s="743" t="s">
        <v>2282</v>
      </c>
      <c r="F1198" s="661" t="s">
        <v>2256</v>
      </c>
      <c r="G1198" s="661" t="s">
        <v>2291</v>
      </c>
      <c r="H1198" s="661" t="s">
        <v>960</v>
      </c>
      <c r="I1198" s="661" t="s">
        <v>1126</v>
      </c>
      <c r="J1198" s="661" t="s">
        <v>2138</v>
      </c>
      <c r="K1198" s="661" t="s">
        <v>2139</v>
      </c>
      <c r="L1198" s="662">
        <v>154.36000000000001</v>
      </c>
      <c r="M1198" s="662">
        <v>308.72000000000003</v>
      </c>
      <c r="N1198" s="661">
        <v>2</v>
      </c>
      <c r="O1198" s="744">
        <v>2</v>
      </c>
      <c r="P1198" s="662">
        <v>308.72000000000003</v>
      </c>
      <c r="Q1198" s="677">
        <v>1</v>
      </c>
      <c r="R1198" s="661">
        <v>2</v>
      </c>
      <c r="S1198" s="677">
        <v>1</v>
      </c>
      <c r="T1198" s="744">
        <v>2</v>
      </c>
      <c r="U1198" s="700">
        <v>1</v>
      </c>
    </row>
    <row r="1199" spans="1:21" ht="14.4" customHeight="1" x14ac:dyDescent="0.3">
      <c r="A1199" s="660">
        <v>11</v>
      </c>
      <c r="B1199" s="661" t="s">
        <v>577</v>
      </c>
      <c r="C1199" s="661" t="s">
        <v>2261</v>
      </c>
      <c r="D1199" s="742" t="s">
        <v>3663</v>
      </c>
      <c r="E1199" s="743" t="s">
        <v>2282</v>
      </c>
      <c r="F1199" s="661" t="s">
        <v>2256</v>
      </c>
      <c r="G1199" s="661" t="s">
        <v>2459</v>
      </c>
      <c r="H1199" s="661" t="s">
        <v>578</v>
      </c>
      <c r="I1199" s="661" t="s">
        <v>2460</v>
      </c>
      <c r="J1199" s="661" t="s">
        <v>2461</v>
      </c>
      <c r="K1199" s="661" t="s">
        <v>2462</v>
      </c>
      <c r="L1199" s="662">
        <v>159.71</v>
      </c>
      <c r="M1199" s="662">
        <v>2235.94</v>
      </c>
      <c r="N1199" s="661">
        <v>14</v>
      </c>
      <c r="O1199" s="744">
        <v>4.5</v>
      </c>
      <c r="P1199" s="662">
        <v>1437.39</v>
      </c>
      <c r="Q1199" s="677">
        <v>0.6428571428571429</v>
      </c>
      <c r="R1199" s="661">
        <v>9</v>
      </c>
      <c r="S1199" s="677">
        <v>0.6428571428571429</v>
      </c>
      <c r="T1199" s="744">
        <v>3</v>
      </c>
      <c r="U1199" s="700">
        <v>0.66666666666666663</v>
      </c>
    </row>
    <row r="1200" spans="1:21" ht="14.4" customHeight="1" x14ac:dyDescent="0.3">
      <c r="A1200" s="660">
        <v>11</v>
      </c>
      <c r="B1200" s="661" t="s">
        <v>577</v>
      </c>
      <c r="C1200" s="661" t="s">
        <v>2261</v>
      </c>
      <c r="D1200" s="742" t="s">
        <v>3663</v>
      </c>
      <c r="E1200" s="743" t="s">
        <v>2282</v>
      </c>
      <c r="F1200" s="661" t="s">
        <v>2256</v>
      </c>
      <c r="G1200" s="661" t="s">
        <v>2292</v>
      </c>
      <c r="H1200" s="661" t="s">
        <v>578</v>
      </c>
      <c r="I1200" s="661" t="s">
        <v>2338</v>
      </c>
      <c r="J1200" s="661" t="s">
        <v>1102</v>
      </c>
      <c r="K1200" s="661" t="s">
        <v>2146</v>
      </c>
      <c r="L1200" s="662">
        <v>170.52</v>
      </c>
      <c r="M1200" s="662">
        <v>341.04</v>
      </c>
      <c r="N1200" s="661">
        <v>2</v>
      </c>
      <c r="O1200" s="744">
        <v>1</v>
      </c>
      <c r="P1200" s="662"/>
      <c r="Q1200" s="677">
        <v>0</v>
      </c>
      <c r="R1200" s="661"/>
      <c r="S1200" s="677">
        <v>0</v>
      </c>
      <c r="T1200" s="744"/>
      <c r="U1200" s="700">
        <v>0</v>
      </c>
    </row>
    <row r="1201" spans="1:21" ht="14.4" customHeight="1" x14ac:dyDescent="0.3">
      <c r="A1201" s="660">
        <v>11</v>
      </c>
      <c r="B1201" s="661" t="s">
        <v>577</v>
      </c>
      <c r="C1201" s="661" t="s">
        <v>2261</v>
      </c>
      <c r="D1201" s="742" t="s">
        <v>3663</v>
      </c>
      <c r="E1201" s="743" t="s">
        <v>2282</v>
      </c>
      <c r="F1201" s="661" t="s">
        <v>2256</v>
      </c>
      <c r="G1201" s="661" t="s">
        <v>2292</v>
      </c>
      <c r="H1201" s="661" t="s">
        <v>578</v>
      </c>
      <c r="I1201" s="661" t="s">
        <v>1101</v>
      </c>
      <c r="J1201" s="661" t="s">
        <v>1102</v>
      </c>
      <c r="K1201" s="661" t="s">
        <v>2146</v>
      </c>
      <c r="L1201" s="662">
        <v>170.52</v>
      </c>
      <c r="M1201" s="662">
        <v>1193.6400000000001</v>
      </c>
      <c r="N1201" s="661">
        <v>7</v>
      </c>
      <c r="O1201" s="744">
        <v>2.5</v>
      </c>
      <c r="P1201" s="662">
        <v>682.08</v>
      </c>
      <c r="Q1201" s="677">
        <v>0.5714285714285714</v>
      </c>
      <c r="R1201" s="661">
        <v>4</v>
      </c>
      <c r="S1201" s="677">
        <v>0.5714285714285714</v>
      </c>
      <c r="T1201" s="744">
        <v>1</v>
      </c>
      <c r="U1201" s="700">
        <v>0.4</v>
      </c>
    </row>
    <row r="1202" spans="1:21" ht="14.4" customHeight="1" x14ac:dyDescent="0.3">
      <c r="A1202" s="660">
        <v>11</v>
      </c>
      <c r="B1202" s="661" t="s">
        <v>577</v>
      </c>
      <c r="C1202" s="661" t="s">
        <v>2261</v>
      </c>
      <c r="D1202" s="742" t="s">
        <v>3663</v>
      </c>
      <c r="E1202" s="743" t="s">
        <v>2282</v>
      </c>
      <c r="F1202" s="661" t="s">
        <v>2256</v>
      </c>
      <c r="G1202" s="661" t="s">
        <v>2950</v>
      </c>
      <c r="H1202" s="661" t="s">
        <v>578</v>
      </c>
      <c r="I1202" s="661" t="s">
        <v>1525</v>
      </c>
      <c r="J1202" s="661" t="s">
        <v>1526</v>
      </c>
      <c r="K1202" s="661" t="s">
        <v>3450</v>
      </c>
      <c r="L1202" s="662">
        <v>508.75</v>
      </c>
      <c r="M1202" s="662">
        <v>508.75</v>
      </c>
      <c r="N1202" s="661">
        <v>1</v>
      </c>
      <c r="O1202" s="744">
        <v>1</v>
      </c>
      <c r="P1202" s="662">
        <v>508.75</v>
      </c>
      <c r="Q1202" s="677">
        <v>1</v>
      </c>
      <c r="R1202" s="661">
        <v>1</v>
      </c>
      <c r="S1202" s="677">
        <v>1</v>
      </c>
      <c r="T1202" s="744">
        <v>1</v>
      </c>
      <c r="U1202" s="700">
        <v>1</v>
      </c>
    </row>
    <row r="1203" spans="1:21" ht="14.4" customHeight="1" x14ac:dyDescent="0.3">
      <c r="A1203" s="660">
        <v>11</v>
      </c>
      <c r="B1203" s="661" t="s">
        <v>577</v>
      </c>
      <c r="C1203" s="661" t="s">
        <v>2261</v>
      </c>
      <c r="D1203" s="742" t="s">
        <v>3663</v>
      </c>
      <c r="E1203" s="743" t="s">
        <v>2282</v>
      </c>
      <c r="F1203" s="661" t="s">
        <v>2256</v>
      </c>
      <c r="G1203" s="661" t="s">
        <v>2294</v>
      </c>
      <c r="H1203" s="661" t="s">
        <v>578</v>
      </c>
      <c r="I1203" s="661" t="s">
        <v>1613</v>
      </c>
      <c r="J1203" s="661" t="s">
        <v>1614</v>
      </c>
      <c r="K1203" s="661" t="s">
        <v>2146</v>
      </c>
      <c r="L1203" s="662">
        <v>66.819999999999993</v>
      </c>
      <c r="M1203" s="662">
        <v>267.27999999999997</v>
      </c>
      <c r="N1203" s="661">
        <v>4</v>
      </c>
      <c r="O1203" s="744">
        <v>1.5</v>
      </c>
      <c r="P1203" s="662">
        <v>267.27999999999997</v>
      </c>
      <c r="Q1203" s="677">
        <v>1</v>
      </c>
      <c r="R1203" s="661">
        <v>4</v>
      </c>
      <c r="S1203" s="677">
        <v>1</v>
      </c>
      <c r="T1203" s="744">
        <v>1.5</v>
      </c>
      <c r="U1203" s="700">
        <v>1</v>
      </c>
    </row>
    <row r="1204" spans="1:21" ht="14.4" customHeight="1" x14ac:dyDescent="0.3">
      <c r="A1204" s="660">
        <v>11</v>
      </c>
      <c r="B1204" s="661" t="s">
        <v>577</v>
      </c>
      <c r="C1204" s="661" t="s">
        <v>2261</v>
      </c>
      <c r="D1204" s="742" t="s">
        <v>3663</v>
      </c>
      <c r="E1204" s="743" t="s">
        <v>2282</v>
      </c>
      <c r="F1204" s="661" t="s">
        <v>2256</v>
      </c>
      <c r="G1204" s="661" t="s">
        <v>2850</v>
      </c>
      <c r="H1204" s="661" t="s">
        <v>578</v>
      </c>
      <c r="I1204" s="661" t="s">
        <v>2851</v>
      </c>
      <c r="J1204" s="661" t="s">
        <v>2852</v>
      </c>
      <c r="K1204" s="661" t="s">
        <v>1365</v>
      </c>
      <c r="L1204" s="662">
        <v>79.849999999999994</v>
      </c>
      <c r="M1204" s="662">
        <v>3193.9999999999995</v>
      </c>
      <c r="N1204" s="661">
        <v>40</v>
      </c>
      <c r="O1204" s="744">
        <v>11</v>
      </c>
      <c r="P1204" s="662">
        <v>239.54999999999998</v>
      </c>
      <c r="Q1204" s="677">
        <v>7.5000000000000011E-2</v>
      </c>
      <c r="R1204" s="661">
        <v>3</v>
      </c>
      <c r="S1204" s="677">
        <v>7.4999999999999997E-2</v>
      </c>
      <c r="T1204" s="744">
        <v>0.5</v>
      </c>
      <c r="U1204" s="700">
        <v>4.5454545454545456E-2</v>
      </c>
    </row>
    <row r="1205" spans="1:21" ht="14.4" customHeight="1" x14ac:dyDescent="0.3">
      <c r="A1205" s="660">
        <v>11</v>
      </c>
      <c r="B1205" s="661" t="s">
        <v>577</v>
      </c>
      <c r="C1205" s="661" t="s">
        <v>2261</v>
      </c>
      <c r="D1205" s="742" t="s">
        <v>3663</v>
      </c>
      <c r="E1205" s="743" t="s">
        <v>2282</v>
      </c>
      <c r="F1205" s="661" t="s">
        <v>2256</v>
      </c>
      <c r="G1205" s="661" t="s">
        <v>2850</v>
      </c>
      <c r="H1205" s="661" t="s">
        <v>578</v>
      </c>
      <c r="I1205" s="661" t="s">
        <v>2853</v>
      </c>
      <c r="J1205" s="661" t="s">
        <v>2852</v>
      </c>
      <c r="K1205" s="661" t="s">
        <v>2854</v>
      </c>
      <c r="L1205" s="662">
        <v>0</v>
      </c>
      <c r="M1205" s="662">
        <v>0</v>
      </c>
      <c r="N1205" s="661">
        <v>15</v>
      </c>
      <c r="O1205" s="744">
        <v>3.5</v>
      </c>
      <c r="P1205" s="662">
        <v>0</v>
      </c>
      <c r="Q1205" s="677"/>
      <c r="R1205" s="661">
        <v>10</v>
      </c>
      <c r="S1205" s="677">
        <v>0.66666666666666663</v>
      </c>
      <c r="T1205" s="744">
        <v>2</v>
      </c>
      <c r="U1205" s="700">
        <v>0.5714285714285714</v>
      </c>
    </row>
    <row r="1206" spans="1:21" ht="14.4" customHeight="1" x14ac:dyDescent="0.3">
      <c r="A1206" s="660">
        <v>11</v>
      </c>
      <c r="B1206" s="661" t="s">
        <v>577</v>
      </c>
      <c r="C1206" s="661" t="s">
        <v>2261</v>
      </c>
      <c r="D1206" s="742" t="s">
        <v>3663</v>
      </c>
      <c r="E1206" s="743" t="s">
        <v>2282</v>
      </c>
      <c r="F1206" s="661" t="s">
        <v>2256</v>
      </c>
      <c r="G1206" s="661" t="s">
        <v>2295</v>
      </c>
      <c r="H1206" s="661" t="s">
        <v>578</v>
      </c>
      <c r="I1206" s="661" t="s">
        <v>852</v>
      </c>
      <c r="J1206" s="661" t="s">
        <v>853</v>
      </c>
      <c r="K1206" s="661" t="s">
        <v>854</v>
      </c>
      <c r="L1206" s="662">
        <v>72.64</v>
      </c>
      <c r="M1206" s="662">
        <v>72.64</v>
      </c>
      <c r="N1206" s="661">
        <v>1</v>
      </c>
      <c r="O1206" s="744">
        <v>1</v>
      </c>
      <c r="P1206" s="662"/>
      <c r="Q1206" s="677">
        <v>0</v>
      </c>
      <c r="R1206" s="661"/>
      <c r="S1206" s="677">
        <v>0</v>
      </c>
      <c r="T1206" s="744"/>
      <c r="U1206" s="700">
        <v>0</v>
      </c>
    </row>
    <row r="1207" spans="1:21" ht="14.4" customHeight="1" x14ac:dyDescent="0.3">
      <c r="A1207" s="660">
        <v>11</v>
      </c>
      <c r="B1207" s="661" t="s">
        <v>577</v>
      </c>
      <c r="C1207" s="661" t="s">
        <v>2261</v>
      </c>
      <c r="D1207" s="742" t="s">
        <v>3663</v>
      </c>
      <c r="E1207" s="743" t="s">
        <v>2282</v>
      </c>
      <c r="F1207" s="661" t="s">
        <v>2256</v>
      </c>
      <c r="G1207" s="661" t="s">
        <v>2295</v>
      </c>
      <c r="H1207" s="661" t="s">
        <v>578</v>
      </c>
      <c r="I1207" s="661" t="s">
        <v>2370</v>
      </c>
      <c r="J1207" s="661" t="s">
        <v>2371</v>
      </c>
      <c r="K1207" s="661" t="s">
        <v>2372</v>
      </c>
      <c r="L1207" s="662">
        <v>96.84</v>
      </c>
      <c r="M1207" s="662">
        <v>193.68</v>
      </c>
      <c r="N1207" s="661">
        <v>2</v>
      </c>
      <c r="O1207" s="744">
        <v>1</v>
      </c>
      <c r="P1207" s="662"/>
      <c r="Q1207" s="677">
        <v>0</v>
      </c>
      <c r="R1207" s="661"/>
      <c r="S1207" s="677">
        <v>0</v>
      </c>
      <c r="T1207" s="744"/>
      <c r="U1207" s="700">
        <v>0</v>
      </c>
    </row>
    <row r="1208" spans="1:21" ht="14.4" customHeight="1" x14ac:dyDescent="0.3">
      <c r="A1208" s="660">
        <v>11</v>
      </c>
      <c r="B1208" s="661" t="s">
        <v>577</v>
      </c>
      <c r="C1208" s="661" t="s">
        <v>2261</v>
      </c>
      <c r="D1208" s="742" t="s">
        <v>3663</v>
      </c>
      <c r="E1208" s="743" t="s">
        <v>2282</v>
      </c>
      <c r="F1208" s="661" t="s">
        <v>2256</v>
      </c>
      <c r="G1208" s="661" t="s">
        <v>2295</v>
      </c>
      <c r="H1208" s="661" t="s">
        <v>578</v>
      </c>
      <c r="I1208" s="661" t="s">
        <v>2496</v>
      </c>
      <c r="J1208" s="661" t="s">
        <v>2371</v>
      </c>
      <c r="K1208" s="661" t="s">
        <v>2497</v>
      </c>
      <c r="L1208" s="662">
        <v>322.8</v>
      </c>
      <c r="M1208" s="662">
        <v>322.8</v>
      </c>
      <c r="N1208" s="661">
        <v>1</v>
      </c>
      <c r="O1208" s="744">
        <v>0.5</v>
      </c>
      <c r="P1208" s="662"/>
      <c r="Q1208" s="677">
        <v>0</v>
      </c>
      <c r="R1208" s="661"/>
      <c r="S1208" s="677">
        <v>0</v>
      </c>
      <c r="T1208" s="744"/>
      <c r="U1208" s="700">
        <v>0</v>
      </c>
    </row>
    <row r="1209" spans="1:21" ht="14.4" customHeight="1" x14ac:dyDescent="0.3">
      <c r="A1209" s="660">
        <v>11</v>
      </c>
      <c r="B1209" s="661" t="s">
        <v>577</v>
      </c>
      <c r="C1209" s="661" t="s">
        <v>2261</v>
      </c>
      <c r="D1209" s="742" t="s">
        <v>3663</v>
      </c>
      <c r="E1209" s="743" t="s">
        <v>2282</v>
      </c>
      <c r="F1209" s="661" t="s">
        <v>2256</v>
      </c>
      <c r="G1209" s="661" t="s">
        <v>2295</v>
      </c>
      <c r="H1209" s="661" t="s">
        <v>578</v>
      </c>
      <c r="I1209" s="661" t="s">
        <v>3333</v>
      </c>
      <c r="J1209" s="661" t="s">
        <v>3334</v>
      </c>
      <c r="K1209" s="661" t="s">
        <v>3335</v>
      </c>
      <c r="L1209" s="662">
        <v>0</v>
      </c>
      <c r="M1209" s="662">
        <v>0</v>
      </c>
      <c r="N1209" s="661">
        <v>2</v>
      </c>
      <c r="O1209" s="744">
        <v>0.5</v>
      </c>
      <c r="P1209" s="662">
        <v>0</v>
      </c>
      <c r="Q1209" s="677"/>
      <c r="R1209" s="661">
        <v>2</v>
      </c>
      <c r="S1209" s="677">
        <v>1</v>
      </c>
      <c r="T1209" s="744">
        <v>0.5</v>
      </c>
      <c r="U1209" s="700">
        <v>1</v>
      </c>
    </row>
    <row r="1210" spans="1:21" ht="14.4" customHeight="1" x14ac:dyDescent="0.3">
      <c r="A1210" s="660">
        <v>11</v>
      </c>
      <c r="B1210" s="661" t="s">
        <v>577</v>
      </c>
      <c r="C1210" s="661" t="s">
        <v>2261</v>
      </c>
      <c r="D1210" s="742" t="s">
        <v>3663</v>
      </c>
      <c r="E1210" s="743" t="s">
        <v>2282</v>
      </c>
      <c r="F1210" s="661" t="s">
        <v>2256</v>
      </c>
      <c r="G1210" s="661" t="s">
        <v>2295</v>
      </c>
      <c r="H1210" s="661" t="s">
        <v>578</v>
      </c>
      <c r="I1210" s="661" t="s">
        <v>3336</v>
      </c>
      <c r="J1210" s="661" t="s">
        <v>3334</v>
      </c>
      <c r="K1210" s="661" t="s">
        <v>3337</v>
      </c>
      <c r="L1210" s="662">
        <v>0</v>
      </c>
      <c r="M1210" s="662">
        <v>0</v>
      </c>
      <c r="N1210" s="661">
        <v>2</v>
      </c>
      <c r="O1210" s="744">
        <v>1</v>
      </c>
      <c r="P1210" s="662">
        <v>0</v>
      </c>
      <c r="Q1210" s="677"/>
      <c r="R1210" s="661">
        <v>1</v>
      </c>
      <c r="S1210" s="677">
        <v>0.5</v>
      </c>
      <c r="T1210" s="744">
        <v>0.5</v>
      </c>
      <c r="U1210" s="700">
        <v>0.5</v>
      </c>
    </row>
    <row r="1211" spans="1:21" ht="14.4" customHeight="1" x14ac:dyDescent="0.3">
      <c r="A1211" s="660">
        <v>11</v>
      </c>
      <c r="B1211" s="661" t="s">
        <v>577</v>
      </c>
      <c r="C1211" s="661" t="s">
        <v>2261</v>
      </c>
      <c r="D1211" s="742" t="s">
        <v>3663</v>
      </c>
      <c r="E1211" s="743" t="s">
        <v>2282</v>
      </c>
      <c r="F1211" s="661" t="s">
        <v>2256</v>
      </c>
      <c r="G1211" s="661" t="s">
        <v>2295</v>
      </c>
      <c r="H1211" s="661" t="s">
        <v>578</v>
      </c>
      <c r="I1211" s="661" t="s">
        <v>3227</v>
      </c>
      <c r="J1211" s="661" t="s">
        <v>3228</v>
      </c>
      <c r="K1211" s="661" t="s">
        <v>3229</v>
      </c>
      <c r="L1211" s="662">
        <v>0</v>
      </c>
      <c r="M1211" s="662">
        <v>0</v>
      </c>
      <c r="N1211" s="661">
        <v>16</v>
      </c>
      <c r="O1211" s="744">
        <v>9.5</v>
      </c>
      <c r="P1211" s="662">
        <v>0</v>
      </c>
      <c r="Q1211" s="677"/>
      <c r="R1211" s="661">
        <v>9</v>
      </c>
      <c r="S1211" s="677">
        <v>0.5625</v>
      </c>
      <c r="T1211" s="744">
        <v>5.5</v>
      </c>
      <c r="U1211" s="700">
        <v>0.57894736842105265</v>
      </c>
    </row>
    <row r="1212" spans="1:21" ht="14.4" customHeight="1" x14ac:dyDescent="0.3">
      <c r="A1212" s="660">
        <v>11</v>
      </c>
      <c r="B1212" s="661" t="s">
        <v>577</v>
      </c>
      <c r="C1212" s="661" t="s">
        <v>2261</v>
      </c>
      <c r="D1212" s="742" t="s">
        <v>3663</v>
      </c>
      <c r="E1212" s="743" t="s">
        <v>2282</v>
      </c>
      <c r="F1212" s="661" t="s">
        <v>2256</v>
      </c>
      <c r="G1212" s="661" t="s">
        <v>2295</v>
      </c>
      <c r="H1212" s="661" t="s">
        <v>578</v>
      </c>
      <c r="I1212" s="661" t="s">
        <v>2498</v>
      </c>
      <c r="J1212" s="661" t="s">
        <v>2499</v>
      </c>
      <c r="K1212" s="661" t="s">
        <v>2500</v>
      </c>
      <c r="L1212" s="662">
        <v>96.84</v>
      </c>
      <c r="M1212" s="662">
        <v>193.68</v>
      </c>
      <c r="N1212" s="661">
        <v>2</v>
      </c>
      <c r="O1212" s="744">
        <v>1</v>
      </c>
      <c r="P1212" s="662"/>
      <c r="Q1212" s="677">
        <v>0</v>
      </c>
      <c r="R1212" s="661"/>
      <c r="S1212" s="677">
        <v>0</v>
      </c>
      <c r="T1212" s="744"/>
      <c r="U1212" s="700">
        <v>0</v>
      </c>
    </row>
    <row r="1213" spans="1:21" ht="14.4" customHeight="1" x14ac:dyDescent="0.3">
      <c r="A1213" s="660">
        <v>11</v>
      </c>
      <c r="B1213" s="661" t="s">
        <v>577</v>
      </c>
      <c r="C1213" s="661" t="s">
        <v>2261</v>
      </c>
      <c r="D1213" s="742" t="s">
        <v>3663</v>
      </c>
      <c r="E1213" s="743" t="s">
        <v>2282</v>
      </c>
      <c r="F1213" s="661" t="s">
        <v>2256</v>
      </c>
      <c r="G1213" s="661" t="s">
        <v>2295</v>
      </c>
      <c r="H1213" s="661" t="s">
        <v>578</v>
      </c>
      <c r="I1213" s="661" t="s">
        <v>3451</v>
      </c>
      <c r="J1213" s="661" t="s">
        <v>2976</v>
      </c>
      <c r="K1213" s="661" t="s">
        <v>3452</v>
      </c>
      <c r="L1213" s="662">
        <v>161.4</v>
      </c>
      <c r="M1213" s="662">
        <v>322.8</v>
      </c>
      <c r="N1213" s="661">
        <v>2</v>
      </c>
      <c r="O1213" s="744">
        <v>1</v>
      </c>
      <c r="P1213" s="662">
        <v>161.4</v>
      </c>
      <c r="Q1213" s="677">
        <v>0.5</v>
      </c>
      <c r="R1213" s="661">
        <v>1</v>
      </c>
      <c r="S1213" s="677">
        <v>0.5</v>
      </c>
      <c r="T1213" s="744">
        <v>0.5</v>
      </c>
      <c r="U1213" s="700">
        <v>0.5</v>
      </c>
    </row>
    <row r="1214" spans="1:21" ht="14.4" customHeight="1" x14ac:dyDescent="0.3">
      <c r="A1214" s="660">
        <v>11</v>
      </c>
      <c r="B1214" s="661" t="s">
        <v>577</v>
      </c>
      <c r="C1214" s="661" t="s">
        <v>2261</v>
      </c>
      <c r="D1214" s="742" t="s">
        <v>3663</v>
      </c>
      <c r="E1214" s="743" t="s">
        <v>2282</v>
      </c>
      <c r="F1214" s="661" t="s">
        <v>2256</v>
      </c>
      <c r="G1214" s="661" t="s">
        <v>2295</v>
      </c>
      <c r="H1214" s="661" t="s">
        <v>578</v>
      </c>
      <c r="I1214" s="661" t="s">
        <v>3453</v>
      </c>
      <c r="J1214" s="661" t="s">
        <v>3228</v>
      </c>
      <c r="K1214" s="661" t="s">
        <v>3454</v>
      </c>
      <c r="L1214" s="662">
        <v>0</v>
      </c>
      <c r="M1214" s="662">
        <v>0</v>
      </c>
      <c r="N1214" s="661">
        <v>5</v>
      </c>
      <c r="O1214" s="744">
        <v>3</v>
      </c>
      <c r="P1214" s="662">
        <v>0</v>
      </c>
      <c r="Q1214" s="677"/>
      <c r="R1214" s="661">
        <v>2</v>
      </c>
      <c r="S1214" s="677">
        <v>0.4</v>
      </c>
      <c r="T1214" s="744">
        <v>1</v>
      </c>
      <c r="U1214" s="700">
        <v>0.33333333333333331</v>
      </c>
    </row>
    <row r="1215" spans="1:21" ht="14.4" customHeight="1" x14ac:dyDescent="0.3">
      <c r="A1215" s="660">
        <v>11</v>
      </c>
      <c r="B1215" s="661" t="s">
        <v>577</v>
      </c>
      <c r="C1215" s="661" t="s">
        <v>2261</v>
      </c>
      <c r="D1215" s="742" t="s">
        <v>3663</v>
      </c>
      <c r="E1215" s="743" t="s">
        <v>2282</v>
      </c>
      <c r="F1215" s="661" t="s">
        <v>2256</v>
      </c>
      <c r="G1215" s="661" t="s">
        <v>2343</v>
      </c>
      <c r="H1215" s="661" t="s">
        <v>578</v>
      </c>
      <c r="I1215" s="661" t="s">
        <v>2860</v>
      </c>
      <c r="J1215" s="661" t="s">
        <v>669</v>
      </c>
      <c r="K1215" s="661" t="s">
        <v>2345</v>
      </c>
      <c r="L1215" s="662">
        <v>110.28</v>
      </c>
      <c r="M1215" s="662">
        <v>110.28</v>
      </c>
      <c r="N1215" s="661">
        <v>1</v>
      </c>
      <c r="O1215" s="744">
        <v>0.5</v>
      </c>
      <c r="P1215" s="662"/>
      <c r="Q1215" s="677">
        <v>0</v>
      </c>
      <c r="R1215" s="661"/>
      <c r="S1215" s="677">
        <v>0</v>
      </c>
      <c r="T1215" s="744"/>
      <c r="U1215" s="700">
        <v>0</v>
      </c>
    </row>
    <row r="1216" spans="1:21" ht="14.4" customHeight="1" x14ac:dyDescent="0.3">
      <c r="A1216" s="660">
        <v>11</v>
      </c>
      <c r="B1216" s="661" t="s">
        <v>577</v>
      </c>
      <c r="C1216" s="661" t="s">
        <v>2261</v>
      </c>
      <c r="D1216" s="742" t="s">
        <v>3663</v>
      </c>
      <c r="E1216" s="743" t="s">
        <v>2282</v>
      </c>
      <c r="F1216" s="661" t="s">
        <v>2256</v>
      </c>
      <c r="G1216" s="661" t="s">
        <v>2296</v>
      </c>
      <c r="H1216" s="661" t="s">
        <v>578</v>
      </c>
      <c r="I1216" s="661" t="s">
        <v>2987</v>
      </c>
      <c r="J1216" s="661" t="s">
        <v>2988</v>
      </c>
      <c r="K1216" s="661" t="s">
        <v>2989</v>
      </c>
      <c r="L1216" s="662">
        <v>79.48</v>
      </c>
      <c r="M1216" s="662">
        <v>238.44</v>
      </c>
      <c r="N1216" s="661">
        <v>3</v>
      </c>
      <c r="O1216" s="744">
        <v>1.5</v>
      </c>
      <c r="P1216" s="662">
        <v>238.44</v>
      </c>
      <c r="Q1216" s="677">
        <v>1</v>
      </c>
      <c r="R1216" s="661">
        <v>3</v>
      </c>
      <c r="S1216" s="677">
        <v>1</v>
      </c>
      <c r="T1216" s="744">
        <v>1.5</v>
      </c>
      <c r="U1216" s="700">
        <v>1</v>
      </c>
    </row>
    <row r="1217" spans="1:21" ht="14.4" customHeight="1" x14ac:dyDescent="0.3">
      <c r="A1217" s="660">
        <v>11</v>
      </c>
      <c r="B1217" s="661" t="s">
        <v>577</v>
      </c>
      <c r="C1217" s="661" t="s">
        <v>2261</v>
      </c>
      <c r="D1217" s="742" t="s">
        <v>3663</v>
      </c>
      <c r="E1217" s="743" t="s">
        <v>2282</v>
      </c>
      <c r="F1217" s="661" t="s">
        <v>2256</v>
      </c>
      <c r="G1217" s="661" t="s">
        <v>2296</v>
      </c>
      <c r="H1217" s="661" t="s">
        <v>578</v>
      </c>
      <c r="I1217" s="661" t="s">
        <v>2297</v>
      </c>
      <c r="J1217" s="661" t="s">
        <v>2298</v>
      </c>
      <c r="K1217" s="661" t="s">
        <v>2299</v>
      </c>
      <c r="L1217" s="662">
        <v>39.74</v>
      </c>
      <c r="M1217" s="662">
        <v>158.96</v>
      </c>
      <c r="N1217" s="661">
        <v>4</v>
      </c>
      <c r="O1217" s="744">
        <v>0.5</v>
      </c>
      <c r="P1217" s="662">
        <v>158.96</v>
      </c>
      <c r="Q1217" s="677">
        <v>1</v>
      </c>
      <c r="R1217" s="661">
        <v>4</v>
      </c>
      <c r="S1217" s="677">
        <v>1</v>
      </c>
      <c r="T1217" s="744">
        <v>0.5</v>
      </c>
      <c r="U1217" s="700">
        <v>1</v>
      </c>
    </row>
    <row r="1218" spans="1:21" ht="14.4" customHeight="1" x14ac:dyDescent="0.3">
      <c r="A1218" s="660">
        <v>11</v>
      </c>
      <c r="B1218" s="661" t="s">
        <v>577</v>
      </c>
      <c r="C1218" s="661" t="s">
        <v>2261</v>
      </c>
      <c r="D1218" s="742" t="s">
        <v>3663</v>
      </c>
      <c r="E1218" s="743" t="s">
        <v>2282</v>
      </c>
      <c r="F1218" s="661" t="s">
        <v>2256</v>
      </c>
      <c r="G1218" s="661" t="s">
        <v>3455</v>
      </c>
      <c r="H1218" s="661" t="s">
        <v>578</v>
      </c>
      <c r="I1218" s="661" t="s">
        <v>3456</v>
      </c>
      <c r="J1218" s="661" t="s">
        <v>3457</v>
      </c>
      <c r="K1218" s="661" t="s">
        <v>3458</v>
      </c>
      <c r="L1218" s="662">
        <v>798.69</v>
      </c>
      <c r="M1218" s="662">
        <v>2396.0700000000002</v>
      </c>
      <c r="N1218" s="661">
        <v>3</v>
      </c>
      <c r="O1218" s="744">
        <v>0.5</v>
      </c>
      <c r="P1218" s="662">
        <v>2396.0700000000002</v>
      </c>
      <c r="Q1218" s="677">
        <v>1</v>
      </c>
      <c r="R1218" s="661">
        <v>3</v>
      </c>
      <c r="S1218" s="677">
        <v>1</v>
      </c>
      <c r="T1218" s="744">
        <v>0.5</v>
      </c>
      <c r="U1218" s="700">
        <v>1</v>
      </c>
    </row>
    <row r="1219" spans="1:21" ht="14.4" customHeight="1" x14ac:dyDescent="0.3">
      <c r="A1219" s="660">
        <v>11</v>
      </c>
      <c r="B1219" s="661" t="s">
        <v>577</v>
      </c>
      <c r="C1219" s="661" t="s">
        <v>2261</v>
      </c>
      <c r="D1219" s="742" t="s">
        <v>3663</v>
      </c>
      <c r="E1219" s="743" t="s">
        <v>2282</v>
      </c>
      <c r="F1219" s="661" t="s">
        <v>2256</v>
      </c>
      <c r="G1219" s="661" t="s">
        <v>3459</v>
      </c>
      <c r="H1219" s="661" t="s">
        <v>960</v>
      </c>
      <c r="I1219" s="661" t="s">
        <v>3460</v>
      </c>
      <c r="J1219" s="661" t="s">
        <v>3461</v>
      </c>
      <c r="K1219" s="661" t="s">
        <v>3462</v>
      </c>
      <c r="L1219" s="662">
        <v>185.34</v>
      </c>
      <c r="M1219" s="662">
        <v>185.34</v>
      </c>
      <c r="N1219" s="661">
        <v>1</v>
      </c>
      <c r="O1219" s="744">
        <v>1</v>
      </c>
      <c r="P1219" s="662">
        <v>185.34</v>
      </c>
      <c r="Q1219" s="677">
        <v>1</v>
      </c>
      <c r="R1219" s="661">
        <v>1</v>
      </c>
      <c r="S1219" s="677">
        <v>1</v>
      </c>
      <c r="T1219" s="744">
        <v>1</v>
      </c>
      <c r="U1219" s="700">
        <v>1</v>
      </c>
    </row>
    <row r="1220" spans="1:21" ht="14.4" customHeight="1" x14ac:dyDescent="0.3">
      <c r="A1220" s="660">
        <v>11</v>
      </c>
      <c r="B1220" s="661" t="s">
        <v>577</v>
      </c>
      <c r="C1220" s="661" t="s">
        <v>2261</v>
      </c>
      <c r="D1220" s="742" t="s">
        <v>3663</v>
      </c>
      <c r="E1220" s="743" t="s">
        <v>2282</v>
      </c>
      <c r="F1220" s="661" t="s">
        <v>2256</v>
      </c>
      <c r="G1220" s="661" t="s">
        <v>2830</v>
      </c>
      <c r="H1220" s="661" t="s">
        <v>578</v>
      </c>
      <c r="I1220" s="661" t="s">
        <v>2831</v>
      </c>
      <c r="J1220" s="661" t="s">
        <v>2832</v>
      </c>
      <c r="K1220" s="661" t="s">
        <v>2833</v>
      </c>
      <c r="L1220" s="662">
        <v>106.47</v>
      </c>
      <c r="M1220" s="662">
        <v>319.40999999999997</v>
      </c>
      <c r="N1220" s="661">
        <v>3</v>
      </c>
      <c r="O1220" s="744">
        <v>1</v>
      </c>
      <c r="P1220" s="662"/>
      <c r="Q1220" s="677">
        <v>0</v>
      </c>
      <c r="R1220" s="661"/>
      <c r="S1220" s="677">
        <v>0</v>
      </c>
      <c r="T1220" s="744"/>
      <c r="U1220" s="700">
        <v>0</v>
      </c>
    </row>
    <row r="1221" spans="1:21" ht="14.4" customHeight="1" x14ac:dyDescent="0.3">
      <c r="A1221" s="660">
        <v>11</v>
      </c>
      <c r="B1221" s="661" t="s">
        <v>577</v>
      </c>
      <c r="C1221" s="661" t="s">
        <v>2261</v>
      </c>
      <c r="D1221" s="742" t="s">
        <v>3663</v>
      </c>
      <c r="E1221" s="743" t="s">
        <v>2282</v>
      </c>
      <c r="F1221" s="661" t="s">
        <v>2256</v>
      </c>
      <c r="G1221" s="661" t="s">
        <v>2830</v>
      </c>
      <c r="H1221" s="661" t="s">
        <v>578</v>
      </c>
      <c r="I1221" s="661" t="s">
        <v>3463</v>
      </c>
      <c r="J1221" s="661" t="s">
        <v>3464</v>
      </c>
      <c r="K1221" s="661" t="s">
        <v>3465</v>
      </c>
      <c r="L1221" s="662">
        <v>0</v>
      </c>
      <c r="M1221" s="662">
        <v>0</v>
      </c>
      <c r="N1221" s="661">
        <v>1</v>
      </c>
      <c r="O1221" s="744">
        <v>1</v>
      </c>
      <c r="P1221" s="662">
        <v>0</v>
      </c>
      <c r="Q1221" s="677"/>
      <c r="R1221" s="661">
        <v>1</v>
      </c>
      <c r="S1221" s="677">
        <v>1</v>
      </c>
      <c r="T1221" s="744">
        <v>1</v>
      </c>
      <c r="U1221" s="700">
        <v>1</v>
      </c>
    </row>
    <row r="1222" spans="1:21" ht="14.4" customHeight="1" x14ac:dyDescent="0.3">
      <c r="A1222" s="660">
        <v>11</v>
      </c>
      <c r="B1222" s="661" t="s">
        <v>577</v>
      </c>
      <c r="C1222" s="661" t="s">
        <v>2261</v>
      </c>
      <c r="D1222" s="742" t="s">
        <v>3663</v>
      </c>
      <c r="E1222" s="743" t="s">
        <v>2282</v>
      </c>
      <c r="F1222" s="661" t="s">
        <v>2256</v>
      </c>
      <c r="G1222" s="661" t="s">
        <v>2830</v>
      </c>
      <c r="H1222" s="661" t="s">
        <v>578</v>
      </c>
      <c r="I1222" s="661" t="s">
        <v>3466</v>
      </c>
      <c r="J1222" s="661" t="s">
        <v>3467</v>
      </c>
      <c r="K1222" s="661" t="s">
        <v>3468</v>
      </c>
      <c r="L1222" s="662">
        <v>169.47</v>
      </c>
      <c r="M1222" s="662">
        <v>169.47</v>
      </c>
      <c r="N1222" s="661">
        <v>1</v>
      </c>
      <c r="O1222" s="744">
        <v>0.5</v>
      </c>
      <c r="P1222" s="662"/>
      <c r="Q1222" s="677">
        <v>0</v>
      </c>
      <c r="R1222" s="661"/>
      <c r="S1222" s="677">
        <v>0</v>
      </c>
      <c r="T1222" s="744"/>
      <c r="U1222" s="700">
        <v>0</v>
      </c>
    </row>
    <row r="1223" spans="1:21" ht="14.4" customHeight="1" x14ac:dyDescent="0.3">
      <c r="A1223" s="660">
        <v>11</v>
      </c>
      <c r="B1223" s="661" t="s">
        <v>577</v>
      </c>
      <c r="C1223" s="661" t="s">
        <v>2261</v>
      </c>
      <c r="D1223" s="742" t="s">
        <v>3663</v>
      </c>
      <c r="E1223" s="743" t="s">
        <v>2282</v>
      </c>
      <c r="F1223" s="661" t="s">
        <v>2256</v>
      </c>
      <c r="G1223" s="661" t="s">
        <v>2431</v>
      </c>
      <c r="H1223" s="661" t="s">
        <v>578</v>
      </c>
      <c r="I1223" s="661" t="s">
        <v>1724</v>
      </c>
      <c r="J1223" s="661" t="s">
        <v>1725</v>
      </c>
      <c r="K1223" s="661" t="s">
        <v>2432</v>
      </c>
      <c r="L1223" s="662">
        <v>156.77000000000001</v>
      </c>
      <c r="M1223" s="662">
        <v>1567.7000000000003</v>
      </c>
      <c r="N1223" s="661">
        <v>10</v>
      </c>
      <c r="O1223" s="744">
        <v>3.5</v>
      </c>
      <c r="P1223" s="662">
        <v>783.85000000000014</v>
      </c>
      <c r="Q1223" s="677">
        <v>0.5</v>
      </c>
      <c r="R1223" s="661">
        <v>5</v>
      </c>
      <c r="S1223" s="677">
        <v>0.5</v>
      </c>
      <c r="T1223" s="744">
        <v>2</v>
      </c>
      <c r="U1223" s="700">
        <v>0.5714285714285714</v>
      </c>
    </row>
    <row r="1224" spans="1:21" ht="14.4" customHeight="1" x14ac:dyDescent="0.3">
      <c r="A1224" s="660">
        <v>11</v>
      </c>
      <c r="B1224" s="661" t="s">
        <v>577</v>
      </c>
      <c r="C1224" s="661" t="s">
        <v>2261</v>
      </c>
      <c r="D1224" s="742" t="s">
        <v>3663</v>
      </c>
      <c r="E1224" s="743" t="s">
        <v>2282</v>
      </c>
      <c r="F1224" s="661" t="s">
        <v>2256</v>
      </c>
      <c r="G1224" s="661" t="s">
        <v>2374</v>
      </c>
      <c r="H1224" s="661" t="s">
        <v>578</v>
      </c>
      <c r="I1224" s="661" t="s">
        <v>1282</v>
      </c>
      <c r="J1224" s="661" t="s">
        <v>2375</v>
      </c>
      <c r="K1224" s="661" t="s">
        <v>1280</v>
      </c>
      <c r="L1224" s="662">
        <v>0</v>
      </c>
      <c r="M1224" s="662">
        <v>0</v>
      </c>
      <c r="N1224" s="661">
        <v>4</v>
      </c>
      <c r="O1224" s="744">
        <v>1</v>
      </c>
      <c r="P1224" s="662">
        <v>0</v>
      </c>
      <c r="Q1224" s="677"/>
      <c r="R1224" s="661">
        <v>2</v>
      </c>
      <c r="S1224" s="677">
        <v>0.5</v>
      </c>
      <c r="T1224" s="744">
        <v>0.5</v>
      </c>
      <c r="U1224" s="700">
        <v>0.5</v>
      </c>
    </row>
    <row r="1225" spans="1:21" ht="14.4" customHeight="1" x14ac:dyDescent="0.3">
      <c r="A1225" s="660">
        <v>11</v>
      </c>
      <c r="B1225" s="661" t="s">
        <v>577</v>
      </c>
      <c r="C1225" s="661" t="s">
        <v>2261</v>
      </c>
      <c r="D1225" s="742" t="s">
        <v>3663</v>
      </c>
      <c r="E1225" s="743" t="s">
        <v>2282</v>
      </c>
      <c r="F1225" s="661" t="s">
        <v>2256</v>
      </c>
      <c r="G1225" s="661" t="s">
        <v>2513</v>
      </c>
      <c r="H1225" s="661" t="s">
        <v>578</v>
      </c>
      <c r="I1225" s="661" t="s">
        <v>2514</v>
      </c>
      <c r="J1225" s="661" t="s">
        <v>2515</v>
      </c>
      <c r="K1225" s="661" t="s">
        <v>2516</v>
      </c>
      <c r="L1225" s="662">
        <v>159.71</v>
      </c>
      <c r="M1225" s="662">
        <v>3833.04</v>
      </c>
      <c r="N1225" s="661">
        <v>24</v>
      </c>
      <c r="O1225" s="744">
        <v>8</v>
      </c>
      <c r="P1225" s="662">
        <v>1437.39</v>
      </c>
      <c r="Q1225" s="677">
        <v>0.37500000000000006</v>
      </c>
      <c r="R1225" s="661">
        <v>9</v>
      </c>
      <c r="S1225" s="677">
        <v>0.375</v>
      </c>
      <c r="T1225" s="744">
        <v>2.5</v>
      </c>
      <c r="U1225" s="700">
        <v>0.3125</v>
      </c>
    </row>
    <row r="1226" spans="1:21" ht="14.4" customHeight="1" x14ac:dyDescent="0.3">
      <c r="A1226" s="660">
        <v>11</v>
      </c>
      <c r="B1226" s="661" t="s">
        <v>577</v>
      </c>
      <c r="C1226" s="661" t="s">
        <v>2261</v>
      </c>
      <c r="D1226" s="742" t="s">
        <v>3663</v>
      </c>
      <c r="E1226" s="743" t="s">
        <v>2282</v>
      </c>
      <c r="F1226" s="661" t="s">
        <v>2256</v>
      </c>
      <c r="G1226" s="661" t="s">
        <v>2513</v>
      </c>
      <c r="H1226" s="661" t="s">
        <v>578</v>
      </c>
      <c r="I1226" s="661" t="s">
        <v>2714</v>
      </c>
      <c r="J1226" s="661" t="s">
        <v>2515</v>
      </c>
      <c r="K1226" s="661" t="s">
        <v>2715</v>
      </c>
      <c r="L1226" s="662">
        <v>0</v>
      </c>
      <c r="M1226" s="662">
        <v>0</v>
      </c>
      <c r="N1226" s="661">
        <v>9</v>
      </c>
      <c r="O1226" s="744">
        <v>6</v>
      </c>
      <c r="P1226" s="662">
        <v>0</v>
      </c>
      <c r="Q1226" s="677"/>
      <c r="R1226" s="661">
        <v>2</v>
      </c>
      <c r="S1226" s="677">
        <v>0.22222222222222221</v>
      </c>
      <c r="T1226" s="744">
        <v>1</v>
      </c>
      <c r="U1226" s="700">
        <v>0.16666666666666666</v>
      </c>
    </row>
    <row r="1227" spans="1:21" ht="14.4" customHeight="1" x14ac:dyDescent="0.3">
      <c r="A1227" s="660">
        <v>11</v>
      </c>
      <c r="B1227" s="661" t="s">
        <v>577</v>
      </c>
      <c r="C1227" s="661" t="s">
        <v>2261</v>
      </c>
      <c r="D1227" s="742" t="s">
        <v>3663</v>
      </c>
      <c r="E1227" s="743" t="s">
        <v>2282</v>
      </c>
      <c r="F1227" s="661" t="s">
        <v>2256</v>
      </c>
      <c r="G1227" s="661" t="s">
        <v>2513</v>
      </c>
      <c r="H1227" s="661" t="s">
        <v>578</v>
      </c>
      <c r="I1227" s="661" t="s">
        <v>2517</v>
      </c>
      <c r="J1227" s="661" t="s">
        <v>2515</v>
      </c>
      <c r="K1227" s="661" t="s">
        <v>2518</v>
      </c>
      <c r="L1227" s="662">
        <v>159.71</v>
      </c>
      <c r="M1227" s="662">
        <v>1437.39</v>
      </c>
      <c r="N1227" s="661">
        <v>9</v>
      </c>
      <c r="O1227" s="744">
        <v>2</v>
      </c>
      <c r="P1227" s="662">
        <v>319.42</v>
      </c>
      <c r="Q1227" s="677">
        <v>0.22222222222222221</v>
      </c>
      <c r="R1227" s="661">
        <v>2</v>
      </c>
      <c r="S1227" s="677">
        <v>0.22222222222222221</v>
      </c>
      <c r="T1227" s="744">
        <v>0.5</v>
      </c>
      <c r="U1227" s="700">
        <v>0.25</v>
      </c>
    </row>
    <row r="1228" spans="1:21" ht="14.4" customHeight="1" x14ac:dyDescent="0.3">
      <c r="A1228" s="660">
        <v>11</v>
      </c>
      <c r="B1228" s="661" t="s">
        <v>577</v>
      </c>
      <c r="C1228" s="661" t="s">
        <v>2261</v>
      </c>
      <c r="D1228" s="742" t="s">
        <v>3663</v>
      </c>
      <c r="E1228" s="743" t="s">
        <v>2282</v>
      </c>
      <c r="F1228" s="661" t="s">
        <v>2256</v>
      </c>
      <c r="G1228" s="661" t="s">
        <v>2346</v>
      </c>
      <c r="H1228" s="661" t="s">
        <v>578</v>
      </c>
      <c r="I1228" s="661" t="s">
        <v>2347</v>
      </c>
      <c r="J1228" s="661" t="s">
        <v>774</v>
      </c>
      <c r="K1228" s="661" t="s">
        <v>2348</v>
      </c>
      <c r="L1228" s="662">
        <v>0</v>
      </c>
      <c r="M1228" s="662">
        <v>0</v>
      </c>
      <c r="N1228" s="661">
        <v>4</v>
      </c>
      <c r="O1228" s="744">
        <v>1.5</v>
      </c>
      <c r="P1228" s="662">
        <v>0</v>
      </c>
      <c r="Q1228" s="677"/>
      <c r="R1228" s="661">
        <v>1</v>
      </c>
      <c r="S1228" s="677">
        <v>0.25</v>
      </c>
      <c r="T1228" s="744">
        <v>0.5</v>
      </c>
      <c r="U1228" s="700">
        <v>0.33333333333333331</v>
      </c>
    </row>
    <row r="1229" spans="1:21" ht="14.4" customHeight="1" x14ac:dyDescent="0.3">
      <c r="A1229" s="660">
        <v>11</v>
      </c>
      <c r="B1229" s="661" t="s">
        <v>577</v>
      </c>
      <c r="C1229" s="661" t="s">
        <v>2261</v>
      </c>
      <c r="D1229" s="742" t="s">
        <v>3663</v>
      </c>
      <c r="E1229" s="743" t="s">
        <v>2282</v>
      </c>
      <c r="F1229" s="661" t="s">
        <v>2256</v>
      </c>
      <c r="G1229" s="661" t="s">
        <v>2346</v>
      </c>
      <c r="H1229" s="661" t="s">
        <v>578</v>
      </c>
      <c r="I1229" s="661" t="s">
        <v>1541</v>
      </c>
      <c r="J1229" s="661" t="s">
        <v>774</v>
      </c>
      <c r="K1229" s="661" t="s">
        <v>1542</v>
      </c>
      <c r="L1229" s="662">
        <v>0</v>
      </c>
      <c r="M1229" s="662">
        <v>0</v>
      </c>
      <c r="N1229" s="661">
        <v>4</v>
      </c>
      <c r="O1229" s="744">
        <v>2.5</v>
      </c>
      <c r="P1229" s="662"/>
      <c r="Q1229" s="677"/>
      <c r="R1229" s="661"/>
      <c r="S1229" s="677">
        <v>0</v>
      </c>
      <c r="T1229" s="744"/>
      <c r="U1229" s="700">
        <v>0</v>
      </c>
    </row>
    <row r="1230" spans="1:21" ht="14.4" customHeight="1" x14ac:dyDescent="0.3">
      <c r="A1230" s="660">
        <v>11</v>
      </c>
      <c r="B1230" s="661" t="s">
        <v>577</v>
      </c>
      <c r="C1230" s="661" t="s">
        <v>2261</v>
      </c>
      <c r="D1230" s="742" t="s">
        <v>3663</v>
      </c>
      <c r="E1230" s="743" t="s">
        <v>2282</v>
      </c>
      <c r="F1230" s="661" t="s">
        <v>2256</v>
      </c>
      <c r="G1230" s="661" t="s">
        <v>2727</v>
      </c>
      <c r="H1230" s="661" t="s">
        <v>578</v>
      </c>
      <c r="I1230" s="661" t="s">
        <v>2728</v>
      </c>
      <c r="J1230" s="661" t="s">
        <v>2729</v>
      </c>
      <c r="K1230" s="661" t="s">
        <v>2730</v>
      </c>
      <c r="L1230" s="662">
        <v>73.73</v>
      </c>
      <c r="M1230" s="662">
        <v>73.73</v>
      </c>
      <c r="N1230" s="661">
        <v>1</v>
      </c>
      <c r="O1230" s="744">
        <v>1</v>
      </c>
      <c r="P1230" s="662"/>
      <c r="Q1230" s="677">
        <v>0</v>
      </c>
      <c r="R1230" s="661"/>
      <c r="S1230" s="677">
        <v>0</v>
      </c>
      <c r="T1230" s="744"/>
      <c r="U1230" s="700">
        <v>0</v>
      </c>
    </row>
    <row r="1231" spans="1:21" ht="14.4" customHeight="1" x14ac:dyDescent="0.3">
      <c r="A1231" s="660">
        <v>11</v>
      </c>
      <c r="B1231" s="661" t="s">
        <v>577</v>
      </c>
      <c r="C1231" s="661" t="s">
        <v>2261</v>
      </c>
      <c r="D1231" s="742" t="s">
        <v>3663</v>
      </c>
      <c r="E1231" s="743" t="s">
        <v>2282</v>
      </c>
      <c r="F1231" s="661" t="s">
        <v>2256</v>
      </c>
      <c r="G1231" s="661" t="s">
        <v>2300</v>
      </c>
      <c r="H1231" s="661" t="s">
        <v>578</v>
      </c>
      <c r="I1231" s="661" t="s">
        <v>1105</v>
      </c>
      <c r="J1231" s="661" t="s">
        <v>1106</v>
      </c>
      <c r="K1231" s="661" t="s">
        <v>1107</v>
      </c>
      <c r="L1231" s="662">
        <v>147.31</v>
      </c>
      <c r="M1231" s="662">
        <v>883.86</v>
      </c>
      <c r="N1231" s="661">
        <v>6</v>
      </c>
      <c r="O1231" s="744">
        <v>2</v>
      </c>
      <c r="P1231" s="662">
        <v>441.93</v>
      </c>
      <c r="Q1231" s="677">
        <v>0.5</v>
      </c>
      <c r="R1231" s="661">
        <v>3</v>
      </c>
      <c r="S1231" s="677">
        <v>0.5</v>
      </c>
      <c r="T1231" s="744">
        <v>1</v>
      </c>
      <c r="U1231" s="700">
        <v>0.5</v>
      </c>
    </row>
    <row r="1232" spans="1:21" ht="14.4" customHeight="1" x14ac:dyDescent="0.3">
      <c r="A1232" s="660">
        <v>11</v>
      </c>
      <c r="B1232" s="661" t="s">
        <v>577</v>
      </c>
      <c r="C1232" s="661" t="s">
        <v>2261</v>
      </c>
      <c r="D1232" s="742" t="s">
        <v>3663</v>
      </c>
      <c r="E1232" s="743" t="s">
        <v>2282</v>
      </c>
      <c r="F1232" s="661" t="s">
        <v>2256</v>
      </c>
      <c r="G1232" s="661" t="s">
        <v>2538</v>
      </c>
      <c r="H1232" s="661" t="s">
        <v>578</v>
      </c>
      <c r="I1232" s="661" t="s">
        <v>2731</v>
      </c>
      <c r="J1232" s="661" t="s">
        <v>2732</v>
      </c>
      <c r="K1232" s="661" t="s">
        <v>2541</v>
      </c>
      <c r="L1232" s="662">
        <v>1776.67</v>
      </c>
      <c r="M1232" s="662">
        <v>1776.67</v>
      </c>
      <c r="N1232" s="661">
        <v>1</v>
      </c>
      <c r="O1232" s="744">
        <v>1</v>
      </c>
      <c r="P1232" s="662">
        <v>1776.67</v>
      </c>
      <c r="Q1232" s="677">
        <v>1</v>
      </c>
      <c r="R1232" s="661">
        <v>1</v>
      </c>
      <c r="S1232" s="677">
        <v>1</v>
      </c>
      <c r="T1232" s="744">
        <v>1</v>
      </c>
      <c r="U1232" s="700">
        <v>1</v>
      </c>
    </row>
    <row r="1233" spans="1:21" ht="14.4" customHeight="1" x14ac:dyDescent="0.3">
      <c r="A1233" s="660">
        <v>11</v>
      </c>
      <c r="B1233" s="661" t="s">
        <v>577</v>
      </c>
      <c r="C1233" s="661" t="s">
        <v>2261</v>
      </c>
      <c r="D1233" s="742" t="s">
        <v>3663</v>
      </c>
      <c r="E1233" s="743" t="s">
        <v>2282</v>
      </c>
      <c r="F1233" s="661" t="s">
        <v>2256</v>
      </c>
      <c r="G1233" s="661" t="s">
        <v>2538</v>
      </c>
      <c r="H1233" s="661" t="s">
        <v>578</v>
      </c>
      <c r="I1233" s="661" t="s">
        <v>3349</v>
      </c>
      <c r="J1233" s="661" t="s">
        <v>2732</v>
      </c>
      <c r="K1233" s="661" t="s">
        <v>3350</v>
      </c>
      <c r="L1233" s="662">
        <v>0</v>
      </c>
      <c r="M1233" s="662">
        <v>0</v>
      </c>
      <c r="N1233" s="661">
        <v>1</v>
      </c>
      <c r="O1233" s="744">
        <v>0.5</v>
      </c>
      <c r="P1233" s="662"/>
      <c r="Q1233" s="677"/>
      <c r="R1233" s="661"/>
      <c r="S1233" s="677">
        <v>0</v>
      </c>
      <c r="T1233" s="744"/>
      <c r="U1233" s="700">
        <v>0</v>
      </c>
    </row>
    <row r="1234" spans="1:21" ht="14.4" customHeight="1" x14ac:dyDescent="0.3">
      <c r="A1234" s="660">
        <v>11</v>
      </c>
      <c r="B1234" s="661" t="s">
        <v>577</v>
      </c>
      <c r="C1234" s="661" t="s">
        <v>2261</v>
      </c>
      <c r="D1234" s="742" t="s">
        <v>3663</v>
      </c>
      <c r="E1234" s="743" t="s">
        <v>2282</v>
      </c>
      <c r="F1234" s="661" t="s">
        <v>2256</v>
      </c>
      <c r="G1234" s="661" t="s">
        <v>3351</v>
      </c>
      <c r="H1234" s="661" t="s">
        <v>578</v>
      </c>
      <c r="I1234" s="661" t="s">
        <v>1199</v>
      </c>
      <c r="J1234" s="661" t="s">
        <v>3352</v>
      </c>
      <c r="K1234" s="661" t="s">
        <v>3353</v>
      </c>
      <c r="L1234" s="662">
        <v>88.76</v>
      </c>
      <c r="M1234" s="662">
        <v>88.76</v>
      </c>
      <c r="N1234" s="661">
        <v>1</v>
      </c>
      <c r="O1234" s="744">
        <v>1</v>
      </c>
      <c r="P1234" s="662"/>
      <c r="Q1234" s="677">
        <v>0</v>
      </c>
      <c r="R1234" s="661"/>
      <c r="S1234" s="677">
        <v>0</v>
      </c>
      <c r="T1234" s="744"/>
      <c r="U1234" s="700">
        <v>0</v>
      </c>
    </row>
    <row r="1235" spans="1:21" ht="14.4" customHeight="1" x14ac:dyDescent="0.3">
      <c r="A1235" s="660">
        <v>11</v>
      </c>
      <c r="B1235" s="661" t="s">
        <v>577</v>
      </c>
      <c r="C1235" s="661" t="s">
        <v>2261</v>
      </c>
      <c r="D1235" s="742" t="s">
        <v>3663</v>
      </c>
      <c r="E1235" s="743" t="s">
        <v>2282</v>
      </c>
      <c r="F1235" s="661" t="s">
        <v>2256</v>
      </c>
      <c r="G1235" s="661" t="s">
        <v>2737</v>
      </c>
      <c r="H1235" s="661" t="s">
        <v>960</v>
      </c>
      <c r="I1235" s="661" t="s">
        <v>3469</v>
      </c>
      <c r="J1235" s="661" t="s">
        <v>3470</v>
      </c>
      <c r="K1235" s="661" t="s">
        <v>2739</v>
      </c>
      <c r="L1235" s="662">
        <v>619.6</v>
      </c>
      <c r="M1235" s="662">
        <v>619.6</v>
      </c>
      <c r="N1235" s="661">
        <v>1</v>
      </c>
      <c r="O1235" s="744">
        <v>1</v>
      </c>
      <c r="P1235" s="662">
        <v>619.6</v>
      </c>
      <c r="Q1235" s="677">
        <v>1</v>
      </c>
      <c r="R1235" s="661">
        <v>1</v>
      </c>
      <c r="S1235" s="677">
        <v>1</v>
      </c>
      <c r="T1235" s="744">
        <v>1</v>
      </c>
      <c r="U1235" s="700">
        <v>1</v>
      </c>
    </row>
    <row r="1236" spans="1:21" ht="14.4" customHeight="1" x14ac:dyDescent="0.3">
      <c r="A1236" s="660">
        <v>11</v>
      </c>
      <c r="B1236" s="661" t="s">
        <v>577</v>
      </c>
      <c r="C1236" s="661" t="s">
        <v>2261</v>
      </c>
      <c r="D1236" s="742" t="s">
        <v>3663</v>
      </c>
      <c r="E1236" s="743" t="s">
        <v>2282</v>
      </c>
      <c r="F1236" s="661" t="s">
        <v>2256</v>
      </c>
      <c r="G1236" s="661" t="s">
        <v>2748</v>
      </c>
      <c r="H1236" s="661" t="s">
        <v>960</v>
      </c>
      <c r="I1236" s="661" t="s">
        <v>3471</v>
      </c>
      <c r="J1236" s="661" t="s">
        <v>1336</v>
      </c>
      <c r="K1236" s="661" t="s">
        <v>1480</v>
      </c>
      <c r="L1236" s="662">
        <v>77.790000000000006</v>
      </c>
      <c r="M1236" s="662">
        <v>77.790000000000006</v>
      </c>
      <c r="N1236" s="661">
        <v>1</v>
      </c>
      <c r="O1236" s="744">
        <v>1</v>
      </c>
      <c r="P1236" s="662">
        <v>77.790000000000006</v>
      </c>
      <c r="Q1236" s="677">
        <v>1</v>
      </c>
      <c r="R1236" s="661">
        <v>1</v>
      </c>
      <c r="S1236" s="677">
        <v>1</v>
      </c>
      <c r="T1236" s="744">
        <v>1</v>
      </c>
      <c r="U1236" s="700">
        <v>1</v>
      </c>
    </row>
    <row r="1237" spans="1:21" ht="14.4" customHeight="1" x14ac:dyDescent="0.3">
      <c r="A1237" s="660">
        <v>11</v>
      </c>
      <c r="B1237" s="661" t="s">
        <v>577</v>
      </c>
      <c r="C1237" s="661" t="s">
        <v>2261</v>
      </c>
      <c r="D1237" s="742" t="s">
        <v>3663</v>
      </c>
      <c r="E1237" s="743" t="s">
        <v>2282</v>
      </c>
      <c r="F1237" s="661" t="s">
        <v>2256</v>
      </c>
      <c r="G1237" s="661" t="s">
        <v>2394</v>
      </c>
      <c r="H1237" s="661" t="s">
        <v>578</v>
      </c>
      <c r="I1237" s="661" t="s">
        <v>676</v>
      </c>
      <c r="J1237" s="661" t="s">
        <v>2445</v>
      </c>
      <c r="K1237" s="661" t="s">
        <v>904</v>
      </c>
      <c r="L1237" s="662">
        <v>0</v>
      </c>
      <c r="M1237" s="662">
        <v>0</v>
      </c>
      <c r="N1237" s="661">
        <v>1</v>
      </c>
      <c r="O1237" s="744">
        <v>1</v>
      </c>
      <c r="P1237" s="662"/>
      <c r="Q1237" s="677"/>
      <c r="R1237" s="661"/>
      <c r="S1237" s="677">
        <v>0</v>
      </c>
      <c r="T1237" s="744"/>
      <c r="U1237" s="700">
        <v>0</v>
      </c>
    </row>
    <row r="1238" spans="1:21" ht="14.4" customHeight="1" x14ac:dyDescent="0.3">
      <c r="A1238" s="660">
        <v>11</v>
      </c>
      <c r="B1238" s="661" t="s">
        <v>577</v>
      </c>
      <c r="C1238" s="661" t="s">
        <v>2261</v>
      </c>
      <c r="D1238" s="742" t="s">
        <v>3663</v>
      </c>
      <c r="E1238" s="743" t="s">
        <v>2282</v>
      </c>
      <c r="F1238" s="661" t="s">
        <v>2256</v>
      </c>
      <c r="G1238" s="661" t="s">
        <v>2550</v>
      </c>
      <c r="H1238" s="661" t="s">
        <v>578</v>
      </c>
      <c r="I1238" s="661" t="s">
        <v>2551</v>
      </c>
      <c r="J1238" s="661" t="s">
        <v>2552</v>
      </c>
      <c r="K1238" s="661" t="s">
        <v>2117</v>
      </c>
      <c r="L1238" s="662">
        <v>38.56</v>
      </c>
      <c r="M1238" s="662">
        <v>424.16</v>
      </c>
      <c r="N1238" s="661">
        <v>11</v>
      </c>
      <c r="O1238" s="744">
        <v>6.5</v>
      </c>
      <c r="P1238" s="662">
        <v>77.12</v>
      </c>
      <c r="Q1238" s="677">
        <v>0.18181818181818182</v>
      </c>
      <c r="R1238" s="661">
        <v>2</v>
      </c>
      <c r="S1238" s="677">
        <v>0.18181818181818182</v>
      </c>
      <c r="T1238" s="744">
        <v>1</v>
      </c>
      <c r="U1238" s="700">
        <v>0.15384615384615385</v>
      </c>
    </row>
    <row r="1239" spans="1:21" ht="14.4" customHeight="1" x14ac:dyDescent="0.3">
      <c r="A1239" s="660">
        <v>11</v>
      </c>
      <c r="B1239" s="661" t="s">
        <v>577</v>
      </c>
      <c r="C1239" s="661" t="s">
        <v>2261</v>
      </c>
      <c r="D1239" s="742" t="s">
        <v>3663</v>
      </c>
      <c r="E1239" s="743" t="s">
        <v>2282</v>
      </c>
      <c r="F1239" s="661" t="s">
        <v>2256</v>
      </c>
      <c r="G1239" s="661" t="s">
        <v>2451</v>
      </c>
      <c r="H1239" s="661" t="s">
        <v>960</v>
      </c>
      <c r="I1239" s="661" t="s">
        <v>2553</v>
      </c>
      <c r="J1239" s="661" t="s">
        <v>2453</v>
      </c>
      <c r="K1239" s="661" t="s">
        <v>2554</v>
      </c>
      <c r="L1239" s="662">
        <v>96.84</v>
      </c>
      <c r="M1239" s="662">
        <v>1258.92</v>
      </c>
      <c r="N1239" s="661">
        <v>13</v>
      </c>
      <c r="O1239" s="744">
        <v>5.5</v>
      </c>
      <c r="P1239" s="662">
        <v>677.88</v>
      </c>
      <c r="Q1239" s="677">
        <v>0.53846153846153844</v>
      </c>
      <c r="R1239" s="661">
        <v>7</v>
      </c>
      <c r="S1239" s="677">
        <v>0.53846153846153844</v>
      </c>
      <c r="T1239" s="744">
        <v>2.5</v>
      </c>
      <c r="U1239" s="700">
        <v>0.45454545454545453</v>
      </c>
    </row>
    <row r="1240" spans="1:21" ht="14.4" customHeight="1" x14ac:dyDescent="0.3">
      <c r="A1240" s="660">
        <v>11</v>
      </c>
      <c r="B1240" s="661" t="s">
        <v>577</v>
      </c>
      <c r="C1240" s="661" t="s">
        <v>2261</v>
      </c>
      <c r="D1240" s="742" t="s">
        <v>3663</v>
      </c>
      <c r="E1240" s="743" t="s">
        <v>2282</v>
      </c>
      <c r="F1240" s="661" t="s">
        <v>2256</v>
      </c>
      <c r="G1240" s="661" t="s">
        <v>2451</v>
      </c>
      <c r="H1240" s="661" t="s">
        <v>960</v>
      </c>
      <c r="I1240" s="661" t="s">
        <v>2753</v>
      </c>
      <c r="J1240" s="661" t="s">
        <v>2453</v>
      </c>
      <c r="K1240" s="661" t="s">
        <v>2754</v>
      </c>
      <c r="L1240" s="662">
        <v>193.68</v>
      </c>
      <c r="M1240" s="662">
        <v>193.68</v>
      </c>
      <c r="N1240" s="661">
        <v>1</v>
      </c>
      <c r="O1240" s="744">
        <v>0.5</v>
      </c>
      <c r="P1240" s="662"/>
      <c r="Q1240" s="677">
        <v>0</v>
      </c>
      <c r="R1240" s="661"/>
      <c r="S1240" s="677">
        <v>0</v>
      </c>
      <c r="T1240" s="744"/>
      <c r="U1240" s="700">
        <v>0</v>
      </c>
    </row>
    <row r="1241" spans="1:21" ht="14.4" customHeight="1" x14ac:dyDescent="0.3">
      <c r="A1241" s="660">
        <v>11</v>
      </c>
      <c r="B1241" s="661" t="s">
        <v>577</v>
      </c>
      <c r="C1241" s="661" t="s">
        <v>2261</v>
      </c>
      <c r="D1241" s="742" t="s">
        <v>3663</v>
      </c>
      <c r="E1241" s="743" t="s">
        <v>2282</v>
      </c>
      <c r="F1241" s="661" t="s">
        <v>2256</v>
      </c>
      <c r="G1241" s="661" t="s">
        <v>2451</v>
      </c>
      <c r="H1241" s="661" t="s">
        <v>960</v>
      </c>
      <c r="I1241" s="661" t="s">
        <v>2452</v>
      </c>
      <c r="J1241" s="661" t="s">
        <v>2453</v>
      </c>
      <c r="K1241" s="661" t="s">
        <v>2454</v>
      </c>
      <c r="L1241" s="662">
        <v>64.56</v>
      </c>
      <c r="M1241" s="662">
        <v>64.56</v>
      </c>
      <c r="N1241" s="661">
        <v>1</v>
      </c>
      <c r="O1241" s="744">
        <v>1</v>
      </c>
      <c r="P1241" s="662"/>
      <c r="Q1241" s="677">
        <v>0</v>
      </c>
      <c r="R1241" s="661"/>
      <c r="S1241" s="677">
        <v>0</v>
      </c>
      <c r="T1241" s="744"/>
      <c r="U1241" s="700">
        <v>0</v>
      </c>
    </row>
    <row r="1242" spans="1:21" ht="14.4" customHeight="1" x14ac:dyDescent="0.3">
      <c r="A1242" s="660">
        <v>11</v>
      </c>
      <c r="B1242" s="661" t="s">
        <v>577</v>
      </c>
      <c r="C1242" s="661" t="s">
        <v>2261</v>
      </c>
      <c r="D1242" s="742" t="s">
        <v>3663</v>
      </c>
      <c r="E1242" s="743" t="s">
        <v>2282</v>
      </c>
      <c r="F1242" s="661" t="s">
        <v>2256</v>
      </c>
      <c r="G1242" s="661" t="s">
        <v>2305</v>
      </c>
      <c r="H1242" s="661" t="s">
        <v>960</v>
      </c>
      <c r="I1242" s="661" t="s">
        <v>1061</v>
      </c>
      <c r="J1242" s="661" t="s">
        <v>610</v>
      </c>
      <c r="K1242" s="661" t="s">
        <v>1062</v>
      </c>
      <c r="L1242" s="662">
        <v>543.39</v>
      </c>
      <c r="M1242" s="662">
        <v>3260.3399999999997</v>
      </c>
      <c r="N1242" s="661">
        <v>6</v>
      </c>
      <c r="O1242" s="744">
        <v>3</v>
      </c>
      <c r="P1242" s="662">
        <v>2716.95</v>
      </c>
      <c r="Q1242" s="677">
        <v>0.83333333333333337</v>
      </c>
      <c r="R1242" s="661">
        <v>5</v>
      </c>
      <c r="S1242" s="677">
        <v>0.83333333333333337</v>
      </c>
      <c r="T1242" s="744">
        <v>2</v>
      </c>
      <c r="U1242" s="700">
        <v>0.66666666666666663</v>
      </c>
    </row>
    <row r="1243" spans="1:21" ht="14.4" customHeight="1" x14ac:dyDescent="0.3">
      <c r="A1243" s="660">
        <v>11</v>
      </c>
      <c r="B1243" s="661" t="s">
        <v>577</v>
      </c>
      <c r="C1243" s="661" t="s">
        <v>2261</v>
      </c>
      <c r="D1243" s="742" t="s">
        <v>3663</v>
      </c>
      <c r="E1243" s="743" t="s">
        <v>2282</v>
      </c>
      <c r="F1243" s="661" t="s">
        <v>2256</v>
      </c>
      <c r="G1243" s="661" t="s">
        <v>2305</v>
      </c>
      <c r="H1243" s="661" t="s">
        <v>960</v>
      </c>
      <c r="I1243" s="661" t="s">
        <v>982</v>
      </c>
      <c r="J1243" s="661" t="s">
        <v>610</v>
      </c>
      <c r="K1243" s="661" t="s">
        <v>613</v>
      </c>
      <c r="L1243" s="662">
        <v>815.1</v>
      </c>
      <c r="M1243" s="662">
        <v>3260.4</v>
      </c>
      <c r="N1243" s="661">
        <v>4</v>
      </c>
      <c r="O1243" s="744">
        <v>2.5</v>
      </c>
      <c r="P1243" s="662">
        <v>1630.2</v>
      </c>
      <c r="Q1243" s="677">
        <v>0.5</v>
      </c>
      <c r="R1243" s="661">
        <v>2</v>
      </c>
      <c r="S1243" s="677">
        <v>0.5</v>
      </c>
      <c r="T1243" s="744">
        <v>1.5</v>
      </c>
      <c r="U1243" s="700">
        <v>0.6</v>
      </c>
    </row>
    <row r="1244" spans="1:21" ht="14.4" customHeight="1" x14ac:dyDescent="0.3">
      <c r="A1244" s="660">
        <v>11</v>
      </c>
      <c r="B1244" s="661" t="s">
        <v>577</v>
      </c>
      <c r="C1244" s="661" t="s">
        <v>2261</v>
      </c>
      <c r="D1244" s="742" t="s">
        <v>3663</v>
      </c>
      <c r="E1244" s="743" t="s">
        <v>2282</v>
      </c>
      <c r="F1244" s="661" t="s">
        <v>2256</v>
      </c>
      <c r="G1244" s="661" t="s">
        <v>2305</v>
      </c>
      <c r="H1244" s="661" t="s">
        <v>960</v>
      </c>
      <c r="I1244" s="661" t="s">
        <v>3472</v>
      </c>
      <c r="J1244" s="661" t="s">
        <v>610</v>
      </c>
      <c r="K1244" s="661" t="s">
        <v>1394</v>
      </c>
      <c r="L1244" s="662">
        <v>0</v>
      </c>
      <c r="M1244" s="662">
        <v>0</v>
      </c>
      <c r="N1244" s="661">
        <v>2</v>
      </c>
      <c r="O1244" s="744">
        <v>1</v>
      </c>
      <c r="P1244" s="662">
        <v>0</v>
      </c>
      <c r="Q1244" s="677"/>
      <c r="R1244" s="661">
        <v>2</v>
      </c>
      <c r="S1244" s="677">
        <v>1</v>
      </c>
      <c r="T1244" s="744">
        <v>1</v>
      </c>
      <c r="U1244" s="700">
        <v>1</v>
      </c>
    </row>
    <row r="1245" spans="1:21" ht="14.4" customHeight="1" x14ac:dyDescent="0.3">
      <c r="A1245" s="660">
        <v>11</v>
      </c>
      <c r="B1245" s="661" t="s">
        <v>577</v>
      </c>
      <c r="C1245" s="661" t="s">
        <v>2261</v>
      </c>
      <c r="D1245" s="742" t="s">
        <v>3663</v>
      </c>
      <c r="E1245" s="743" t="s">
        <v>2282</v>
      </c>
      <c r="F1245" s="661" t="s">
        <v>2256</v>
      </c>
      <c r="G1245" s="661" t="s">
        <v>2305</v>
      </c>
      <c r="H1245" s="661" t="s">
        <v>960</v>
      </c>
      <c r="I1245" s="661" t="s">
        <v>984</v>
      </c>
      <c r="J1245" s="661" t="s">
        <v>610</v>
      </c>
      <c r="K1245" s="661" t="s">
        <v>985</v>
      </c>
      <c r="L1245" s="662">
        <v>923.74</v>
      </c>
      <c r="M1245" s="662">
        <v>3694.96</v>
      </c>
      <c r="N1245" s="661">
        <v>4</v>
      </c>
      <c r="O1245" s="744">
        <v>1.5</v>
      </c>
      <c r="P1245" s="662">
        <v>3694.96</v>
      </c>
      <c r="Q1245" s="677">
        <v>1</v>
      </c>
      <c r="R1245" s="661">
        <v>4</v>
      </c>
      <c r="S1245" s="677">
        <v>1</v>
      </c>
      <c r="T1245" s="744">
        <v>1.5</v>
      </c>
      <c r="U1245" s="700">
        <v>1</v>
      </c>
    </row>
    <row r="1246" spans="1:21" ht="14.4" customHeight="1" x14ac:dyDescent="0.3">
      <c r="A1246" s="660">
        <v>11</v>
      </c>
      <c r="B1246" s="661" t="s">
        <v>577</v>
      </c>
      <c r="C1246" s="661" t="s">
        <v>2261</v>
      </c>
      <c r="D1246" s="742" t="s">
        <v>3663</v>
      </c>
      <c r="E1246" s="743" t="s">
        <v>2282</v>
      </c>
      <c r="F1246" s="661" t="s">
        <v>2256</v>
      </c>
      <c r="G1246" s="661" t="s">
        <v>2306</v>
      </c>
      <c r="H1246" s="661" t="s">
        <v>960</v>
      </c>
      <c r="I1246" s="661" t="s">
        <v>1037</v>
      </c>
      <c r="J1246" s="661" t="s">
        <v>967</v>
      </c>
      <c r="K1246" s="661" t="s">
        <v>2158</v>
      </c>
      <c r="L1246" s="662">
        <v>24.22</v>
      </c>
      <c r="M1246" s="662">
        <v>72.66</v>
      </c>
      <c r="N1246" s="661">
        <v>3</v>
      </c>
      <c r="O1246" s="744">
        <v>2.5</v>
      </c>
      <c r="P1246" s="662">
        <v>24.22</v>
      </c>
      <c r="Q1246" s="677">
        <v>0.33333333333333331</v>
      </c>
      <c r="R1246" s="661">
        <v>1</v>
      </c>
      <c r="S1246" s="677">
        <v>0.33333333333333331</v>
      </c>
      <c r="T1246" s="744">
        <v>0.5</v>
      </c>
      <c r="U1246" s="700">
        <v>0.2</v>
      </c>
    </row>
    <row r="1247" spans="1:21" ht="14.4" customHeight="1" x14ac:dyDescent="0.3">
      <c r="A1247" s="660">
        <v>11</v>
      </c>
      <c r="B1247" s="661" t="s">
        <v>577</v>
      </c>
      <c r="C1247" s="661" t="s">
        <v>2261</v>
      </c>
      <c r="D1247" s="742" t="s">
        <v>3663</v>
      </c>
      <c r="E1247" s="743" t="s">
        <v>2282</v>
      </c>
      <c r="F1247" s="661" t="s">
        <v>2256</v>
      </c>
      <c r="G1247" s="661" t="s">
        <v>2306</v>
      </c>
      <c r="H1247" s="661" t="s">
        <v>960</v>
      </c>
      <c r="I1247" s="661" t="s">
        <v>966</v>
      </c>
      <c r="J1247" s="661" t="s">
        <v>967</v>
      </c>
      <c r="K1247" s="661" t="s">
        <v>2159</v>
      </c>
      <c r="L1247" s="662">
        <v>48.42</v>
      </c>
      <c r="M1247" s="662">
        <v>2372.58</v>
      </c>
      <c r="N1247" s="661">
        <v>49</v>
      </c>
      <c r="O1247" s="744">
        <v>33</v>
      </c>
      <c r="P1247" s="662">
        <v>1113.6599999999999</v>
      </c>
      <c r="Q1247" s="677">
        <v>0.46938775510204078</v>
      </c>
      <c r="R1247" s="661">
        <v>23</v>
      </c>
      <c r="S1247" s="677">
        <v>0.46938775510204084</v>
      </c>
      <c r="T1247" s="744">
        <v>15.5</v>
      </c>
      <c r="U1247" s="700">
        <v>0.46969696969696972</v>
      </c>
    </row>
    <row r="1248" spans="1:21" ht="14.4" customHeight="1" x14ac:dyDescent="0.3">
      <c r="A1248" s="660">
        <v>11</v>
      </c>
      <c r="B1248" s="661" t="s">
        <v>577</v>
      </c>
      <c r="C1248" s="661" t="s">
        <v>2261</v>
      </c>
      <c r="D1248" s="742" t="s">
        <v>3663</v>
      </c>
      <c r="E1248" s="743" t="s">
        <v>2282</v>
      </c>
      <c r="F1248" s="661" t="s">
        <v>2256</v>
      </c>
      <c r="G1248" s="661" t="s">
        <v>2306</v>
      </c>
      <c r="H1248" s="661" t="s">
        <v>960</v>
      </c>
      <c r="I1248" s="661" t="s">
        <v>2349</v>
      </c>
      <c r="J1248" s="661" t="s">
        <v>967</v>
      </c>
      <c r="K1248" s="661" t="s">
        <v>2350</v>
      </c>
      <c r="L1248" s="662">
        <v>0</v>
      </c>
      <c r="M1248" s="662">
        <v>0</v>
      </c>
      <c r="N1248" s="661">
        <v>7</v>
      </c>
      <c r="O1248" s="744">
        <v>5</v>
      </c>
      <c r="P1248" s="662">
        <v>0</v>
      </c>
      <c r="Q1248" s="677"/>
      <c r="R1248" s="661">
        <v>2</v>
      </c>
      <c r="S1248" s="677">
        <v>0.2857142857142857</v>
      </c>
      <c r="T1248" s="744">
        <v>1.5</v>
      </c>
      <c r="U1248" s="700">
        <v>0.3</v>
      </c>
    </row>
    <row r="1249" spans="1:21" ht="14.4" customHeight="1" x14ac:dyDescent="0.3">
      <c r="A1249" s="660">
        <v>11</v>
      </c>
      <c r="B1249" s="661" t="s">
        <v>577</v>
      </c>
      <c r="C1249" s="661" t="s">
        <v>2261</v>
      </c>
      <c r="D1249" s="742" t="s">
        <v>3663</v>
      </c>
      <c r="E1249" s="743" t="s">
        <v>2282</v>
      </c>
      <c r="F1249" s="661" t="s">
        <v>2256</v>
      </c>
      <c r="G1249" s="661" t="s">
        <v>2306</v>
      </c>
      <c r="H1249" s="661" t="s">
        <v>578</v>
      </c>
      <c r="I1249" s="661" t="s">
        <v>1857</v>
      </c>
      <c r="J1249" s="661" t="s">
        <v>967</v>
      </c>
      <c r="K1249" s="661" t="s">
        <v>2401</v>
      </c>
      <c r="L1249" s="662">
        <v>48.42</v>
      </c>
      <c r="M1249" s="662">
        <v>1307.3400000000001</v>
      </c>
      <c r="N1249" s="661">
        <v>27</v>
      </c>
      <c r="O1249" s="744">
        <v>20</v>
      </c>
      <c r="P1249" s="662">
        <v>484.2000000000001</v>
      </c>
      <c r="Q1249" s="677">
        <v>0.37037037037037041</v>
      </c>
      <c r="R1249" s="661">
        <v>10</v>
      </c>
      <c r="S1249" s="677">
        <v>0.37037037037037035</v>
      </c>
      <c r="T1249" s="744">
        <v>8</v>
      </c>
      <c r="U1249" s="700">
        <v>0.4</v>
      </c>
    </row>
    <row r="1250" spans="1:21" ht="14.4" customHeight="1" x14ac:dyDescent="0.3">
      <c r="A1250" s="660">
        <v>11</v>
      </c>
      <c r="B1250" s="661" t="s">
        <v>577</v>
      </c>
      <c r="C1250" s="661" t="s">
        <v>2261</v>
      </c>
      <c r="D1250" s="742" t="s">
        <v>3663</v>
      </c>
      <c r="E1250" s="743" t="s">
        <v>2282</v>
      </c>
      <c r="F1250" s="661" t="s">
        <v>2256</v>
      </c>
      <c r="G1250" s="661" t="s">
        <v>2306</v>
      </c>
      <c r="H1250" s="661" t="s">
        <v>578</v>
      </c>
      <c r="I1250" s="661" t="s">
        <v>2465</v>
      </c>
      <c r="J1250" s="661" t="s">
        <v>967</v>
      </c>
      <c r="K1250" s="661" t="s">
        <v>2466</v>
      </c>
      <c r="L1250" s="662">
        <v>24.22</v>
      </c>
      <c r="M1250" s="662">
        <v>24.22</v>
      </c>
      <c r="N1250" s="661">
        <v>1</v>
      </c>
      <c r="O1250" s="744">
        <v>0.5</v>
      </c>
      <c r="P1250" s="662">
        <v>24.22</v>
      </c>
      <c r="Q1250" s="677">
        <v>1</v>
      </c>
      <c r="R1250" s="661">
        <v>1</v>
      </c>
      <c r="S1250" s="677">
        <v>1</v>
      </c>
      <c r="T1250" s="744">
        <v>0.5</v>
      </c>
      <c r="U1250" s="700">
        <v>1</v>
      </c>
    </row>
    <row r="1251" spans="1:21" ht="14.4" customHeight="1" x14ac:dyDescent="0.3">
      <c r="A1251" s="660">
        <v>11</v>
      </c>
      <c r="B1251" s="661" t="s">
        <v>577</v>
      </c>
      <c r="C1251" s="661" t="s">
        <v>2261</v>
      </c>
      <c r="D1251" s="742" t="s">
        <v>3663</v>
      </c>
      <c r="E1251" s="743" t="s">
        <v>2282</v>
      </c>
      <c r="F1251" s="661" t="s">
        <v>2256</v>
      </c>
      <c r="G1251" s="661" t="s">
        <v>2558</v>
      </c>
      <c r="H1251" s="661" t="s">
        <v>578</v>
      </c>
      <c r="I1251" s="661" t="s">
        <v>2559</v>
      </c>
      <c r="J1251" s="661" t="s">
        <v>2560</v>
      </c>
      <c r="K1251" s="661" t="s">
        <v>2561</v>
      </c>
      <c r="L1251" s="662">
        <v>66.819999999999993</v>
      </c>
      <c r="M1251" s="662">
        <v>133.63999999999999</v>
      </c>
      <c r="N1251" s="661">
        <v>2</v>
      </c>
      <c r="O1251" s="744">
        <v>1</v>
      </c>
      <c r="P1251" s="662">
        <v>133.63999999999999</v>
      </c>
      <c r="Q1251" s="677">
        <v>1</v>
      </c>
      <c r="R1251" s="661">
        <v>2</v>
      </c>
      <c r="S1251" s="677">
        <v>1</v>
      </c>
      <c r="T1251" s="744">
        <v>1</v>
      </c>
      <c r="U1251" s="700">
        <v>1</v>
      </c>
    </row>
    <row r="1252" spans="1:21" ht="14.4" customHeight="1" x14ac:dyDescent="0.3">
      <c r="A1252" s="660">
        <v>11</v>
      </c>
      <c r="B1252" s="661" t="s">
        <v>577</v>
      </c>
      <c r="C1252" s="661" t="s">
        <v>2261</v>
      </c>
      <c r="D1252" s="742" t="s">
        <v>3663</v>
      </c>
      <c r="E1252" s="743" t="s">
        <v>2282</v>
      </c>
      <c r="F1252" s="661" t="s">
        <v>2256</v>
      </c>
      <c r="G1252" s="661" t="s">
        <v>2562</v>
      </c>
      <c r="H1252" s="661" t="s">
        <v>578</v>
      </c>
      <c r="I1252" s="661" t="s">
        <v>3473</v>
      </c>
      <c r="J1252" s="661" t="s">
        <v>3474</v>
      </c>
      <c r="K1252" s="661" t="s">
        <v>3475</v>
      </c>
      <c r="L1252" s="662">
        <v>334.66</v>
      </c>
      <c r="M1252" s="662">
        <v>334.66</v>
      </c>
      <c r="N1252" s="661">
        <v>1</v>
      </c>
      <c r="O1252" s="744">
        <v>0.5</v>
      </c>
      <c r="P1252" s="662"/>
      <c r="Q1252" s="677">
        <v>0</v>
      </c>
      <c r="R1252" s="661"/>
      <c r="S1252" s="677">
        <v>0</v>
      </c>
      <c r="T1252" s="744"/>
      <c r="U1252" s="700">
        <v>0</v>
      </c>
    </row>
    <row r="1253" spans="1:21" ht="14.4" customHeight="1" x14ac:dyDescent="0.3">
      <c r="A1253" s="660">
        <v>11</v>
      </c>
      <c r="B1253" s="661" t="s">
        <v>577</v>
      </c>
      <c r="C1253" s="661" t="s">
        <v>2261</v>
      </c>
      <c r="D1253" s="742" t="s">
        <v>3663</v>
      </c>
      <c r="E1253" s="743" t="s">
        <v>2282</v>
      </c>
      <c r="F1253" s="661" t="s">
        <v>2256</v>
      </c>
      <c r="G1253" s="661" t="s">
        <v>3038</v>
      </c>
      <c r="H1253" s="661" t="s">
        <v>578</v>
      </c>
      <c r="I1253" s="661" t="s">
        <v>789</v>
      </c>
      <c r="J1253" s="661" t="s">
        <v>753</v>
      </c>
      <c r="K1253" s="661" t="s">
        <v>790</v>
      </c>
      <c r="L1253" s="662">
        <v>214.5</v>
      </c>
      <c r="M1253" s="662">
        <v>214.5</v>
      </c>
      <c r="N1253" s="661">
        <v>1</v>
      </c>
      <c r="O1253" s="744">
        <v>1</v>
      </c>
      <c r="P1253" s="662">
        <v>214.5</v>
      </c>
      <c r="Q1253" s="677">
        <v>1</v>
      </c>
      <c r="R1253" s="661">
        <v>1</v>
      </c>
      <c r="S1253" s="677">
        <v>1</v>
      </c>
      <c r="T1253" s="744">
        <v>1</v>
      </c>
      <c r="U1253" s="700">
        <v>1</v>
      </c>
    </row>
    <row r="1254" spans="1:21" ht="14.4" customHeight="1" x14ac:dyDescent="0.3">
      <c r="A1254" s="660">
        <v>11</v>
      </c>
      <c r="B1254" s="661" t="s">
        <v>577</v>
      </c>
      <c r="C1254" s="661" t="s">
        <v>2261</v>
      </c>
      <c r="D1254" s="742" t="s">
        <v>3663</v>
      </c>
      <c r="E1254" s="743" t="s">
        <v>2282</v>
      </c>
      <c r="F1254" s="661" t="s">
        <v>2256</v>
      </c>
      <c r="G1254" s="661" t="s">
        <v>3476</v>
      </c>
      <c r="H1254" s="661" t="s">
        <v>960</v>
      </c>
      <c r="I1254" s="661" t="s">
        <v>1040</v>
      </c>
      <c r="J1254" s="661" t="s">
        <v>1041</v>
      </c>
      <c r="K1254" s="661" t="s">
        <v>2172</v>
      </c>
      <c r="L1254" s="662">
        <v>63.75</v>
      </c>
      <c r="M1254" s="662">
        <v>127.5</v>
      </c>
      <c r="N1254" s="661">
        <v>2</v>
      </c>
      <c r="O1254" s="744">
        <v>2</v>
      </c>
      <c r="P1254" s="662">
        <v>63.75</v>
      </c>
      <c r="Q1254" s="677">
        <v>0.5</v>
      </c>
      <c r="R1254" s="661">
        <v>1</v>
      </c>
      <c r="S1254" s="677">
        <v>0.5</v>
      </c>
      <c r="T1254" s="744">
        <v>1</v>
      </c>
      <c r="U1254" s="700">
        <v>0.5</v>
      </c>
    </row>
    <row r="1255" spans="1:21" ht="14.4" customHeight="1" x14ac:dyDescent="0.3">
      <c r="A1255" s="660">
        <v>11</v>
      </c>
      <c r="B1255" s="661" t="s">
        <v>577</v>
      </c>
      <c r="C1255" s="661" t="s">
        <v>2261</v>
      </c>
      <c r="D1255" s="742" t="s">
        <v>3663</v>
      </c>
      <c r="E1255" s="743" t="s">
        <v>2282</v>
      </c>
      <c r="F1255" s="661" t="s">
        <v>2256</v>
      </c>
      <c r="G1255" s="661" t="s">
        <v>2307</v>
      </c>
      <c r="H1255" s="661" t="s">
        <v>578</v>
      </c>
      <c r="I1255" s="661" t="s">
        <v>714</v>
      </c>
      <c r="J1255" s="661" t="s">
        <v>2308</v>
      </c>
      <c r="K1255" s="661" t="s">
        <v>2309</v>
      </c>
      <c r="L1255" s="662">
        <v>0</v>
      </c>
      <c r="M1255" s="662">
        <v>0</v>
      </c>
      <c r="N1255" s="661">
        <v>22</v>
      </c>
      <c r="O1255" s="744">
        <v>8.5</v>
      </c>
      <c r="P1255" s="662">
        <v>0</v>
      </c>
      <c r="Q1255" s="677"/>
      <c r="R1255" s="661">
        <v>7</v>
      </c>
      <c r="S1255" s="677">
        <v>0.31818181818181818</v>
      </c>
      <c r="T1255" s="744">
        <v>3</v>
      </c>
      <c r="U1255" s="700">
        <v>0.35294117647058826</v>
      </c>
    </row>
    <row r="1256" spans="1:21" ht="14.4" customHeight="1" x14ac:dyDescent="0.3">
      <c r="A1256" s="660">
        <v>11</v>
      </c>
      <c r="B1256" s="661" t="s">
        <v>577</v>
      </c>
      <c r="C1256" s="661" t="s">
        <v>2261</v>
      </c>
      <c r="D1256" s="742" t="s">
        <v>3663</v>
      </c>
      <c r="E1256" s="743" t="s">
        <v>2282</v>
      </c>
      <c r="F1256" s="661" t="s">
        <v>2256</v>
      </c>
      <c r="G1256" s="661" t="s">
        <v>2310</v>
      </c>
      <c r="H1256" s="661" t="s">
        <v>578</v>
      </c>
      <c r="I1256" s="661" t="s">
        <v>1097</v>
      </c>
      <c r="J1256" s="661" t="s">
        <v>1098</v>
      </c>
      <c r="K1256" s="661" t="s">
        <v>2312</v>
      </c>
      <c r="L1256" s="662">
        <v>22.44</v>
      </c>
      <c r="M1256" s="662">
        <v>67.320000000000007</v>
      </c>
      <c r="N1256" s="661">
        <v>3</v>
      </c>
      <c r="O1256" s="744">
        <v>2</v>
      </c>
      <c r="P1256" s="662">
        <v>44.88</v>
      </c>
      <c r="Q1256" s="677">
        <v>0.66666666666666663</v>
      </c>
      <c r="R1256" s="661">
        <v>2</v>
      </c>
      <c r="S1256" s="677">
        <v>0.66666666666666663</v>
      </c>
      <c r="T1256" s="744">
        <v>1</v>
      </c>
      <c r="U1256" s="700">
        <v>0.5</v>
      </c>
    </row>
    <row r="1257" spans="1:21" ht="14.4" customHeight="1" x14ac:dyDescent="0.3">
      <c r="A1257" s="660">
        <v>11</v>
      </c>
      <c r="B1257" s="661" t="s">
        <v>577</v>
      </c>
      <c r="C1257" s="661" t="s">
        <v>2261</v>
      </c>
      <c r="D1257" s="742" t="s">
        <v>3663</v>
      </c>
      <c r="E1257" s="743" t="s">
        <v>2282</v>
      </c>
      <c r="F1257" s="661" t="s">
        <v>2256</v>
      </c>
      <c r="G1257" s="661" t="s">
        <v>2760</v>
      </c>
      <c r="H1257" s="661" t="s">
        <v>578</v>
      </c>
      <c r="I1257" s="661" t="s">
        <v>3048</v>
      </c>
      <c r="J1257" s="661" t="s">
        <v>2762</v>
      </c>
      <c r="K1257" s="661" t="s">
        <v>3049</v>
      </c>
      <c r="L1257" s="662">
        <v>0</v>
      </c>
      <c r="M1257" s="662">
        <v>0</v>
      </c>
      <c r="N1257" s="661">
        <v>4</v>
      </c>
      <c r="O1257" s="744">
        <v>2</v>
      </c>
      <c r="P1257" s="662"/>
      <c r="Q1257" s="677"/>
      <c r="R1257" s="661"/>
      <c r="S1257" s="677">
        <v>0</v>
      </c>
      <c r="T1257" s="744"/>
      <c r="U1257" s="700">
        <v>0</v>
      </c>
    </row>
    <row r="1258" spans="1:21" ht="14.4" customHeight="1" x14ac:dyDescent="0.3">
      <c r="A1258" s="660">
        <v>11</v>
      </c>
      <c r="B1258" s="661" t="s">
        <v>577</v>
      </c>
      <c r="C1258" s="661" t="s">
        <v>2261</v>
      </c>
      <c r="D1258" s="742" t="s">
        <v>3663</v>
      </c>
      <c r="E1258" s="743" t="s">
        <v>2282</v>
      </c>
      <c r="F1258" s="661" t="s">
        <v>2256</v>
      </c>
      <c r="G1258" s="661" t="s">
        <v>2313</v>
      </c>
      <c r="H1258" s="661" t="s">
        <v>960</v>
      </c>
      <c r="I1258" s="661" t="s">
        <v>3324</v>
      </c>
      <c r="J1258" s="661" t="s">
        <v>3051</v>
      </c>
      <c r="K1258" s="661" t="s">
        <v>1276</v>
      </c>
      <c r="L1258" s="662">
        <v>31.32</v>
      </c>
      <c r="M1258" s="662">
        <v>219.24</v>
      </c>
      <c r="N1258" s="661">
        <v>7</v>
      </c>
      <c r="O1258" s="744">
        <v>2</v>
      </c>
      <c r="P1258" s="662">
        <v>31.32</v>
      </c>
      <c r="Q1258" s="677">
        <v>0.14285714285714285</v>
      </c>
      <c r="R1258" s="661">
        <v>1</v>
      </c>
      <c r="S1258" s="677">
        <v>0.14285714285714285</v>
      </c>
      <c r="T1258" s="744">
        <v>0.5</v>
      </c>
      <c r="U1258" s="700">
        <v>0.25</v>
      </c>
    </row>
    <row r="1259" spans="1:21" ht="14.4" customHeight="1" x14ac:dyDescent="0.3">
      <c r="A1259" s="660">
        <v>11</v>
      </c>
      <c r="B1259" s="661" t="s">
        <v>577</v>
      </c>
      <c r="C1259" s="661" t="s">
        <v>2261</v>
      </c>
      <c r="D1259" s="742" t="s">
        <v>3663</v>
      </c>
      <c r="E1259" s="743" t="s">
        <v>2282</v>
      </c>
      <c r="F1259" s="661" t="s">
        <v>2256</v>
      </c>
      <c r="G1259" s="661" t="s">
        <v>2313</v>
      </c>
      <c r="H1259" s="661" t="s">
        <v>960</v>
      </c>
      <c r="I1259" s="661" t="s">
        <v>3253</v>
      </c>
      <c r="J1259" s="661" t="s">
        <v>2889</v>
      </c>
      <c r="K1259" s="661" t="s">
        <v>3254</v>
      </c>
      <c r="L1259" s="662">
        <v>187.92</v>
      </c>
      <c r="M1259" s="662">
        <v>939.59999999999991</v>
      </c>
      <c r="N1259" s="661">
        <v>5</v>
      </c>
      <c r="O1259" s="744">
        <v>2</v>
      </c>
      <c r="P1259" s="662">
        <v>375.84</v>
      </c>
      <c r="Q1259" s="677">
        <v>0.4</v>
      </c>
      <c r="R1259" s="661">
        <v>2</v>
      </c>
      <c r="S1259" s="677">
        <v>0.4</v>
      </c>
      <c r="T1259" s="744">
        <v>0.5</v>
      </c>
      <c r="U1259" s="700">
        <v>0.25</v>
      </c>
    </row>
    <row r="1260" spans="1:21" ht="14.4" customHeight="1" x14ac:dyDescent="0.3">
      <c r="A1260" s="660">
        <v>11</v>
      </c>
      <c r="B1260" s="661" t="s">
        <v>577</v>
      </c>
      <c r="C1260" s="661" t="s">
        <v>2261</v>
      </c>
      <c r="D1260" s="742" t="s">
        <v>3663</v>
      </c>
      <c r="E1260" s="743" t="s">
        <v>2282</v>
      </c>
      <c r="F1260" s="661" t="s">
        <v>2256</v>
      </c>
      <c r="G1260" s="661" t="s">
        <v>2313</v>
      </c>
      <c r="H1260" s="661" t="s">
        <v>960</v>
      </c>
      <c r="I1260" s="661" t="s">
        <v>1007</v>
      </c>
      <c r="J1260" s="661" t="s">
        <v>1004</v>
      </c>
      <c r="K1260" s="661" t="s">
        <v>2163</v>
      </c>
      <c r="L1260" s="662">
        <v>93.96</v>
      </c>
      <c r="M1260" s="662">
        <v>93.96</v>
      </c>
      <c r="N1260" s="661">
        <v>1</v>
      </c>
      <c r="O1260" s="744">
        <v>0.5</v>
      </c>
      <c r="P1260" s="662">
        <v>93.96</v>
      </c>
      <c r="Q1260" s="677">
        <v>1</v>
      </c>
      <c r="R1260" s="661">
        <v>1</v>
      </c>
      <c r="S1260" s="677">
        <v>1</v>
      </c>
      <c r="T1260" s="744">
        <v>0.5</v>
      </c>
      <c r="U1260" s="700">
        <v>1</v>
      </c>
    </row>
    <row r="1261" spans="1:21" ht="14.4" customHeight="1" x14ac:dyDescent="0.3">
      <c r="A1261" s="660">
        <v>11</v>
      </c>
      <c r="B1261" s="661" t="s">
        <v>577</v>
      </c>
      <c r="C1261" s="661" t="s">
        <v>2261</v>
      </c>
      <c r="D1261" s="742" t="s">
        <v>3663</v>
      </c>
      <c r="E1261" s="743" t="s">
        <v>2282</v>
      </c>
      <c r="F1261" s="661" t="s">
        <v>2256</v>
      </c>
      <c r="G1261" s="661" t="s">
        <v>2313</v>
      </c>
      <c r="H1261" s="661" t="s">
        <v>960</v>
      </c>
      <c r="I1261" s="661" t="s">
        <v>1010</v>
      </c>
      <c r="J1261" s="661" t="s">
        <v>1004</v>
      </c>
      <c r="K1261" s="661" t="s">
        <v>2164</v>
      </c>
      <c r="L1261" s="662">
        <v>156.61000000000001</v>
      </c>
      <c r="M1261" s="662">
        <v>313.22000000000003</v>
      </c>
      <c r="N1261" s="661">
        <v>2</v>
      </c>
      <c r="O1261" s="744">
        <v>1</v>
      </c>
      <c r="P1261" s="662"/>
      <c r="Q1261" s="677">
        <v>0</v>
      </c>
      <c r="R1261" s="661"/>
      <c r="S1261" s="677">
        <v>0</v>
      </c>
      <c r="T1261" s="744"/>
      <c r="U1261" s="700">
        <v>0</v>
      </c>
    </row>
    <row r="1262" spans="1:21" ht="14.4" customHeight="1" x14ac:dyDescent="0.3">
      <c r="A1262" s="660">
        <v>11</v>
      </c>
      <c r="B1262" s="661" t="s">
        <v>577</v>
      </c>
      <c r="C1262" s="661" t="s">
        <v>2261</v>
      </c>
      <c r="D1262" s="742" t="s">
        <v>3663</v>
      </c>
      <c r="E1262" s="743" t="s">
        <v>2282</v>
      </c>
      <c r="F1262" s="661" t="s">
        <v>2256</v>
      </c>
      <c r="G1262" s="661" t="s">
        <v>2313</v>
      </c>
      <c r="H1262" s="661" t="s">
        <v>960</v>
      </c>
      <c r="I1262" s="661" t="s">
        <v>3050</v>
      </c>
      <c r="J1262" s="661" t="s">
        <v>3051</v>
      </c>
      <c r="K1262" s="661" t="s">
        <v>2887</v>
      </c>
      <c r="L1262" s="662">
        <v>300.68</v>
      </c>
      <c r="M1262" s="662">
        <v>1503.4</v>
      </c>
      <c r="N1262" s="661">
        <v>5</v>
      </c>
      <c r="O1262" s="744">
        <v>3.5</v>
      </c>
      <c r="P1262" s="662">
        <v>902.04</v>
      </c>
      <c r="Q1262" s="677">
        <v>0.6</v>
      </c>
      <c r="R1262" s="661">
        <v>3</v>
      </c>
      <c r="S1262" s="677">
        <v>0.6</v>
      </c>
      <c r="T1262" s="744">
        <v>2</v>
      </c>
      <c r="U1262" s="700">
        <v>0.5714285714285714</v>
      </c>
    </row>
    <row r="1263" spans="1:21" ht="14.4" customHeight="1" x14ac:dyDescent="0.3">
      <c r="A1263" s="660">
        <v>11</v>
      </c>
      <c r="B1263" s="661" t="s">
        <v>577</v>
      </c>
      <c r="C1263" s="661" t="s">
        <v>2261</v>
      </c>
      <c r="D1263" s="742" t="s">
        <v>3663</v>
      </c>
      <c r="E1263" s="743" t="s">
        <v>2282</v>
      </c>
      <c r="F1263" s="661" t="s">
        <v>2256</v>
      </c>
      <c r="G1263" s="661" t="s">
        <v>2313</v>
      </c>
      <c r="H1263" s="661" t="s">
        <v>578</v>
      </c>
      <c r="I1263" s="661" t="s">
        <v>3477</v>
      </c>
      <c r="J1263" s="661" t="s">
        <v>3478</v>
      </c>
      <c r="K1263" s="661" t="s">
        <v>3254</v>
      </c>
      <c r="L1263" s="662">
        <v>187.92</v>
      </c>
      <c r="M1263" s="662">
        <v>375.84</v>
      </c>
      <c r="N1263" s="661">
        <v>2</v>
      </c>
      <c r="O1263" s="744">
        <v>1</v>
      </c>
      <c r="P1263" s="662"/>
      <c r="Q1263" s="677">
        <v>0</v>
      </c>
      <c r="R1263" s="661"/>
      <c r="S1263" s="677">
        <v>0</v>
      </c>
      <c r="T1263" s="744"/>
      <c r="U1263" s="700">
        <v>0</v>
      </c>
    </row>
    <row r="1264" spans="1:21" ht="14.4" customHeight="1" x14ac:dyDescent="0.3">
      <c r="A1264" s="660">
        <v>11</v>
      </c>
      <c r="B1264" s="661" t="s">
        <v>577</v>
      </c>
      <c r="C1264" s="661" t="s">
        <v>2261</v>
      </c>
      <c r="D1264" s="742" t="s">
        <v>3663</v>
      </c>
      <c r="E1264" s="743" t="s">
        <v>2282</v>
      </c>
      <c r="F1264" s="661" t="s">
        <v>2256</v>
      </c>
      <c r="G1264" s="661" t="s">
        <v>2579</v>
      </c>
      <c r="H1264" s="661" t="s">
        <v>578</v>
      </c>
      <c r="I1264" s="661" t="s">
        <v>3255</v>
      </c>
      <c r="J1264" s="661" t="s">
        <v>2585</v>
      </c>
      <c r="K1264" s="661" t="s">
        <v>806</v>
      </c>
      <c r="L1264" s="662">
        <v>75.22</v>
      </c>
      <c r="M1264" s="662">
        <v>75.22</v>
      </c>
      <c r="N1264" s="661">
        <v>1</v>
      </c>
      <c r="O1264" s="744">
        <v>0.5</v>
      </c>
      <c r="P1264" s="662"/>
      <c r="Q1264" s="677">
        <v>0</v>
      </c>
      <c r="R1264" s="661"/>
      <c r="S1264" s="677">
        <v>0</v>
      </c>
      <c r="T1264" s="744"/>
      <c r="U1264" s="700">
        <v>0</v>
      </c>
    </row>
    <row r="1265" spans="1:21" ht="14.4" customHeight="1" x14ac:dyDescent="0.3">
      <c r="A1265" s="660">
        <v>11</v>
      </c>
      <c r="B1265" s="661" t="s">
        <v>577</v>
      </c>
      <c r="C1265" s="661" t="s">
        <v>2261</v>
      </c>
      <c r="D1265" s="742" t="s">
        <v>3663</v>
      </c>
      <c r="E1265" s="743" t="s">
        <v>2282</v>
      </c>
      <c r="F1265" s="661" t="s">
        <v>2256</v>
      </c>
      <c r="G1265" s="661" t="s">
        <v>2769</v>
      </c>
      <c r="H1265" s="661" t="s">
        <v>578</v>
      </c>
      <c r="I1265" s="661" t="s">
        <v>3479</v>
      </c>
      <c r="J1265" s="661" t="s">
        <v>2894</v>
      </c>
      <c r="K1265" s="661" t="s">
        <v>943</v>
      </c>
      <c r="L1265" s="662">
        <v>0</v>
      </c>
      <c r="M1265" s="662">
        <v>0</v>
      </c>
      <c r="N1265" s="661">
        <v>5</v>
      </c>
      <c r="O1265" s="744">
        <v>1</v>
      </c>
      <c r="P1265" s="662"/>
      <c r="Q1265" s="677"/>
      <c r="R1265" s="661"/>
      <c r="S1265" s="677">
        <v>0</v>
      </c>
      <c r="T1265" s="744"/>
      <c r="U1265" s="700">
        <v>0</v>
      </c>
    </row>
    <row r="1266" spans="1:21" ht="14.4" customHeight="1" x14ac:dyDescent="0.3">
      <c r="A1266" s="660">
        <v>11</v>
      </c>
      <c r="B1266" s="661" t="s">
        <v>577</v>
      </c>
      <c r="C1266" s="661" t="s">
        <v>2261</v>
      </c>
      <c r="D1266" s="742" t="s">
        <v>3663</v>
      </c>
      <c r="E1266" s="743" t="s">
        <v>2282</v>
      </c>
      <c r="F1266" s="661" t="s">
        <v>2256</v>
      </c>
      <c r="G1266" s="661" t="s">
        <v>3480</v>
      </c>
      <c r="H1266" s="661" t="s">
        <v>960</v>
      </c>
      <c r="I1266" s="661" t="s">
        <v>3481</v>
      </c>
      <c r="J1266" s="661" t="s">
        <v>3482</v>
      </c>
      <c r="K1266" s="661" t="s">
        <v>2243</v>
      </c>
      <c r="L1266" s="662">
        <v>1252.54</v>
      </c>
      <c r="M1266" s="662">
        <v>1252.54</v>
      </c>
      <c r="N1266" s="661">
        <v>1</v>
      </c>
      <c r="O1266" s="744">
        <v>1</v>
      </c>
      <c r="P1266" s="662">
        <v>1252.54</v>
      </c>
      <c r="Q1266" s="677">
        <v>1</v>
      </c>
      <c r="R1266" s="661">
        <v>1</v>
      </c>
      <c r="S1266" s="677">
        <v>1</v>
      </c>
      <c r="T1266" s="744">
        <v>1</v>
      </c>
      <c r="U1266" s="700">
        <v>1</v>
      </c>
    </row>
    <row r="1267" spans="1:21" ht="14.4" customHeight="1" x14ac:dyDescent="0.3">
      <c r="A1267" s="660">
        <v>11</v>
      </c>
      <c r="B1267" s="661" t="s">
        <v>577</v>
      </c>
      <c r="C1267" s="661" t="s">
        <v>2261</v>
      </c>
      <c r="D1267" s="742" t="s">
        <v>3663</v>
      </c>
      <c r="E1267" s="743" t="s">
        <v>2282</v>
      </c>
      <c r="F1267" s="661" t="s">
        <v>2258</v>
      </c>
      <c r="G1267" s="661" t="s">
        <v>2351</v>
      </c>
      <c r="H1267" s="661" t="s">
        <v>578</v>
      </c>
      <c r="I1267" s="661" t="s">
        <v>3066</v>
      </c>
      <c r="J1267" s="661" t="s">
        <v>3067</v>
      </c>
      <c r="K1267" s="661" t="s">
        <v>2607</v>
      </c>
      <c r="L1267" s="662">
        <v>300</v>
      </c>
      <c r="M1267" s="662">
        <v>300</v>
      </c>
      <c r="N1267" s="661">
        <v>1</v>
      </c>
      <c r="O1267" s="744">
        <v>1</v>
      </c>
      <c r="P1267" s="662"/>
      <c r="Q1267" s="677">
        <v>0</v>
      </c>
      <c r="R1267" s="661"/>
      <c r="S1267" s="677">
        <v>0</v>
      </c>
      <c r="T1267" s="744"/>
      <c r="U1267" s="700">
        <v>0</v>
      </c>
    </row>
    <row r="1268" spans="1:21" ht="14.4" customHeight="1" x14ac:dyDescent="0.3">
      <c r="A1268" s="660">
        <v>11</v>
      </c>
      <c r="B1268" s="661" t="s">
        <v>577</v>
      </c>
      <c r="C1268" s="661" t="s">
        <v>2261</v>
      </c>
      <c r="D1268" s="742" t="s">
        <v>3663</v>
      </c>
      <c r="E1268" s="743" t="s">
        <v>2282</v>
      </c>
      <c r="F1268" s="661" t="s">
        <v>2258</v>
      </c>
      <c r="G1268" s="661" t="s">
        <v>2351</v>
      </c>
      <c r="H1268" s="661" t="s">
        <v>578</v>
      </c>
      <c r="I1268" s="661" t="s">
        <v>2352</v>
      </c>
      <c r="J1268" s="661" t="s">
        <v>2353</v>
      </c>
      <c r="K1268" s="661" t="s">
        <v>2354</v>
      </c>
      <c r="L1268" s="662">
        <v>0</v>
      </c>
      <c r="M1268" s="662">
        <v>0</v>
      </c>
      <c r="N1268" s="661">
        <v>18</v>
      </c>
      <c r="O1268" s="744">
        <v>17</v>
      </c>
      <c r="P1268" s="662"/>
      <c r="Q1268" s="677"/>
      <c r="R1268" s="661"/>
      <c r="S1268" s="677">
        <v>0</v>
      </c>
      <c r="T1268" s="744"/>
      <c r="U1268" s="700">
        <v>0</v>
      </c>
    </row>
    <row r="1269" spans="1:21" ht="14.4" customHeight="1" x14ac:dyDescent="0.3">
      <c r="A1269" s="660">
        <v>11</v>
      </c>
      <c r="B1269" s="661" t="s">
        <v>577</v>
      </c>
      <c r="C1269" s="661" t="s">
        <v>2261</v>
      </c>
      <c r="D1269" s="742" t="s">
        <v>3663</v>
      </c>
      <c r="E1269" s="743" t="s">
        <v>2282</v>
      </c>
      <c r="F1269" s="661" t="s">
        <v>2258</v>
      </c>
      <c r="G1269" s="661" t="s">
        <v>2351</v>
      </c>
      <c r="H1269" s="661" t="s">
        <v>578</v>
      </c>
      <c r="I1269" s="661" t="s">
        <v>2895</v>
      </c>
      <c r="J1269" s="661" t="s">
        <v>2896</v>
      </c>
      <c r="K1269" s="661" t="s">
        <v>2897</v>
      </c>
      <c r="L1269" s="662">
        <v>0</v>
      </c>
      <c r="M1269" s="662">
        <v>0</v>
      </c>
      <c r="N1269" s="661">
        <v>1</v>
      </c>
      <c r="O1269" s="744">
        <v>1</v>
      </c>
      <c r="P1269" s="662"/>
      <c r="Q1269" s="677"/>
      <c r="R1269" s="661"/>
      <c r="S1269" s="677">
        <v>0</v>
      </c>
      <c r="T1269" s="744"/>
      <c r="U1269" s="700">
        <v>0</v>
      </c>
    </row>
    <row r="1270" spans="1:21" ht="14.4" customHeight="1" x14ac:dyDescent="0.3">
      <c r="A1270" s="660">
        <v>11</v>
      </c>
      <c r="B1270" s="661" t="s">
        <v>577</v>
      </c>
      <c r="C1270" s="661" t="s">
        <v>2261</v>
      </c>
      <c r="D1270" s="742" t="s">
        <v>3663</v>
      </c>
      <c r="E1270" s="743" t="s">
        <v>2282</v>
      </c>
      <c r="F1270" s="661" t="s">
        <v>2258</v>
      </c>
      <c r="G1270" s="661" t="s">
        <v>2314</v>
      </c>
      <c r="H1270" s="661" t="s">
        <v>578</v>
      </c>
      <c r="I1270" s="661" t="s">
        <v>2608</v>
      </c>
      <c r="J1270" s="661" t="s">
        <v>2609</v>
      </c>
      <c r="K1270" s="661" t="s">
        <v>2610</v>
      </c>
      <c r="L1270" s="662">
        <v>186.96</v>
      </c>
      <c r="M1270" s="662">
        <v>186.96</v>
      </c>
      <c r="N1270" s="661">
        <v>1</v>
      </c>
      <c r="O1270" s="744">
        <v>1</v>
      </c>
      <c r="P1270" s="662"/>
      <c r="Q1270" s="677">
        <v>0</v>
      </c>
      <c r="R1270" s="661"/>
      <c r="S1270" s="677">
        <v>0</v>
      </c>
      <c r="T1270" s="744"/>
      <c r="U1270" s="700">
        <v>0</v>
      </c>
    </row>
    <row r="1271" spans="1:21" ht="14.4" customHeight="1" x14ac:dyDescent="0.3">
      <c r="A1271" s="660">
        <v>11</v>
      </c>
      <c r="B1271" s="661" t="s">
        <v>577</v>
      </c>
      <c r="C1271" s="661" t="s">
        <v>2261</v>
      </c>
      <c r="D1271" s="742" t="s">
        <v>3663</v>
      </c>
      <c r="E1271" s="743" t="s">
        <v>2282</v>
      </c>
      <c r="F1271" s="661" t="s">
        <v>2258</v>
      </c>
      <c r="G1271" s="661" t="s">
        <v>2314</v>
      </c>
      <c r="H1271" s="661" t="s">
        <v>578</v>
      </c>
      <c r="I1271" s="661" t="s">
        <v>2611</v>
      </c>
      <c r="J1271" s="661" t="s">
        <v>2612</v>
      </c>
      <c r="K1271" s="661" t="s">
        <v>2613</v>
      </c>
      <c r="L1271" s="662">
        <v>200</v>
      </c>
      <c r="M1271" s="662">
        <v>800</v>
      </c>
      <c r="N1271" s="661">
        <v>4</v>
      </c>
      <c r="O1271" s="744">
        <v>2</v>
      </c>
      <c r="P1271" s="662">
        <v>800</v>
      </c>
      <c r="Q1271" s="677">
        <v>1</v>
      </c>
      <c r="R1271" s="661">
        <v>4</v>
      </c>
      <c r="S1271" s="677">
        <v>1</v>
      </c>
      <c r="T1271" s="744">
        <v>2</v>
      </c>
      <c r="U1271" s="700">
        <v>1</v>
      </c>
    </row>
    <row r="1272" spans="1:21" ht="14.4" customHeight="1" x14ac:dyDescent="0.3">
      <c r="A1272" s="660">
        <v>11</v>
      </c>
      <c r="B1272" s="661" t="s">
        <v>577</v>
      </c>
      <c r="C1272" s="661" t="s">
        <v>2261</v>
      </c>
      <c r="D1272" s="742" t="s">
        <v>3663</v>
      </c>
      <c r="E1272" s="743" t="s">
        <v>2282</v>
      </c>
      <c r="F1272" s="661" t="s">
        <v>2258</v>
      </c>
      <c r="G1272" s="661" t="s">
        <v>2314</v>
      </c>
      <c r="H1272" s="661" t="s">
        <v>578</v>
      </c>
      <c r="I1272" s="661" t="s">
        <v>2614</v>
      </c>
      <c r="J1272" s="661" t="s">
        <v>2615</v>
      </c>
      <c r="K1272" s="661" t="s">
        <v>2616</v>
      </c>
      <c r="L1272" s="662">
        <v>175.15</v>
      </c>
      <c r="M1272" s="662">
        <v>525.45000000000005</v>
      </c>
      <c r="N1272" s="661">
        <v>3</v>
      </c>
      <c r="O1272" s="744">
        <v>2</v>
      </c>
      <c r="P1272" s="662">
        <v>525.45000000000005</v>
      </c>
      <c r="Q1272" s="677">
        <v>1</v>
      </c>
      <c r="R1272" s="661">
        <v>3</v>
      </c>
      <c r="S1272" s="677">
        <v>1</v>
      </c>
      <c r="T1272" s="744">
        <v>2</v>
      </c>
      <c r="U1272" s="700">
        <v>1</v>
      </c>
    </row>
    <row r="1273" spans="1:21" ht="14.4" customHeight="1" x14ac:dyDescent="0.3">
      <c r="A1273" s="660">
        <v>11</v>
      </c>
      <c r="B1273" s="661" t="s">
        <v>577</v>
      </c>
      <c r="C1273" s="661" t="s">
        <v>2261</v>
      </c>
      <c r="D1273" s="742" t="s">
        <v>3663</v>
      </c>
      <c r="E1273" s="743" t="s">
        <v>2282</v>
      </c>
      <c r="F1273" s="661" t="s">
        <v>2258</v>
      </c>
      <c r="G1273" s="661" t="s">
        <v>2314</v>
      </c>
      <c r="H1273" s="661" t="s">
        <v>578</v>
      </c>
      <c r="I1273" s="661" t="s">
        <v>2620</v>
      </c>
      <c r="J1273" s="661" t="s">
        <v>2621</v>
      </c>
      <c r="K1273" s="661" t="s">
        <v>2622</v>
      </c>
      <c r="L1273" s="662">
        <v>35.75</v>
      </c>
      <c r="M1273" s="662">
        <v>321.75</v>
      </c>
      <c r="N1273" s="661">
        <v>9</v>
      </c>
      <c r="O1273" s="744">
        <v>6</v>
      </c>
      <c r="P1273" s="662">
        <v>321.75</v>
      </c>
      <c r="Q1273" s="677">
        <v>1</v>
      </c>
      <c r="R1273" s="661">
        <v>9</v>
      </c>
      <c r="S1273" s="677">
        <v>1</v>
      </c>
      <c r="T1273" s="744">
        <v>6</v>
      </c>
      <c r="U1273" s="700">
        <v>1</v>
      </c>
    </row>
    <row r="1274" spans="1:21" ht="14.4" customHeight="1" x14ac:dyDescent="0.3">
      <c r="A1274" s="660">
        <v>11</v>
      </c>
      <c r="B1274" s="661" t="s">
        <v>577</v>
      </c>
      <c r="C1274" s="661" t="s">
        <v>2261</v>
      </c>
      <c r="D1274" s="742" t="s">
        <v>3663</v>
      </c>
      <c r="E1274" s="743" t="s">
        <v>2282</v>
      </c>
      <c r="F1274" s="661" t="s">
        <v>2258</v>
      </c>
      <c r="G1274" s="661" t="s">
        <v>2314</v>
      </c>
      <c r="H1274" s="661" t="s">
        <v>578</v>
      </c>
      <c r="I1274" s="661" t="s">
        <v>2623</v>
      </c>
      <c r="J1274" s="661" t="s">
        <v>2609</v>
      </c>
      <c r="K1274" s="661" t="s">
        <v>2624</v>
      </c>
      <c r="L1274" s="662">
        <v>132.44999999999999</v>
      </c>
      <c r="M1274" s="662">
        <v>132.44999999999999</v>
      </c>
      <c r="N1274" s="661">
        <v>1</v>
      </c>
      <c r="O1274" s="744">
        <v>1</v>
      </c>
      <c r="P1274" s="662">
        <v>132.44999999999999</v>
      </c>
      <c r="Q1274" s="677">
        <v>1</v>
      </c>
      <c r="R1274" s="661">
        <v>1</v>
      </c>
      <c r="S1274" s="677">
        <v>1</v>
      </c>
      <c r="T1274" s="744">
        <v>1</v>
      </c>
      <c r="U1274" s="700">
        <v>1</v>
      </c>
    </row>
    <row r="1275" spans="1:21" ht="14.4" customHeight="1" x14ac:dyDescent="0.3">
      <c r="A1275" s="660">
        <v>11</v>
      </c>
      <c r="B1275" s="661" t="s">
        <v>577</v>
      </c>
      <c r="C1275" s="661" t="s">
        <v>2261</v>
      </c>
      <c r="D1275" s="742" t="s">
        <v>3663</v>
      </c>
      <c r="E1275" s="743" t="s">
        <v>2282</v>
      </c>
      <c r="F1275" s="661" t="s">
        <v>2258</v>
      </c>
      <c r="G1275" s="661" t="s">
        <v>2318</v>
      </c>
      <c r="H1275" s="661" t="s">
        <v>578</v>
      </c>
      <c r="I1275" s="661" t="s">
        <v>2319</v>
      </c>
      <c r="J1275" s="661" t="s">
        <v>2320</v>
      </c>
      <c r="K1275" s="661" t="s">
        <v>2321</v>
      </c>
      <c r="L1275" s="662">
        <v>1000</v>
      </c>
      <c r="M1275" s="662">
        <v>1000</v>
      </c>
      <c r="N1275" s="661">
        <v>1</v>
      </c>
      <c r="O1275" s="744">
        <v>1</v>
      </c>
      <c r="P1275" s="662">
        <v>1000</v>
      </c>
      <c r="Q1275" s="677">
        <v>1</v>
      </c>
      <c r="R1275" s="661">
        <v>1</v>
      </c>
      <c r="S1275" s="677">
        <v>1</v>
      </c>
      <c r="T1275" s="744">
        <v>1</v>
      </c>
      <c r="U1275" s="700">
        <v>1</v>
      </c>
    </row>
    <row r="1276" spans="1:21" ht="14.4" customHeight="1" x14ac:dyDescent="0.3">
      <c r="A1276" s="660">
        <v>11</v>
      </c>
      <c r="B1276" s="661" t="s">
        <v>577</v>
      </c>
      <c r="C1276" s="661" t="s">
        <v>2261</v>
      </c>
      <c r="D1276" s="742" t="s">
        <v>3663</v>
      </c>
      <c r="E1276" s="743" t="s">
        <v>2282</v>
      </c>
      <c r="F1276" s="661" t="s">
        <v>2258</v>
      </c>
      <c r="G1276" s="661" t="s">
        <v>2318</v>
      </c>
      <c r="H1276" s="661" t="s">
        <v>578</v>
      </c>
      <c r="I1276" s="661" t="s">
        <v>2412</v>
      </c>
      <c r="J1276" s="661" t="s">
        <v>2413</v>
      </c>
      <c r="K1276" s="661" t="s">
        <v>2414</v>
      </c>
      <c r="L1276" s="662">
        <v>350</v>
      </c>
      <c r="M1276" s="662">
        <v>350</v>
      </c>
      <c r="N1276" s="661">
        <v>1</v>
      </c>
      <c r="O1276" s="744">
        <v>1</v>
      </c>
      <c r="P1276" s="662">
        <v>350</v>
      </c>
      <c r="Q1276" s="677">
        <v>1</v>
      </c>
      <c r="R1276" s="661">
        <v>1</v>
      </c>
      <c r="S1276" s="677">
        <v>1</v>
      </c>
      <c r="T1276" s="744">
        <v>1</v>
      </c>
      <c r="U1276" s="700">
        <v>1</v>
      </c>
    </row>
    <row r="1277" spans="1:21" ht="14.4" customHeight="1" x14ac:dyDescent="0.3">
      <c r="A1277" s="660">
        <v>11</v>
      </c>
      <c r="B1277" s="661" t="s">
        <v>577</v>
      </c>
      <c r="C1277" s="661" t="s">
        <v>2261</v>
      </c>
      <c r="D1277" s="742" t="s">
        <v>3663</v>
      </c>
      <c r="E1277" s="743" t="s">
        <v>2282</v>
      </c>
      <c r="F1277" s="661" t="s">
        <v>2258</v>
      </c>
      <c r="G1277" s="661" t="s">
        <v>2318</v>
      </c>
      <c r="H1277" s="661" t="s">
        <v>578</v>
      </c>
      <c r="I1277" s="661" t="s">
        <v>3267</v>
      </c>
      <c r="J1277" s="661" t="s">
        <v>3268</v>
      </c>
      <c r="K1277" s="661" t="s">
        <v>3269</v>
      </c>
      <c r="L1277" s="662">
        <v>969.57</v>
      </c>
      <c r="M1277" s="662">
        <v>969.57</v>
      </c>
      <c r="N1277" s="661">
        <v>1</v>
      </c>
      <c r="O1277" s="744">
        <v>1</v>
      </c>
      <c r="P1277" s="662"/>
      <c r="Q1277" s="677">
        <v>0</v>
      </c>
      <c r="R1277" s="661"/>
      <c r="S1277" s="677">
        <v>0</v>
      </c>
      <c r="T1277" s="744"/>
      <c r="U1277" s="700">
        <v>0</v>
      </c>
    </row>
    <row r="1278" spans="1:21" ht="14.4" customHeight="1" x14ac:dyDescent="0.3">
      <c r="A1278" s="660">
        <v>11</v>
      </c>
      <c r="B1278" s="661" t="s">
        <v>577</v>
      </c>
      <c r="C1278" s="661" t="s">
        <v>2261</v>
      </c>
      <c r="D1278" s="742" t="s">
        <v>3663</v>
      </c>
      <c r="E1278" s="743" t="s">
        <v>2282</v>
      </c>
      <c r="F1278" s="661" t="s">
        <v>2258</v>
      </c>
      <c r="G1278" s="661" t="s">
        <v>2318</v>
      </c>
      <c r="H1278" s="661" t="s">
        <v>578</v>
      </c>
      <c r="I1278" s="661" t="s">
        <v>2842</v>
      </c>
      <c r="J1278" s="661" t="s">
        <v>2780</v>
      </c>
      <c r="K1278" s="661" t="s">
        <v>2843</v>
      </c>
      <c r="L1278" s="662">
        <v>1600</v>
      </c>
      <c r="M1278" s="662">
        <v>1600</v>
      </c>
      <c r="N1278" s="661">
        <v>1</v>
      </c>
      <c r="O1278" s="744">
        <v>1</v>
      </c>
      <c r="P1278" s="662"/>
      <c r="Q1278" s="677">
        <v>0</v>
      </c>
      <c r="R1278" s="661"/>
      <c r="S1278" s="677">
        <v>0</v>
      </c>
      <c r="T1278" s="744"/>
      <c r="U1278" s="700">
        <v>0</v>
      </c>
    </row>
    <row r="1279" spans="1:21" ht="14.4" customHeight="1" x14ac:dyDescent="0.3">
      <c r="A1279" s="660">
        <v>11</v>
      </c>
      <c r="B1279" s="661" t="s">
        <v>577</v>
      </c>
      <c r="C1279" s="661" t="s">
        <v>2261</v>
      </c>
      <c r="D1279" s="742" t="s">
        <v>3663</v>
      </c>
      <c r="E1279" s="743" t="s">
        <v>2282</v>
      </c>
      <c r="F1279" s="661" t="s">
        <v>2258</v>
      </c>
      <c r="G1279" s="661" t="s">
        <v>2318</v>
      </c>
      <c r="H1279" s="661" t="s">
        <v>578</v>
      </c>
      <c r="I1279" s="661" t="s">
        <v>2782</v>
      </c>
      <c r="J1279" s="661" t="s">
        <v>2783</v>
      </c>
      <c r="K1279" s="661" t="s">
        <v>2784</v>
      </c>
      <c r="L1279" s="662">
        <v>58.5</v>
      </c>
      <c r="M1279" s="662">
        <v>58.5</v>
      </c>
      <c r="N1279" s="661">
        <v>1</v>
      </c>
      <c r="O1279" s="744">
        <v>1</v>
      </c>
      <c r="P1279" s="662">
        <v>58.5</v>
      </c>
      <c r="Q1279" s="677">
        <v>1</v>
      </c>
      <c r="R1279" s="661">
        <v>1</v>
      </c>
      <c r="S1279" s="677">
        <v>1</v>
      </c>
      <c r="T1279" s="744">
        <v>1</v>
      </c>
      <c r="U1279" s="700">
        <v>1</v>
      </c>
    </row>
    <row r="1280" spans="1:21" ht="14.4" customHeight="1" x14ac:dyDescent="0.3">
      <c r="A1280" s="660">
        <v>11</v>
      </c>
      <c r="B1280" s="661" t="s">
        <v>577</v>
      </c>
      <c r="C1280" s="661" t="s">
        <v>2261</v>
      </c>
      <c r="D1280" s="742" t="s">
        <v>3663</v>
      </c>
      <c r="E1280" s="743" t="s">
        <v>2282</v>
      </c>
      <c r="F1280" s="661" t="s">
        <v>2258</v>
      </c>
      <c r="G1280" s="661" t="s">
        <v>2318</v>
      </c>
      <c r="H1280" s="661" t="s">
        <v>578</v>
      </c>
      <c r="I1280" s="661" t="s">
        <v>3483</v>
      </c>
      <c r="J1280" s="661" t="s">
        <v>3484</v>
      </c>
      <c r="K1280" s="661" t="s">
        <v>3485</v>
      </c>
      <c r="L1280" s="662">
        <v>350</v>
      </c>
      <c r="M1280" s="662">
        <v>350</v>
      </c>
      <c r="N1280" s="661">
        <v>1</v>
      </c>
      <c r="O1280" s="744">
        <v>1</v>
      </c>
      <c r="P1280" s="662">
        <v>350</v>
      </c>
      <c r="Q1280" s="677">
        <v>1</v>
      </c>
      <c r="R1280" s="661">
        <v>1</v>
      </c>
      <c r="S1280" s="677">
        <v>1</v>
      </c>
      <c r="T1280" s="744">
        <v>1</v>
      </c>
      <c r="U1280" s="700">
        <v>1</v>
      </c>
    </row>
    <row r="1281" spans="1:21" ht="14.4" customHeight="1" x14ac:dyDescent="0.3">
      <c r="A1281" s="660">
        <v>11</v>
      </c>
      <c r="B1281" s="661" t="s">
        <v>577</v>
      </c>
      <c r="C1281" s="661" t="s">
        <v>2261</v>
      </c>
      <c r="D1281" s="742" t="s">
        <v>3663</v>
      </c>
      <c r="E1281" s="743" t="s">
        <v>2282</v>
      </c>
      <c r="F1281" s="661" t="s">
        <v>2258</v>
      </c>
      <c r="G1281" s="661" t="s">
        <v>2318</v>
      </c>
      <c r="H1281" s="661" t="s">
        <v>578</v>
      </c>
      <c r="I1281" s="661" t="s">
        <v>2325</v>
      </c>
      <c r="J1281" s="661" t="s">
        <v>2326</v>
      </c>
      <c r="K1281" s="661" t="s">
        <v>2327</v>
      </c>
      <c r="L1281" s="662">
        <v>971.25</v>
      </c>
      <c r="M1281" s="662">
        <v>3885</v>
      </c>
      <c r="N1281" s="661">
        <v>4</v>
      </c>
      <c r="O1281" s="744">
        <v>4</v>
      </c>
      <c r="P1281" s="662">
        <v>3885</v>
      </c>
      <c r="Q1281" s="677">
        <v>1</v>
      </c>
      <c r="R1281" s="661">
        <v>4</v>
      </c>
      <c r="S1281" s="677">
        <v>1</v>
      </c>
      <c r="T1281" s="744">
        <v>4</v>
      </c>
      <c r="U1281" s="700">
        <v>1</v>
      </c>
    </row>
    <row r="1282" spans="1:21" ht="14.4" customHeight="1" x14ac:dyDescent="0.3">
      <c r="A1282" s="660">
        <v>11</v>
      </c>
      <c r="B1282" s="661" t="s">
        <v>577</v>
      </c>
      <c r="C1282" s="661" t="s">
        <v>2261</v>
      </c>
      <c r="D1282" s="742" t="s">
        <v>3663</v>
      </c>
      <c r="E1282" s="743" t="s">
        <v>2282</v>
      </c>
      <c r="F1282" s="661" t="s">
        <v>2258</v>
      </c>
      <c r="G1282" s="661" t="s">
        <v>2318</v>
      </c>
      <c r="H1282" s="661" t="s">
        <v>578</v>
      </c>
      <c r="I1282" s="661" t="s">
        <v>2628</v>
      </c>
      <c r="J1282" s="661" t="s">
        <v>2629</v>
      </c>
      <c r="K1282" s="661" t="s">
        <v>2630</v>
      </c>
      <c r="L1282" s="662">
        <v>180</v>
      </c>
      <c r="M1282" s="662">
        <v>900</v>
      </c>
      <c r="N1282" s="661">
        <v>5</v>
      </c>
      <c r="O1282" s="744">
        <v>4</v>
      </c>
      <c r="P1282" s="662">
        <v>900</v>
      </c>
      <c r="Q1282" s="677">
        <v>1</v>
      </c>
      <c r="R1282" s="661">
        <v>5</v>
      </c>
      <c r="S1282" s="677">
        <v>1</v>
      </c>
      <c r="T1282" s="744">
        <v>4</v>
      </c>
      <c r="U1282" s="700">
        <v>1</v>
      </c>
    </row>
    <row r="1283" spans="1:21" ht="14.4" customHeight="1" x14ac:dyDescent="0.3">
      <c r="A1283" s="660">
        <v>11</v>
      </c>
      <c r="B1283" s="661" t="s">
        <v>577</v>
      </c>
      <c r="C1283" s="661" t="s">
        <v>2261</v>
      </c>
      <c r="D1283" s="742" t="s">
        <v>3663</v>
      </c>
      <c r="E1283" s="743" t="s">
        <v>2282</v>
      </c>
      <c r="F1283" s="661" t="s">
        <v>2258</v>
      </c>
      <c r="G1283" s="661" t="s">
        <v>2318</v>
      </c>
      <c r="H1283" s="661" t="s">
        <v>578</v>
      </c>
      <c r="I1283" s="661" t="s">
        <v>2785</v>
      </c>
      <c r="J1283" s="661" t="s">
        <v>2786</v>
      </c>
      <c r="K1283" s="661" t="s">
        <v>2787</v>
      </c>
      <c r="L1283" s="662">
        <v>250</v>
      </c>
      <c r="M1283" s="662">
        <v>250</v>
      </c>
      <c r="N1283" s="661">
        <v>1</v>
      </c>
      <c r="O1283" s="744">
        <v>1</v>
      </c>
      <c r="P1283" s="662">
        <v>250</v>
      </c>
      <c r="Q1283" s="677">
        <v>1</v>
      </c>
      <c r="R1283" s="661">
        <v>1</v>
      </c>
      <c r="S1283" s="677">
        <v>1</v>
      </c>
      <c r="T1283" s="744">
        <v>1</v>
      </c>
      <c r="U1283" s="700">
        <v>1</v>
      </c>
    </row>
    <row r="1284" spans="1:21" ht="14.4" customHeight="1" x14ac:dyDescent="0.3">
      <c r="A1284" s="660">
        <v>11</v>
      </c>
      <c r="B1284" s="661" t="s">
        <v>577</v>
      </c>
      <c r="C1284" s="661" t="s">
        <v>2261</v>
      </c>
      <c r="D1284" s="742" t="s">
        <v>3663</v>
      </c>
      <c r="E1284" s="743" t="s">
        <v>2282</v>
      </c>
      <c r="F1284" s="661" t="s">
        <v>2258</v>
      </c>
      <c r="G1284" s="661" t="s">
        <v>2318</v>
      </c>
      <c r="H1284" s="661" t="s">
        <v>578</v>
      </c>
      <c r="I1284" s="661" t="s">
        <v>2631</v>
      </c>
      <c r="J1284" s="661" t="s">
        <v>2632</v>
      </c>
      <c r="K1284" s="661"/>
      <c r="L1284" s="662">
        <v>600</v>
      </c>
      <c r="M1284" s="662">
        <v>600</v>
      </c>
      <c r="N1284" s="661">
        <v>1</v>
      </c>
      <c r="O1284" s="744">
        <v>1</v>
      </c>
      <c r="P1284" s="662">
        <v>600</v>
      </c>
      <c r="Q1284" s="677">
        <v>1</v>
      </c>
      <c r="R1284" s="661">
        <v>1</v>
      </c>
      <c r="S1284" s="677">
        <v>1</v>
      </c>
      <c r="T1284" s="744">
        <v>1</v>
      </c>
      <c r="U1284" s="700">
        <v>1</v>
      </c>
    </row>
    <row r="1285" spans="1:21" ht="14.4" customHeight="1" x14ac:dyDescent="0.3">
      <c r="A1285" s="660">
        <v>11</v>
      </c>
      <c r="B1285" s="661" t="s">
        <v>577</v>
      </c>
      <c r="C1285" s="661" t="s">
        <v>2261</v>
      </c>
      <c r="D1285" s="742" t="s">
        <v>3663</v>
      </c>
      <c r="E1285" s="743" t="s">
        <v>2282</v>
      </c>
      <c r="F1285" s="661" t="s">
        <v>2258</v>
      </c>
      <c r="G1285" s="661" t="s">
        <v>2318</v>
      </c>
      <c r="H1285" s="661" t="s">
        <v>578</v>
      </c>
      <c r="I1285" s="661" t="s">
        <v>2844</v>
      </c>
      <c r="J1285" s="661" t="s">
        <v>2845</v>
      </c>
      <c r="K1285" s="661" t="s">
        <v>2846</v>
      </c>
      <c r="L1285" s="662">
        <v>600</v>
      </c>
      <c r="M1285" s="662">
        <v>600</v>
      </c>
      <c r="N1285" s="661">
        <v>1</v>
      </c>
      <c r="O1285" s="744">
        <v>1</v>
      </c>
      <c r="P1285" s="662">
        <v>600</v>
      </c>
      <c r="Q1285" s="677">
        <v>1</v>
      </c>
      <c r="R1285" s="661">
        <v>1</v>
      </c>
      <c r="S1285" s="677">
        <v>1</v>
      </c>
      <c r="T1285" s="744">
        <v>1</v>
      </c>
      <c r="U1285" s="700">
        <v>1</v>
      </c>
    </row>
    <row r="1286" spans="1:21" ht="14.4" customHeight="1" x14ac:dyDescent="0.3">
      <c r="A1286" s="660">
        <v>11</v>
      </c>
      <c r="B1286" s="661" t="s">
        <v>577</v>
      </c>
      <c r="C1286" s="661" t="s">
        <v>2261</v>
      </c>
      <c r="D1286" s="742" t="s">
        <v>3663</v>
      </c>
      <c r="E1286" s="743" t="s">
        <v>2282</v>
      </c>
      <c r="F1286" s="661" t="s">
        <v>2258</v>
      </c>
      <c r="G1286" s="661" t="s">
        <v>2318</v>
      </c>
      <c r="H1286" s="661" t="s">
        <v>578</v>
      </c>
      <c r="I1286" s="661" t="s">
        <v>3073</v>
      </c>
      <c r="J1286" s="661" t="s">
        <v>3074</v>
      </c>
      <c r="K1286" s="661" t="s">
        <v>3075</v>
      </c>
      <c r="L1286" s="662">
        <v>1600</v>
      </c>
      <c r="M1286" s="662">
        <v>1600</v>
      </c>
      <c r="N1286" s="661">
        <v>1</v>
      </c>
      <c r="O1286" s="744">
        <v>1</v>
      </c>
      <c r="P1286" s="662">
        <v>1600</v>
      </c>
      <c r="Q1286" s="677">
        <v>1</v>
      </c>
      <c r="R1286" s="661">
        <v>1</v>
      </c>
      <c r="S1286" s="677">
        <v>1</v>
      </c>
      <c r="T1286" s="744">
        <v>1</v>
      </c>
      <c r="U1286" s="700">
        <v>1</v>
      </c>
    </row>
    <row r="1287" spans="1:21" ht="14.4" customHeight="1" x14ac:dyDescent="0.3">
      <c r="A1287" s="660">
        <v>11</v>
      </c>
      <c r="B1287" s="661" t="s">
        <v>577</v>
      </c>
      <c r="C1287" s="661" t="s">
        <v>2261</v>
      </c>
      <c r="D1287" s="742" t="s">
        <v>3663</v>
      </c>
      <c r="E1287" s="743" t="s">
        <v>2282</v>
      </c>
      <c r="F1287" s="661" t="s">
        <v>2258</v>
      </c>
      <c r="G1287" s="661" t="s">
        <v>2318</v>
      </c>
      <c r="H1287" s="661" t="s">
        <v>578</v>
      </c>
      <c r="I1287" s="661" t="s">
        <v>3272</v>
      </c>
      <c r="J1287" s="661" t="s">
        <v>3273</v>
      </c>
      <c r="K1287" s="661" t="s">
        <v>3274</v>
      </c>
      <c r="L1287" s="662">
        <v>2140.3000000000002</v>
      </c>
      <c r="M1287" s="662">
        <v>2140.3000000000002</v>
      </c>
      <c r="N1287" s="661">
        <v>1</v>
      </c>
      <c r="O1287" s="744">
        <v>1</v>
      </c>
      <c r="P1287" s="662">
        <v>2140.3000000000002</v>
      </c>
      <c r="Q1287" s="677">
        <v>1</v>
      </c>
      <c r="R1287" s="661">
        <v>1</v>
      </c>
      <c r="S1287" s="677">
        <v>1</v>
      </c>
      <c r="T1287" s="744">
        <v>1</v>
      </c>
      <c r="U1287" s="700">
        <v>1</v>
      </c>
    </row>
    <row r="1288" spans="1:21" ht="14.4" customHeight="1" x14ac:dyDescent="0.3">
      <c r="A1288" s="660">
        <v>11</v>
      </c>
      <c r="B1288" s="661" t="s">
        <v>577</v>
      </c>
      <c r="C1288" s="661" t="s">
        <v>2261</v>
      </c>
      <c r="D1288" s="742" t="s">
        <v>3663</v>
      </c>
      <c r="E1288" s="743" t="s">
        <v>2282</v>
      </c>
      <c r="F1288" s="661" t="s">
        <v>2258</v>
      </c>
      <c r="G1288" s="661" t="s">
        <v>2318</v>
      </c>
      <c r="H1288" s="661" t="s">
        <v>578</v>
      </c>
      <c r="I1288" s="661" t="s">
        <v>3079</v>
      </c>
      <c r="J1288" s="661" t="s">
        <v>3080</v>
      </c>
      <c r="K1288" s="661" t="s">
        <v>3081</v>
      </c>
      <c r="L1288" s="662">
        <v>500</v>
      </c>
      <c r="M1288" s="662">
        <v>500</v>
      </c>
      <c r="N1288" s="661">
        <v>1</v>
      </c>
      <c r="O1288" s="744">
        <v>1</v>
      </c>
      <c r="P1288" s="662">
        <v>500</v>
      </c>
      <c r="Q1288" s="677">
        <v>1</v>
      </c>
      <c r="R1288" s="661">
        <v>1</v>
      </c>
      <c r="S1288" s="677">
        <v>1</v>
      </c>
      <c r="T1288" s="744">
        <v>1</v>
      </c>
      <c r="U1288" s="700">
        <v>1</v>
      </c>
    </row>
    <row r="1289" spans="1:21" ht="14.4" customHeight="1" x14ac:dyDescent="0.3">
      <c r="A1289" s="660">
        <v>11</v>
      </c>
      <c r="B1289" s="661" t="s">
        <v>577</v>
      </c>
      <c r="C1289" s="661" t="s">
        <v>2261</v>
      </c>
      <c r="D1289" s="742" t="s">
        <v>3663</v>
      </c>
      <c r="E1289" s="743" t="s">
        <v>2282</v>
      </c>
      <c r="F1289" s="661" t="s">
        <v>2258</v>
      </c>
      <c r="G1289" s="661" t="s">
        <v>2318</v>
      </c>
      <c r="H1289" s="661" t="s">
        <v>578</v>
      </c>
      <c r="I1289" s="661" t="s">
        <v>2428</v>
      </c>
      <c r="J1289" s="661" t="s">
        <v>2429</v>
      </c>
      <c r="K1289" s="661" t="s">
        <v>2430</v>
      </c>
      <c r="L1289" s="662">
        <v>3200</v>
      </c>
      <c r="M1289" s="662">
        <v>3200</v>
      </c>
      <c r="N1289" s="661">
        <v>1</v>
      </c>
      <c r="O1289" s="744">
        <v>1</v>
      </c>
      <c r="P1289" s="662">
        <v>3200</v>
      </c>
      <c r="Q1289" s="677">
        <v>1</v>
      </c>
      <c r="R1289" s="661">
        <v>1</v>
      </c>
      <c r="S1289" s="677">
        <v>1</v>
      </c>
      <c r="T1289" s="744">
        <v>1</v>
      </c>
      <c r="U1289" s="700">
        <v>1</v>
      </c>
    </row>
    <row r="1290" spans="1:21" ht="14.4" customHeight="1" x14ac:dyDescent="0.3">
      <c r="A1290" s="660">
        <v>11</v>
      </c>
      <c r="B1290" s="661" t="s">
        <v>577</v>
      </c>
      <c r="C1290" s="661" t="s">
        <v>2261</v>
      </c>
      <c r="D1290" s="742" t="s">
        <v>3663</v>
      </c>
      <c r="E1290" s="743" t="s">
        <v>2282</v>
      </c>
      <c r="F1290" s="661" t="s">
        <v>2258</v>
      </c>
      <c r="G1290" s="661" t="s">
        <v>2318</v>
      </c>
      <c r="H1290" s="661" t="s">
        <v>578</v>
      </c>
      <c r="I1290" s="661" t="s">
        <v>3486</v>
      </c>
      <c r="J1290" s="661" t="s">
        <v>3487</v>
      </c>
      <c r="K1290" s="661" t="s">
        <v>3488</v>
      </c>
      <c r="L1290" s="662">
        <v>180</v>
      </c>
      <c r="M1290" s="662">
        <v>900</v>
      </c>
      <c r="N1290" s="661">
        <v>5</v>
      </c>
      <c r="O1290" s="744">
        <v>5</v>
      </c>
      <c r="P1290" s="662">
        <v>540</v>
      </c>
      <c r="Q1290" s="677">
        <v>0.6</v>
      </c>
      <c r="R1290" s="661">
        <v>3</v>
      </c>
      <c r="S1290" s="677">
        <v>0.6</v>
      </c>
      <c r="T1290" s="744">
        <v>3</v>
      </c>
      <c r="U1290" s="700">
        <v>0.6</v>
      </c>
    </row>
    <row r="1291" spans="1:21" ht="14.4" customHeight="1" x14ac:dyDescent="0.3">
      <c r="A1291" s="660">
        <v>11</v>
      </c>
      <c r="B1291" s="661" t="s">
        <v>577</v>
      </c>
      <c r="C1291" s="661" t="s">
        <v>2261</v>
      </c>
      <c r="D1291" s="742" t="s">
        <v>3663</v>
      </c>
      <c r="E1291" s="743" t="s">
        <v>2282</v>
      </c>
      <c r="F1291" s="661" t="s">
        <v>2258</v>
      </c>
      <c r="G1291" s="661" t="s">
        <v>2318</v>
      </c>
      <c r="H1291" s="661" t="s">
        <v>578</v>
      </c>
      <c r="I1291" s="661" t="s">
        <v>3489</v>
      </c>
      <c r="J1291" s="661" t="s">
        <v>3490</v>
      </c>
      <c r="K1291" s="661"/>
      <c r="L1291" s="662">
        <v>180</v>
      </c>
      <c r="M1291" s="662">
        <v>180</v>
      </c>
      <c r="N1291" s="661">
        <v>1</v>
      </c>
      <c r="O1291" s="744">
        <v>1</v>
      </c>
      <c r="P1291" s="662">
        <v>180</v>
      </c>
      <c r="Q1291" s="677">
        <v>1</v>
      </c>
      <c r="R1291" s="661">
        <v>1</v>
      </c>
      <c r="S1291" s="677">
        <v>1</v>
      </c>
      <c r="T1291" s="744">
        <v>1</v>
      </c>
      <c r="U1291" s="700">
        <v>1</v>
      </c>
    </row>
    <row r="1292" spans="1:21" ht="14.4" customHeight="1" x14ac:dyDescent="0.3">
      <c r="A1292" s="660">
        <v>11</v>
      </c>
      <c r="B1292" s="661" t="s">
        <v>577</v>
      </c>
      <c r="C1292" s="661" t="s">
        <v>2261</v>
      </c>
      <c r="D1292" s="742" t="s">
        <v>3663</v>
      </c>
      <c r="E1292" s="743" t="s">
        <v>2282</v>
      </c>
      <c r="F1292" s="661" t="s">
        <v>2258</v>
      </c>
      <c r="G1292" s="661" t="s">
        <v>2318</v>
      </c>
      <c r="H1292" s="661" t="s">
        <v>578</v>
      </c>
      <c r="I1292" s="661" t="s">
        <v>3491</v>
      </c>
      <c r="J1292" s="661" t="s">
        <v>3492</v>
      </c>
      <c r="K1292" s="661" t="s">
        <v>3493</v>
      </c>
      <c r="L1292" s="662">
        <v>180</v>
      </c>
      <c r="M1292" s="662">
        <v>180</v>
      </c>
      <c r="N1292" s="661">
        <v>1</v>
      </c>
      <c r="O1292" s="744">
        <v>1</v>
      </c>
      <c r="P1292" s="662">
        <v>180</v>
      </c>
      <c r="Q1292" s="677">
        <v>1</v>
      </c>
      <c r="R1292" s="661">
        <v>1</v>
      </c>
      <c r="S1292" s="677">
        <v>1</v>
      </c>
      <c r="T1292" s="744">
        <v>1</v>
      </c>
      <c r="U1292" s="700">
        <v>1</v>
      </c>
    </row>
    <row r="1293" spans="1:21" ht="14.4" customHeight="1" x14ac:dyDescent="0.3">
      <c r="A1293" s="660">
        <v>11</v>
      </c>
      <c r="B1293" s="661" t="s">
        <v>577</v>
      </c>
      <c r="C1293" s="661" t="s">
        <v>2261</v>
      </c>
      <c r="D1293" s="742" t="s">
        <v>3663</v>
      </c>
      <c r="E1293" s="743" t="s">
        <v>2282</v>
      </c>
      <c r="F1293" s="661" t="s">
        <v>2258</v>
      </c>
      <c r="G1293" s="661" t="s">
        <v>2318</v>
      </c>
      <c r="H1293" s="661" t="s">
        <v>578</v>
      </c>
      <c r="I1293" s="661" t="s">
        <v>3494</v>
      </c>
      <c r="J1293" s="661" t="s">
        <v>3495</v>
      </c>
      <c r="K1293" s="661" t="s">
        <v>3496</v>
      </c>
      <c r="L1293" s="662">
        <v>348.68</v>
      </c>
      <c r="M1293" s="662">
        <v>348.68</v>
      </c>
      <c r="N1293" s="661">
        <v>1</v>
      </c>
      <c r="O1293" s="744">
        <v>1</v>
      </c>
      <c r="P1293" s="662">
        <v>348.68</v>
      </c>
      <c r="Q1293" s="677">
        <v>1</v>
      </c>
      <c r="R1293" s="661">
        <v>1</v>
      </c>
      <c r="S1293" s="677">
        <v>1</v>
      </c>
      <c r="T1293" s="744">
        <v>1</v>
      </c>
      <c r="U1293" s="700">
        <v>1</v>
      </c>
    </row>
    <row r="1294" spans="1:21" ht="14.4" customHeight="1" x14ac:dyDescent="0.3">
      <c r="A1294" s="660">
        <v>11</v>
      </c>
      <c r="B1294" s="661" t="s">
        <v>577</v>
      </c>
      <c r="C1294" s="661" t="s">
        <v>2261</v>
      </c>
      <c r="D1294" s="742" t="s">
        <v>3663</v>
      </c>
      <c r="E1294" s="743" t="s">
        <v>2282</v>
      </c>
      <c r="F1294" s="661" t="s">
        <v>2258</v>
      </c>
      <c r="G1294" s="661" t="s">
        <v>2318</v>
      </c>
      <c r="H1294" s="661" t="s">
        <v>578</v>
      </c>
      <c r="I1294" s="661" t="s">
        <v>3497</v>
      </c>
      <c r="J1294" s="661" t="s">
        <v>3498</v>
      </c>
      <c r="K1294" s="661" t="s">
        <v>3499</v>
      </c>
      <c r="L1294" s="662">
        <v>500</v>
      </c>
      <c r="M1294" s="662">
        <v>500</v>
      </c>
      <c r="N1294" s="661">
        <v>1</v>
      </c>
      <c r="O1294" s="744">
        <v>1</v>
      </c>
      <c r="P1294" s="662"/>
      <c r="Q1294" s="677">
        <v>0</v>
      </c>
      <c r="R1294" s="661"/>
      <c r="S1294" s="677">
        <v>0</v>
      </c>
      <c r="T1294" s="744"/>
      <c r="U1294" s="700">
        <v>0</v>
      </c>
    </row>
    <row r="1295" spans="1:21" ht="14.4" customHeight="1" x14ac:dyDescent="0.3">
      <c r="A1295" s="660">
        <v>11</v>
      </c>
      <c r="B1295" s="661" t="s">
        <v>577</v>
      </c>
      <c r="C1295" s="661" t="s">
        <v>2261</v>
      </c>
      <c r="D1295" s="742" t="s">
        <v>3663</v>
      </c>
      <c r="E1295" s="743" t="s">
        <v>2282</v>
      </c>
      <c r="F1295" s="661" t="s">
        <v>2258</v>
      </c>
      <c r="G1295" s="661" t="s">
        <v>2318</v>
      </c>
      <c r="H1295" s="661" t="s">
        <v>578</v>
      </c>
      <c r="I1295" s="661" t="s">
        <v>3500</v>
      </c>
      <c r="J1295" s="661" t="s">
        <v>3501</v>
      </c>
      <c r="K1295" s="661" t="s">
        <v>3502</v>
      </c>
      <c r="L1295" s="662">
        <v>700</v>
      </c>
      <c r="M1295" s="662">
        <v>700</v>
      </c>
      <c r="N1295" s="661">
        <v>1</v>
      </c>
      <c r="O1295" s="744">
        <v>1</v>
      </c>
      <c r="P1295" s="662">
        <v>700</v>
      </c>
      <c r="Q1295" s="677">
        <v>1</v>
      </c>
      <c r="R1295" s="661">
        <v>1</v>
      </c>
      <c r="S1295" s="677">
        <v>1</v>
      </c>
      <c r="T1295" s="744">
        <v>1</v>
      </c>
      <c r="U1295" s="700">
        <v>1</v>
      </c>
    </row>
    <row r="1296" spans="1:21" ht="14.4" customHeight="1" x14ac:dyDescent="0.3">
      <c r="A1296" s="660">
        <v>11</v>
      </c>
      <c r="B1296" s="661" t="s">
        <v>577</v>
      </c>
      <c r="C1296" s="661" t="s">
        <v>2261</v>
      </c>
      <c r="D1296" s="742" t="s">
        <v>3663</v>
      </c>
      <c r="E1296" s="743" t="s">
        <v>2282</v>
      </c>
      <c r="F1296" s="661" t="s">
        <v>2258</v>
      </c>
      <c r="G1296" s="661" t="s">
        <v>2318</v>
      </c>
      <c r="H1296" s="661" t="s">
        <v>578</v>
      </c>
      <c r="I1296" s="661" t="s">
        <v>3503</v>
      </c>
      <c r="J1296" s="661" t="s">
        <v>3504</v>
      </c>
      <c r="K1296" s="661" t="s">
        <v>3505</v>
      </c>
      <c r="L1296" s="662">
        <v>1000</v>
      </c>
      <c r="M1296" s="662">
        <v>1000</v>
      </c>
      <c r="N1296" s="661">
        <v>1</v>
      </c>
      <c r="O1296" s="744">
        <v>1</v>
      </c>
      <c r="P1296" s="662"/>
      <c r="Q1296" s="677">
        <v>0</v>
      </c>
      <c r="R1296" s="661"/>
      <c r="S1296" s="677">
        <v>0</v>
      </c>
      <c r="T1296" s="744"/>
      <c r="U1296" s="700">
        <v>0</v>
      </c>
    </row>
    <row r="1297" spans="1:21" ht="14.4" customHeight="1" x14ac:dyDescent="0.3">
      <c r="A1297" s="660">
        <v>11</v>
      </c>
      <c r="B1297" s="661" t="s">
        <v>577</v>
      </c>
      <c r="C1297" s="661" t="s">
        <v>2261</v>
      </c>
      <c r="D1297" s="742" t="s">
        <v>3663</v>
      </c>
      <c r="E1297" s="743" t="s">
        <v>2282</v>
      </c>
      <c r="F1297" s="661" t="s">
        <v>2258</v>
      </c>
      <c r="G1297" s="661" t="s">
        <v>2318</v>
      </c>
      <c r="H1297" s="661" t="s">
        <v>578</v>
      </c>
      <c r="I1297" s="661" t="s">
        <v>3506</v>
      </c>
      <c r="J1297" s="661" t="s">
        <v>3507</v>
      </c>
      <c r="K1297" s="661" t="s">
        <v>3508</v>
      </c>
      <c r="L1297" s="662">
        <v>750</v>
      </c>
      <c r="M1297" s="662">
        <v>750</v>
      </c>
      <c r="N1297" s="661">
        <v>1</v>
      </c>
      <c r="O1297" s="744">
        <v>1</v>
      </c>
      <c r="P1297" s="662"/>
      <c r="Q1297" s="677">
        <v>0</v>
      </c>
      <c r="R1297" s="661"/>
      <c r="S1297" s="677">
        <v>0</v>
      </c>
      <c r="T1297" s="744"/>
      <c r="U1297" s="700">
        <v>0</v>
      </c>
    </row>
    <row r="1298" spans="1:21" ht="14.4" customHeight="1" x14ac:dyDescent="0.3">
      <c r="A1298" s="660">
        <v>11</v>
      </c>
      <c r="B1298" s="661" t="s">
        <v>577</v>
      </c>
      <c r="C1298" s="661" t="s">
        <v>2261</v>
      </c>
      <c r="D1298" s="742" t="s">
        <v>3663</v>
      </c>
      <c r="E1298" s="743" t="s">
        <v>2282</v>
      </c>
      <c r="F1298" s="661" t="s">
        <v>2258</v>
      </c>
      <c r="G1298" s="661" t="s">
        <v>2318</v>
      </c>
      <c r="H1298" s="661" t="s">
        <v>578</v>
      </c>
      <c r="I1298" s="661" t="s">
        <v>3509</v>
      </c>
      <c r="J1298" s="661" t="s">
        <v>3510</v>
      </c>
      <c r="K1298" s="661"/>
      <c r="L1298" s="662">
        <v>180</v>
      </c>
      <c r="M1298" s="662">
        <v>360</v>
      </c>
      <c r="N1298" s="661">
        <v>2</v>
      </c>
      <c r="O1298" s="744">
        <v>1</v>
      </c>
      <c r="P1298" s="662"/>
      <c r="Q1298" s="677">
        <v>0</v>
      </c>
      <c r="R1298" s="661"/>
      <c r="S1298" s="677">
        <v>0</v>
      </c>
      <c r="T1298" s="744"/>
      <c r="U1298" s="700">
        <v>0</v>
      </c>
    </row>
    <row r="1299" spans="1:21" ht="14.4" customHeight="1" x14ac:dyDescent="0.3">
      <c r="A1299" s="660">
        <v>11</v>
      </c>
      <c r="B1299" s="661" t="s">
        <v>577</v>
      </c>
      <c r="C1299" s="661" t="s">
        <v>2261</v>
      </c>
      <c r="D1299" s="742" t="s">
        <v>3663</v>
      </c>
      <c r="E1299" s="743" t="s">
        <v>2282</v>
      </c>
      <c r="F1299" s="661" t="s">
        <v>2258</v>
      </c>
      <c r="G1299" s="661" t="s">
        <v>2330</v>
      </c>
      <c r="H1299" s="661" t="s">
        <v>578</v>
      </c>
      <c r="I1299" s="661" t="s">
        <v>3289</v>
      </c>
      <c r="J1299" s="661" t="s">
        <v>3290</v>
      </c>
      <c r="K1299" s="661" t="s">
        <v>3291</v>
      </c>
      <c r="L1299" s="662">
        <v>190</v>
      </c>
      <c r="M1299" s="662">
        <v>380</v>
      </c>
      <c r="N1299" s="661">
        <v>2</v>
      </c>
      <c r="O1299" s="744">
        <v>1</v>
      </c>
      <c r="P1299" s="662"/>
      <c r="Q1299" s="677">
        <v>0</v>
      </c>
      <c r="R1299" s="661"/>
      <c r="S1299" s="677">
        <v>0</v>
      </c>
      <c r="T1299" s="744"/>
      <c r="U1299" s="700">
        <v>0</v>
      </c>
    </row>
    <row r="1300" spans="1:21" ht="14.4" customHeight="1" x14ac:dyDescent="0.3">
      <c r="A1300" s="660">
        <v>11</v>
      </c>
      <c r="B1300" s="661" t="s">
        <v>577</v>
      </c>
      <c r="C1300" s="661" t="s">
        <v>2261</v>
      </c>
      <c r="D1300" s="742" t="s">
        <v>3663</v>
      </c>
      <c r="E1300" s="743" t="s">
        <v>2282</v>
      </c>
      <c r="F1300" s="661" t="s">
        <v>2258</v>
      </c>
      <c r="G1300" s="661" t="s">
        <v>2330</v>
      </c>
      <c r="H1300" s="661" t="s">
        <v>578</v>
      </c>
      <c r="I1300" s="661" t="s">
        <v>3387</v>
      </c>
      <c r="J1300" s="661" t="s">
        <v>3388</v>
      </c>
      <c r="K1300" s="661" t="s">
        <v>3389</v>
      </c>
      <c r="L1300" s="662">
        <v>3990</v>
      </c>
      <c r="M1300" s="662">
        <v>3990</v>
      </c>
      <c r="N1300" s="661">
        <v>1</v>
      </c>
      <c r="O1300" s="744">
        <v>1</v>
      </c>
      <c r="P1300" s="662"/>
      <c r="Q1300" s="677">
        <v>0</v>
      </c>
      <c r="R1300" s="661"/>
      <c r="S1300" s="677">
        <v>0</v>
      </c>
      <c r="T1300" s="744"/>
      <c r="U1300" s="700">
        <v>0</v>
      </c>
    </row>
    <row r="1301" spans="1:21" ht="14.4" customHeight="1" x14ac:dyDescent="0.3">
      <c r="A1301" s="660">
        <v>11</v>
      </c>
      <c r="B1301" s="661" t="s">
        <v>577</v>
      </c>
      <c r="C1301" s="661" t="s">
        <v>2261</v>
      </c>
      <c r="D1301" s="742" t="s">
        <v>3663</v>
      </c>
      <c r="E1301" s="743" t="s">
        <v>2282</v>
      </c>
      <c r="F1301" s="661" t="s">
        <v>2258</v>
      </c>
      <c r="G1301" s="661" t="s">
        <v>2330</v>
      </c>
      <c r="H1301" s="661" t="s">
        <v>578</v>
      </c>
      <c r="I1301" s="661" t="s">
        <v>2436</v>
      </c>
      <c r="J1301" s="661" t="s">
        <v>2437</v>
      </c>
      <c r="K1301" s="661" t="s">
        <v>2438</v>
      </c>
      <c r="L1301" s="662">
        <v>200</v>
      </c>
      <c r="M1301" s="662">
        <v>6800</v>
      </c>
      <c r="N1301" s="661">
        <v>34</v>
      </c>
      <c r="O1301" s="744">
        <v>17</v>
      </c>
      <c r="P1301" s="662">
        <v>5200</v>
      </c>
      <c r="Q1301" s="677">
        <v>0.76470588235294112</v>
      </c>
      <c r="R1301" s="661">
        <v>26</v>
      </c>
      <c r="S1301" s="677">
        <v>0.76470588235294112</v>
      </c>
      <c r="T1301" s="744">
        <v>13</v>
      </c>
      <c r="U1301" s="700">
        <v>0.76470588235294112</v>
      </c>
    </row>
    <row r="1302" spans="1:21" ht="14.4" customHeight="1" x14ac:dyDescent="0.3">
      <c r="A1302" s="660">
        <v>11</v>
      </c>
      <c r="B1302" s="661" t="s">
        <v>577</v>
      </c>
      <c r="C1302" s="661" t="s">
        <v>2261</v>
      </c>
      <c r="D1302" s="742" t="s">
        <v>3663</v>
      </c>
      <c r="E1302" s="743" t="s">
        <v>2282</v>
      </c>
      <c r="F1302" s="661" t="s">
        <v>2258</v>
      </c>
      <c r="G1302" s="661" t="s">
        <v>2330</v>
      </c>
      <c r="H1302" s="661" t="s">
        <v>578</v>
      </c>
      <c r="I1302" s="661" t="s">
        <v>2331</v>
      </c>
      <c r="J1302" s="661" t="s">
        <v>2332</v>
      </c>
      <c r="K1302" s="661" t="s">
        <v>2333</v>
      </c>
      <c r="L1302" s="662">
        <v>278.75</v>
      </c>
      <c r="M1302" s="662">
        <v>15610</v>
      </c>
      <c r="N1302" s="661">
        <v>56</v>
      </c>
      <c r="O1302" s="744">
        <v>28</v>
      </c>
      <c r="P1302" s="662">
        <v>14495</v>
      </c>
      <c r="Q1302" s="677">
        <v>0.9285714285714286</v>
      </c>
      <c r="R1302" s="661">
        <v>52</v>
      </c>
      <c r="S1302" s="677">
        <v>0.9285714285714286</v>
      </c>
      <c r="T1302" s="744">
        <v>26</v>
      </c>
      <c r="U1302" s="700">
        <v>0.9285714285714286</v>
      </c>
    </row>
    <row r="1303" spans="1:21" ht="14.4" customHeight="1" x14ac:dyDescent="0.3">
      <c r="A1303" s="660">
        <v>11</v>
      </c>
      <c r="B1303" s="661" t="s">
        <v>577</v>
      </c>
      <c r="C1303" s="661" t="s">
        <v>2261</v>
      </c>
      <c r="D1303" s="742" t="s">
        <v>3663</v>
      </c>
      <c r="E1303" s="743" t="s">
        <v>2282</v>
      </c>
      <c r="F1303" s="661" t="s">
        <v>2258</v>
      </c>
      <c r="G1303" s="661" t="s">
        <v>2357</v>
      </c>
      <c r="H1303" s="661" t="s">
        <v>578</v>
      </c>
      <c r="I1303" s="661" t="s">
        <v>3511</v>
      </c>
      <c r="J1303" s="661" t="s">
        <v>3512</v>
      </c>
      <c r="K1303" s="661" t="s">
        <v>3513</v>
      </c>
      <c r="L1303" s="662">
        <v>25000</v>
      </c>
      <c r="M1303" s="662">
        <v>25000</v>
      </c>
      <c r="N1303" s="661">
        <v>1</v>
      </c>
      <c r="O1303" s="744">
        <v>1</v>
      </c>
      <c r="P1303" s="662"/>
      <c r="Q1303" s="677">
        <v>0</v>
      </c>
      <c r="R1303" s="661"/>
      <c r="S1303" s="677">
        <v>0</v>
      </c>
      <c r="T1303" s="744"/>
      <c r="U1303" s="700">
        <v>0</v>
      </c>
    </row>
    <row r="1304" spans="1:21" ht="14.4" customHeight="1" x14ac:dyDescent="0.3">
      <c r="A1304" s="660">
        <v>11</v>
      </c>
      <c r="B1304" s="661" t="s">
        <v>577</v>
      </c>
      <c r="C1304" s="661" t="s">
        <v>2261</v>
      </c>
      <c r="D1304" s="742" t="s">
        <v>3663</v>
      </c>
      <c r="E1304" s="743" t="s">
        <v>2282</v>
      </c>
      <c r="F1304" s="661" t="s">
        <v>2258</v>
      </c>
      <c r="G1304" s="661" t="s">
        <v>2357</v>
      </c>
      <c r="H1304" s="661" t="s">
        <v>578</v>
      </c>
      <c r="I1304" s="661" t="s">
        <v>2923</v>
      </c>
      <c r="J1304" s="661" t="s">
        <v>2924</v>
      </c>
      <c r="K1304" s="661" t="s">
        <v>2925</v>
      </c>
      <c r="L1304" s="662">
        <v>0</v>
      </c>
      <c r="M1304" s="662">
        <v>0</v>
      </c>
      <c r="N1304" s="661">
        <v>1</v>
      </c>
      <c r="O1304" s="744">
        <v>1</v>
      </c>
      <c r="P1304" s="662"/>
      <c r="Q1304" s="677"/>
      <c r="R1304" s="661"/>
      <c r="S1304" s="677">
        <v>0</v>
      </c>
      <c r="T1304" s="744"/>
      <c r="U1304" s="700">
        <v>0</v>
      </c>
    </row>
    <row r="1305" spans="1:21" ht="14.4" customHeight="1" x14ac:dyDescent="0.3">
      <c r="A1305" s="660">
        <v>11</v>
      </c>
      <c r="B1305" s="661" t="s">
        <v>577</v>
      </c>
      <c r="C1305" s="661" t="s">
        <v>2261</v>
      </c>
      <c r="D1305" s="742" t="s">
        <v>3663</v>
      </c>
      <c r="E1305" s="743" t="s">
        <v>2282</v>
      </c>
      <c r="F1305" s="661" t="s">
        <v>2258</v>
      </c>
      <c r="G1305" s="661" t="s">
        <v>2669</v>
      </c>
      <c r="H1305" s="661" t="s">
        <v>578</v>
      </c>
      <c r="I1305" s="661" t="s">
        <v>2670</v>
      </c>
      <c r="J1305" s="661" t="s">
        <v>2671</v>
      </c>
      <c r="K1305" s="661" t="s">
        <v>2672</v>
      </c>
      <c r="L1305" s="662">
        <v>1659.44</v>
      </c>
      <c r="M1305" s="662">
        <v>73015.360000000001</v>
      </c>
      <c r="N1305" s="661">
        <v>44</v>
      </c>
      <c r="O1305" s="744">
        <v>35</v>
      </c>
      <c r="P1305" s="662">
        <v>54761.52</v>
      </c>
      <c r="Q1305" s="677">
        <v>0.75</v>
      </c>
      <c r="R1305" s="661">
        <v>33</v>
      </c>
      <c r="S1305" s="677">
        <v>0.75</v>
      </c>
      <c r="T1305" s="744">
        <v>25</v>
      </c>
      <c r="U1305" s="700">
        <v>0.7142857142857143</v>
      </c>
    </row>
    <row r="1306" spans="1:21" ht="14.4" customHeight="1" x14ac:dyDescent="0.3">
      <c r="A1306" s="660">
        <v>11</v>
      </c>
      <c r="B1306" s="661" t="s">
        <v>577</v>
      </c>
      <c r="C1306" s="661" t="s">
        <v>2261</v>
      </c>
      <c r="D1306" s="742" t="s">
        <v>3663</v>
      </c>
      <c r="E1306" s="743" t="s">
        <v>2283</v>
      </c>
      <c r="F1306" s="661" t="s">
        <v>2256</v>
      </c>
      <c r="G1306" s="661" t="s">
        <v>2291</v>
      </c>
      <c r="H1306" s="661" t="s">
        <v>578</v>
      </c>
      <c r="I1306" s="661" t="s">
        <v>2487</v>
      </c>
      <c r="J1306" s="661" t="s">
        <v>2488</v>
      </c>
      <c r="K1306" s="661" t="s">
        <v>2489</v>
      </c>
      <c r="L1306" s="662">
        <v>150.04</v>
      </c>
      <c r="M1306" s="662">
        <v>450.12</v>
      </c>
      <c r="N1306" s="661">
        <v>3</v>
      </c>
      <c r="O1306" s="744">
        <v>2</v>
      </c>
      <c r="P1306" s="662">
        <v>450.12</v>
      </c>
      <c r="Q1306" s="677">
        <v>1</v>
      </c>
      <c r="R1306" s="661">
        <v>3</v>
      </c>
      <c r="S1306" s="677">
        <v>1</v>
      </c>
      <c r="T1306" s="744">
        <v>2</v>
      </c>
      <c r="U1306" s="700">
        <v>1</v>
      </c>
    </row>
    <row r="1307" spans="1:21" ht="14.4" customHeight="1" x14ac:dyDescent="0.3">
      <c r="A1307" s="660">
        <v>11</v>
      </c>
      <c r="B1307" s="661" t="s">
        <v>577</v>
      </c>
      <c r="C1307" s="661" t="s">
        <v>2261</v>
      </c>
      <c r="D1307" s="742" t="s">
        <v>3663</v>
      </c>
      <c r="E1307" s="743" t="s">
        <v>2283</v>
      </c>
      <c r="F1307" s="661" t="s">
        <v>2256</v>
      </c>
      <c r="G1307" s="661" t="s">
        <v>3514</v>
      </c>
      <c r="H1307" s="661" t="s">
        <v>578</v>
      </c>
      <c r="I1307" s="661" t="s">
        <v>3515</v>
      </c>
      <c r="J1307" s="661" t="s">
        <v>3516</v>
      </c>
      <c r="K1307" s="661" t="s">
        <v>3248</v>
      </c>
      <c r="L1307" s="662">
        <v>43.76</v>
      </c>
      <c r="M1307" s="662">
        <v>43.76</v>
      </c>
      <c r="N1307" s="661">
        <v>1</v>
      </c>
      <c r="O1307" s="744">
        <v>1</v>
      </c>
      <c r="P1307" s="662"/>
      <c r="Q1307" s="677">
        <v>0</v>
      </c>
      <c r="R1307" s="661"/>
      <c r="S1307" s="677">
        <v>0</v>
      </c>
      <c r="T1307" s="744"/>
      <c r="U1307" s="700">
        <v>0</v>
      </c>
    </row>
    <row r="1308" spans="1:21" ht="14.4" customHeight="1" x14ac:dyDescent="0.3">
      <c r="A1308" s="660">
        <v>11</v>
      </c>
      <c r="B1308" s="661" t="s">
        <v>577</v>
      </c>
      <c r="C1308" s="661" t="s">
        <v>2261</v>
      </c>
      <c r="D1308" s="742" t="s">
        <v>3663</v>
      </c>
      <c r="E1308" s="743" t="s">
        <v>2283</v>
      </c>
      <c r="F1308" s="661" t="s">
        <v>2256</v>
      </c>
      <c r="G1308" s="661" t="s">
        <v>2362</v>
      </c>
      <c r="H1308" s="661" t="s">
        <v>960</v>
      </c>
      <c r="I1308" s="661" t="s">
        <v>3221</v>
      </c>
      <c r="J1308" s="661" t="s">
        <v>2938</v>
      </c>
      <c r="K1308" s="661" t="s">
        <v>2492</v>
      </c>
      <c r="L1308" s="662">
        <v>119.7</v>
      </c>
      <c r="M1308" s="662">
        <v>239.4</v>
      </c>
      <c r="N1308" s="661">
        <v>2</v>
      </c>
      <c r="O1308" s="744">
        <v>1.5</v>
      </c>
      <c r="P1308" s="662">
        <v>239.4</v>
      </c>
      <c r="Q1308" s="677">
        <v>1</v>
      </c>
      <c r="R1308" s="661">
        <v>2</v>
      </c>
      <c r="S1308" s="677">
        <v>1</v>
      </c>
      <c r="T1308" s="744">
        <v>1.5</v>
      </c>
      <c r="U1308" s="700">
        <v>1</v>
      </c>
    </row>
    <row r="1309" spans="1:21" ht="14.4" customHeight="1" x14ac:dyDescent="0.3">
      <c r="A1309" s="660">
        <v>11</v>
      </c>
      <c r="B1309" s="661" t="s">
        <v>577</v>
      </c>
      <c r="C1309" s="661" t="s">
        <v>2261</v>
      </c>
      <c r="D1309" s="742" t="s">
        <v>3663</v>
      </c>
      <c r="E1309" s="743" t="s">
        <v>2283</v>
      </c>
      <c r="F1309" s="661" t="s">
        <v>2256</v>
      </c>
      <c r="G1309" s="661" t="s">
        <v>2366</v>
      </c>
      <c r="H1309" s="661" t="s">
        <v>960</v>
      </c>
      <c r="I1309" s="661" t="s">
        <v>995</v>
      </c>
      <c r="J1309" s="661" t="s">
        <v>996</v>
      </c>
      <c r="K1309" s="661" t="s">
        <v>997</v>
      </c>
      <c r="L1309" s="662">
        <v>35.11</v>
      </c>
      <c r="M1309" s="662">
        <v>105.33</v>
      </c>
      <c r="N1309" s="661">
        <v>3</v>
      </c>
      <c r="O1309" s="744">
        <v>0.5</v>
      </c>
      <c r="P1309" s="662">
        <v>105.33</v>
      </c>
      <c r="Q1309" s="677">
        <v>1</v>
      </c>
      <c r="R1309" s="661">
        <v>3</v>
      </c>
      <c r="S1309" s="677">
        <v>1</v>
      </c>
      <c r="T1309" s="744">
        <v>0.5</v>
      </c>
      <c r="U1309" s="700">
        <v>1</v>
      </c>
    </row>
    <row r="1310" spans="1:21" ht="14.4" customHeight="1" x14ac:dyDescent="0.3">
      <c r="A1310" s="660">
        <v>11</v>
      </c>
      <c r="B1310" s="661" t="s">
        <v>577</v>
      </c>
      <c r="C1310" s="661" t="s">
        <v>2261</v>
      </c>
      <c r="D1310" s="742" t="s">
        <v>3663</v>
      </c>
      <c r="E1310" s="743" t="s">
        <v>2283</v>
      </c>
      <c r="F1310" s="661" t="s">
        <v>2256</v>
      </c>
      <c r="G1310" s="661" t="s">
        <v>2292</v>
      </c>
      <c r="H1310" s="661" t="s">
        <v>578</v>
      </c>
      <c r="I1310" s="661" t="s">
        <v>1101</v>
      </c>
      <c r="J1310" s="661" t="s">
        <v>1102</v>
      </c>
      <c r="K1310" s="661" t="s">
        <v>2146</v>
      </c>
      <c r="L1310" s="662">
        <v>170.52</v>
      </c>
      <c r="M1310" s="662">
        <v>341.04</v>
      </c>
      <c r="N1310" s="661">
        <v>2</v>
      </c>
      <c r="O1310" s="744">
        <v>1</v>
      </c>
      <c r="P1310" s="662"/>
      <c r="Q1310" s="677">
        <v>0</v>
      </c>
      <c r="R1310" s="661"/>
      <c r="S1310" s="677">
        <v>0</v>
      </c>
      <c r="T1310" s="744"/>
      <c r="U1310" s="700">
        <v>0</v>
      </c>
    </row>
    <row r="1311" spans="1:21" ht="14.4" customHeight="1" x14ac:dyDescent="0.3">
      <c r="A1311" s="660">
        <v>11</v>
      </c>
      <c r="B1311" s="661" t="s">
        <v>577</v>
      </c>
      <c r="C1311" s="661" t="s">
        <v>2261</v>
      </c>
      <c r="D1311" s="742" t="s">
        <v>3663</v>
      </c>
      <c r="E1311" s="743" t="s">
        <v>2283</v>
      </c>
      <c r="F1311" s="661" t="s">
        <v>2256</v>
      </c>
      <c r="G1311" s="661" t="s">
        <v>2950</v>
      </c>
      <c r="H1311" s="661" t="s">
        <v>578</v>
      </c>
      <c r="I1311" s="661" t="s">
        <v>3114</v>
      </c>
      <c r="J1311" s="661" t="s">
        <v>1526</v>
      </c>
      <c r="K1311" s="661" t="s">
        <v>3115</v>
      </c>
      <c r="L1311" s="662">
        <v>169.59</v>
      </c>
      <c r="M1311" s="662">
        <v>169.59</v>
      </c>
      <c r="N1311" s="661">
        <v>1</v>
      </c>
      <c r="O1311" s="744">
        <v>1</v>
      </c>
      <c r="P1311" s="662">
        <v>169.59</v>
      </c>
      <c r="Q1311" s="677">
        <v>1</v>
      </c>
      <c r="R1311" s="661">
        <v>1</v>
      </c>
      <c r="S1311" s="677">
        <v>1</v>
      </c>
      <c r="T1311" s="744">
        <v>1</v>
      </c>
      <c r="U1311" s="700">
        <v>1</v>
      </c>
    </row>
    <row r="1312" spans="1:21" ht="14.4" customHeight="1" x14ac:dyDescent="0.3">
      <c r="A1312" s="660">
        <v>11</v>
      </c>
      <c r="B1312" s="661" t="s">
        <v>577</v>
      </c>
      <c r="C1312" s="661" t="s">
        <v>2261</v>
      </c>
      <c r="D1312" s="742" t="s">
        <v>3663</v>
      </c>
      <c r="E1312" s="743" t="s">
        <v>2283</v>
      </c>
      <c r="F1312" s="661" t="s">
        <v>2256</v>
      </c>
      <c r="G1312" s="661" t="s">
        <v>2294</v>
      </c>
      <c r="H1312" s="661" t="s">
        <v>578</v>
      </c>
      <c r="I1312" s="661" t="s">
        <v>1613</v>
      </c>
      <c r="J1312" s="661" t="s">
        <v>1614</v>
      </c>
      <c r="K1312" s="661" t="s">
        <v>2146</v>
      </c>
      <c r="L1312" s="662">
        <v>66.819999999999993</v>
      </c>
      <c r="M1312" s="662">
        <v>133.63999999999999</v>
      </c>
      <c r="N1312" s="661">
        <v>2</v>
      </c>
      <c r="O1312" s="744">
        <v>1</v>
      </c>
      <c r="P1312" s="662">
        <v>133.63999999999999</v>
      </c>
      <c r="Q1312" s="677">
        <v>1</v>
      </c>
      <c r="R1312" s="661">
        <v>2</v>
      </c>
      <c r="S1312" s="677">
        <v>1</v>
      </c>
      <c r="T1312" s="744">
        <v>1</v>
      </c>
      <c r="U1312" s="700">
        <v>1</v>
      </c>
    </row>
    <row r="1313" spans="1:21" ht="14.4" customHeight="1" x14ac:dyDescent="0.3">
      <c r="A1313" s="660">
        <v>11</v>
      </c>
      <c r="B1313" s="661" t="s">
        <v>577</v>
      </c>
      <c r="C1313" s="661" t="s">
        <v>2261</v>
      </c>
      <c r="D1313" s="742" t="s">
        <v>3663</v>
      </c>
      <c r="E1313" s="743" t="s">
        <v>2283</v>
      </c>
      <c r="F1313" s="661" t="s">
        <v>2256</v>
      </c>
      <c r="G1313" s="661" t="s">
        <v>3517</v>
      </c>
      <c r="H1313" s="661" t="s">
        <v>578</v>
      </c>
      <c r="I1313" s="661" t="s">
        <v>3518</v>
      </c>
      <c r="J1313" s="661" t="s">
        <v>3519</v>
      </c>
      <c r="K1313" s="661" t="s">
        <v>3181</v>
      </c>
      <c r="L1313" s="662">
        <v>0</v>
      </c>
      <c r="M1313" s="662">
        <v>0</v>
      </c>
      <c r="N1313" s="661">
        <v>1</v>
      </c>
      <c r="O1313" s="744">
        <v>0.5</v>
      </c>
      <c r="P1313" s="662">
        <v>0</v>
      </c>
      <c r="Q1313" s="677"/>
      <c r="R1313" s="661">
        <v>1</v>
      </c>
      <c r="S1313" s="677">
        <v>1</v>
      </c>
      <c r="T1313" s="744">
        <v>0.5</v>
      </c>
      <c r="U1313" s="700">
        <v>1</v>
      </c>
    </row>
    <row r="1314" spans="1:21" ht="14.4" customHeight="1" x14ac:dyDescent="0.3">
      <c r="A1314" s="660">
        <v>11</v>
      </c>
      <c r="B1314" s="661" t="s">
        <v>577</v>
      </c>
      <c r="C1314" s="661" t="s">
        <v>2261</v>
      </c>
      <c r="D1314" s="742" t="s">
        <v>3663</v>
      </c>
      <c r="E1314" s="743" t="s">
        <v>2283</v>
      </c>
      <c r="F1314" s="661" t="s">
        <v>2256</v>
      </c>
      <c r="G1314" s="661" t="s">
        <v>2295</v>
      </c>
      <c r="H1314" s="661" t="s">
        <v>578</v>
      </c>
      <c r="I1314" s="661" t="s">
        <v>852</v>
      </c>
      <c r="J1314" s="661" t="s">
        <v>853</v>
      </c>
      <c r="K1314" s="661" t="s">
        <v>854</v>
      </c>
      <c r="L1314" s="662">
        <v>72.64</v>
      </c>
      <c r="M1314" s="662">
        <v>581.12</v>
      </c>
      <c r="N1314" s="661">
        <v>8</v>
      </c>
      <c r="O1314" s="744">
        <v>6</v>
      </c>
      <c r="P1314" s="662">
        <v>508.47999999999996</v>
      </c>
      <c r="Q1314" s="677">
        <v>0.87499999999999989</v>
      </c>
      <c r="R1314" s="661">
        <v>7</v>
      </c>
      <c r="S1314" s="677">
        <v>0.875</v>
      </c>
      <c r="T1314" s="744">
        <v>5</v>
      </c>
      <c r="U1314" s="700">
        <v>0.83333333333333337</v>
      </c>
    </row>
    <row r="1315" spans="1:21" ht="14.4" customHeight="1" x14ac:dyDescent="0.3">
      <c r="A1315" s="660">
        <v>11</v>
      </c>
      <c r="B1315" s="661" t="s">
        <v>577</v>
      </c>
      <c r="C1315" s="661" t="s">
        <v>2261</v>
      </c>
      <c r="D1315" s="742" t="s">
        <v>3663</v>
      </c>
      <c r="E1315" s="743" t="s">
        <v>2283</v>
      </c>
      <c r="F1315" s="661" t="s">
        <v>2256</v>
      </c>
      <c r="G1315" s="661" t="s">
        <v>2295</v>
      </c>
      <c r="H1315" s="661" t="s">
        <v>578</v>
      </c>
      <c r="I1315" s="661" t="s">
        <v>3520</v>
      </c>
      <c r="J1315" s="661" t="s">
        <v>3521</v>
      </c>
      <c r="K1315" s="661" t="s">
        <v>3522</v>
      </c>
      <c r="L1315" s="662">
        <v>32.28</v>
      </c>
      <c r="M1315" s="662">
        <v>64.56</v>
      </c>
      <c r="N1315" s="661">
        <v>2</v>
      </c>
      <c r="O1315" s="744">
        <v>0.5</v>
      </c>
      <c r="P1315" s="662">
        <v>64.56</v>
      </c>
      <c r="Q1315" s="677">
        <v>1</v>
      </c>
      <c r="R1315" s="661">
        <v>2</v>
      </c>
      <c r="S1315" s="677">
        <v>1</v>
      </c>
      <c r="T1315" s="744">
        <v>0.5</v>
      </c>
      <c r="U1315" s="700">
        <v>1</v>
      </c>
    </row>
    <row r="1316" spans="1:21" ht="14.4" customHeight="1" x14ac:dyDescent="0.3">
      <c r="A1316" s="660">
        <v>11</v>
      </c>
      <c r="B1316" s="661" t="s">
        <v>577</v>
      </c>
      <c r="C1316" s="661" t="s">
        <v>2261</v>
      </c>
      <c r="D1316" s="742" t="s">
        <v>3663</v>
      </c>
      <c r="E1316" s="743" t="s">
        <v>2283</v>
      </c>
      <c r="F1316" s="661" t="s">
        <v>2256</v>
      </c>
      <c r="G1316" s="661" t="s">
        <v>2295</v>
      </c>
      <c r="H1316" s="661" t="s">
        <v>578</v>
      </c>
      <c r="I1316" s="661" t="s">
        <v>3116</v>
      </c>
      <c r="J1316" s="661" t="s">
        <v>2976</v>
      </c>
      <c r="K1316" s="661" t="s">
        <v>2372</v>
      </c>
      <c r="L1316" s="662">
        <v>0</v>
      </c>
      <c r="M1316" s="662">
        <v>0</v>
      </c>
      <c r="N1316" s="661">
        <v>7</v>
      </c>
      <c r="O1316" s="744">
        <v>5</v>
      </c>
      <c r="P1316" s="662">
        <v>0</v>
      </c>
      <c r="Q1316" s="677"/>
      <c r="R1316" s="661">
        <v>6</v>
      </c>
      <c r="S1316" s="677">
        <v>0.8571428571428571</v>
      </c>
      <c r="T1316" s="744">
        <v>4.5</v>
      </c>
      <c r="U1316" s="700">
        <v>0.9</v>
      </c>
    </row>
    <row r="1317" spans="1:21" ht="14.4" customHeight="1" x14ac:dyDescent="0.3">
      <c r="A1317" s="660">
        <v>11</v>
      </c>
      <c r="B1317" s="661" t="s">
        <v>577</v>
      </c>
      <c r="C1317" s="661" t="s">
        <v>2261</v>
      </c>
      <c r="D1317" s="742" t="s">
        <v>3663</v>
      </c>
      <c r="E1317" s="743" t="s">
        <v>2283</v>
      </c>
      <c r="F1317" s="661" t="s">
        <v>2256</v>
      </c>
      <c r="G1317" s="661" t="s">
        <v>2295</v>
      </c>
      <c r="H1317" s="661" t="s">
        <v>578</v>
      </c>
      <c r="I1317" s="661" t="s">
        <v>3523</v>
      </c>
      <c r="J1317" s="661" t="s">
        <v>2976</v>
      </c>
      <c r="K1317" s="661" t="s">
        <v>3524</v>
      </c>
      <c r="L1317" s="662">
        <v>64.56</v>
      </c>
      <c r="M1317" s="662">
        <v>129.12</v>
      </c>
      <c r="N1317" s="661">
        <v>2</v>
      </c>
      <c r="O1317" s="744">
        <v>2</v>
      </c>
      <c r="P1317" s="662">
        <v>129.12</v>
      </c>
      <c r="Q1317" s="677">
        <v>1</v>
      </c>
      <c r="R1317" s="661">
        <v>2</v>
      </c>
      <c r="S1317" s="677">
        <v>1</v>
      </c>
      <c r="T1317" s="744">
        <v>2</v>
      </c>
      <c r="U1317" s="700">
        <v>1</v>
      </c>
    </row>
    <row r="1318" spans="1:21" ht="14.4" customHeight="1" x14ac:dyDescent="0.3">
      <c r="A1318" s="660">
        <v>11</v>
      </c>
      <c r="B1318" s="661" t="s">
        <v>577</v>
      </c>
      <c r="C1318" s="661" t="s">
        <v>2261</v>
      </c>
      <c r="D1318" s="742" t="s">
        <v>3663</v>
      </c>
      <c r="E1318" s="743" t="s">
        <v>2283</v>
      </c>
      <c r="F1318" s="661" t="s">
        <v>2256</v>
      </c>
      <c r="G1318" s="661" t="s">
        <v>2295</v>
      </c>
      <c r="H1318" s="661" t="s">
        <v>578</v>
      </c>
      <c r="I1318" s="661" t="s">
        <v>2975</v>
      </c>
      <c r="J1318" s="661" t="s">
        <v>2976</v>
      </c>
      <c r="K1318" s="661" t="s">
        <v>2497</v>
      </c>
      <c r="L1318" s="662">
        <v>322.8</v>
      </c>
      <c r="M1318" s="662">
        <v>322.8</v>
      </c>
      <c r="N1318" s="661">
        <v>1</v>
      </c>
      <c r="O1318" s="744">
        <v>1</v>
      </c>
      <c r="P1318" s="662"/>
      <c r="Q1318" s="677">
        <v>0</v>
      </c>
      <c r="R1318" s="661"/>
      <c r="S1318" s="677">
        <v>0</v>
      </c>
      <c r="T1318" s="744"/>
      <c r="U1318" s="700">
        <v>0</v>
      </c>
    </row>
    <row r="1319" spans="1:21" ht="14.4" customHeight="1" x14ac:dyDescent="0.3">
      <c r="A1319" s="660">
        <v>11</v>
      </c>
      <c r="B1319" s="661" t="s">
        <v>577</v>
      </c>
      <c r="C1319" s="661" t="s">
        <v>2261</v>
      </c>
      <c r="D1319" s="742" t="s">
        <v>3663</v>
      </c>
      <c r="E1319" s="743" t="s">
        <v>2283</v>
      </c>
      <c r="F1319" s="661" t="s">
        <v>2256</v>
      </c>
      <c r="G1319" s="661" t="s">
        <v>2295</v>
      </c>
      <c r="H1319" s="661" t="s">
        <v>578</v>
      </c>
      <c r="I1319" s="661" t="s">
        <v>3525</v>
      </c>
      <c r="J1319" s="661" t="s">
        <v>3118</v>
      </c>
      <c r="K1319" s="661" t="s">
        <v>3526</v>
      </c>
      <c r="L1319" s="662">
        <v>161.4</v>
      </c>
      <c r="M1319" s="662">
        <v>161.4</v>
      </c>
      <c r="N1319" s="661">
        <v>1</v>
      </c>
      <c r="O1319" s="744">
        <v>1</v>
      </c>
      <c r="P1319" s="662"/>
      <c r="Q1319" s="677">
        <v>0</v>
      </c>
      <c r="R1319" s="661"/>
      <c r="S1319" s="677">
        <v>0</v>
      </c>
      <c r="T1319" s="744"/>
      <c r="U1319" s="700">
        <v>0</v>
      </c>
    </row>
    <row r="1320" spans="1:21" ht="14.4" customHeight="1" x14ac:dyDescent="0.3">
      <c r="A1320" s="660">
        <v>11</v>
      </c>
      <c r="B1320" s="661" t="s">
        <v>577</v>
      </c>
      <c r="C1320" s="661" t="s">
        <v>2261</v>
      </c>
      <c r="D1320" s="742" t="s">
        <v>3663</v>
      </c>
      <c r="E1320" s="743" t="s">
        <v>2283</v>
      </c>
      <c r="F1320" s="661" t="s">
        <v>2256</v>
      </c>
      <c r="G1320" s="661" t="s">
        <v>2296</v>
      </c>
      <c r="H1320" s="661" t="s">
        <v>578</v>
      </c>
      <c r="I1320" s="661" t="s">
        <v>2987</v>
      </c>
      <c r="J1320" s="661" t="s">
        <v>2988</v>
      </c>
      <c r="K1320" s="661" t="s">
        <v>2989</v>
      </c>
      <c r="L1320" s="662">
        <v>79.48</v>
      </c>
      <c r="M1320" s="662">
        <v>476.88</v>
      </c>
      <c r="N1320" s="661">
        <v>6</v>
      </c>
      <c r="O1320" s="744">
        <v>3</v>
      </c>
      <c r="P1320" s="662">
        <v>317.92</v>
      </c>
      <c r="Q1320" s="677">
        <v>0.66666666666666674</v>
      </c>
      <c r="R1320" s="661">
        <v>4</v>
      </c>
      <c r="S1320" s="677">
        <v>0.66666666666666663</v>
      </c>
      <c r="T1320" s="744">
        <v>2</v>
      </c>
      <c r="U1320" s="700">
        <v>0.66666666666666663</v>
      </c>
    </row>
    <row r="1321" spans="1:21" ht="14.4" customHeight="1" x14ac:dyDescent="0.3">
      <c r="A1321" s="660">
        <v>11</v>
      </c>
      <c r="B1321" s="661" t="s">
        <v>577</v>
      </c>
      <c r="C1321" s="661" t="s">
        <v>2261</v>
      </c>
      <c r="D1321" s="742" t="s">
        <v>3663</v>
      </c>
      <c r="E1321" s="743" t="s">
        <v>2283</v>
      </c>
      <c r="F1321" s="661" t="s">
        <v>2256</v>
      </c>
      <c r="G1321" s="661" t="s">
        <v>3527</v>
      </c>
      <c r="H1321" s="661" t="s">
        <v>578</v>
      </c>
      <c r="I1321" s="661" t="s">
        <v>3528</v>
      </c>
      <c r="J1321" s="661" t="s">
        <v>3529</v>
      </c>
      <c r="K1321" s="661" t="s">
        <v>3530</v>
      </c>
      <c r="L1321" s="662">
        <v>0</v>
      </c>
      <c r="M1321" s="662">
        <v>0</v>
      </c>
      <c r="N1321" s="661">
        <v>1</v>
      </c>
      <c r="O1321" s="744">
        <v>0.5</v>
      </c>
      <c r="P1321" s="662">
        <v>0</v>
      </c>
      <c r="Q1321" s="677"/>
      <c r="R1321" s="661">
        <v>1</v>
      </c>
      <c r="S1321" s="677">
        <v>1</v>
      </c>
      <c r="T1321" s="744">
        <v>0.5</v>
      </c>
      <c r="U1321" s="700">
        <v>1</v>
      </c>
    </row>
    <row r="1322" spans="1:21" ht="14.4" customHeight="1" x14ac:dyDescent="0.3">
      <c r="A1322" s="660">
        <v>11</v>
      </c>
      <c r="B1322" s="661" t="s">
        <v>577</v>
      </c>
      <c r="C1322" s="661" t="s">
        <v>2261</v>
      </c>
      <c r="D1322" s="742" t="s">
        <v>3663</v>
      </c>
      <c r="E1322" s="743" t="s">
        <v>2283</v>
      </c>
      <c r="F1322" s="661" t="s">
        <v>2256</v>
      </c>
      <c r="G1322" s="661" t="s">
        <v>3531</v>
      </c>
      <c r="H1322" s="661" t="s">
        <v>578</v>
      </c>
      <c r="I1322" s="661" t="s">
        <v>3532</v>
      </c>
      <c r="J1322" s="661" t="s">
        <v>3533</v>
      </c>
      <c r="K1322" s="661" t="s">
        <v>3534</v>
      </c>
      <c r="L1322" s="662">
        <v>0</v>
      </c>
      <c r="M1322" s="662">
        <v>0</v>
      </c>
      <c r="N1322" s="661">
        <v>2</v>
      </c>
      <c r="O1322" s="744">
        <v>1</v>
      </c>
      <c r="P1322" s="662">
        <v>0</v>
      </c>
      <c r="Q1322" s="677"/>
      <c r="R1322" s="661">
        <v>2</v>
      </c>
      <c r="S1322" s="677">
        <v>1</v>
      </c>
      <c r="T1322" s="744">
        <v>1</v>
      </c>
      <c r="U1322" s="700">
        <v>1</v>
      </c>
    </row>
    <row r="1323" spans="1:21" ht="14.4" customHeight="1" x14ac:dyDescent="0.3">
      <c r="A1323" s="660">
        <v>11</v>
      </c>
      <c r="B1323" s="661" t="s">
        <v>577</v>
      </c>
      <c r="C1323" s="661" t="s">
        <v>2261</v>
      </c>
      <c r="D1323" s="742" t="s">
        <v>3663</v>
      </c>
      <c r="E1323" s="743" t="s">
        <v>2283</v>
      </c>
      <c r="F1323" s="661" t="s">
        <v>2256</v>
      </c>
      <c r="G1323" s="661" t="s">
        <v>3312</v>
      </c>
      <c r="H1323" s="661" t="s">
        <v>578</v>
      </c>
      <c r="I1323" s="661" t="s">
        <v>1113</v>
      </c>
      <c r="J1323" s="661" t="s">
        <v>1114</v>
      </c>
      <c r="K1323" s="661" t="s">
        <v>3313</v>
      </c>
      <c r="L1323" s="662">
        <v>0</v>
      </c>
      <c r="M1323" s="662">
        <v>0</v>
      </c>
      <c r="N1323" s="661">
        <v>1</v>
      </c>
      <c r="O1323" s="744">
        <v>1</v>
      </c>
      <c r="P1323" s="662"/>
      <c r="Q1323" s="677"/>
      <c r="R1323" s="661"/>
      <c r="S1323" s="677">
        <v>0</v>
      </c>
      <c r="T1323" s="744"/>
      <c r="U1323" s="700">
        <v>0</v>
      </c>
    </row>
    <row r="1324" spans="1:21" ht="14.4" customHeight="1" x14ac:dyDescent="0.3">
      <c r="A1324" s="660">
        <v>11</v>
      </c>
      <c r="B1324" s="661" t="s">
        <v>577</v>
      </c>
      <c r="C1324" s="661" t="s">
        <v>2261</v>
      </c>
      <c r="D1324" s="742" t="s">
        <v>3663</v>
      </c>
      <c r="E1324" s="743" t="s">
        <v>2283</v>
      </c>
      <c r="F1324" s="661" t="s">
        <v>2256</v>
      </c>
      <c r="G1324" s="661" t="s">
        <v>2513</v>
      </c>
      <c r="H1324" s="661" t="s">
        <v>578</v>
      </c>
      <c r="I1324" s="661" t="s">
        <v>2514</v>
      </c>
      <c r="J1324" s="661" t="s">
        <v>2515</v>
      </c>
      <c r="K1324" s="661" t="s">
        <v>2516</v>
      </c>
      <c r="L1324" s="662">
        <v>159.71</v>
      </c>
      <c r="M1324" s="662">
        <v>2874.78</v>
      </c>
      <c r="N1324" s="661">
        <v>18</v>
      </c>
      <c r="O1324" s="744">
        <v>5</v>
      </c>
      <c r="P1324" s="662">
        <v>2874.78</v>
      </c>
      <c r="Q1324" s="677">
        <v>1</v>
      </c>
      <c r="R1324" s="661">
        <v>18</v>
      </c>
      <c r="S1324" s="677">
        <v>1</v>
      </c>
      <c r="T1324" s="744">
        <v>5</v>
      </c>
      <c r="U1324" s="700">
        <v>1</v>
      </c>
    </row>
    <row r="1325" spans="1:21" ht="14.4" customHeight="1" x14ac:dyDescent="0.3">
      <c r="A1325" s="660">
        <v>11</v>
      </c>
      <c r="B1325" s="661" t="s">
        <v>577</v>
      </c>
      <c r="C1325" s="661" t="s">
        <v>2261</v>
      </c>
      <c r="D1325" s="742" t="s">
        <v>3663</v>
      </c>
      <c r="E1325" s="743" t="s">
        <v>2283</v>
      </c>
      <c r="F1325" s="661" t="s">
        <v>2256</v>
      </c>
      <c r="G1325" s="661" t="s">
        <v>2300</v>
      </c>
      <c r="H1325" s="661" t="s">
        <v>578</v>
      </c>
      <c r="I1325" s="661" t="s">
        <v>1105</v>
      </c>
      <c r="J1325" s="661" t="s">
        <v>1106</v>
      </c>
      <c r="K1325" s="661" t="s">
        <v>1107</v>
      </c>
      <c r="L1325" s="662">
        <v>147.31</v>
      </c>
      <c r="M1325" s="662">
        <v>441.93</v>
      </c>
      <c r="N1325" s="661">
        <v>3</v>
      </c>
      <c r="O1325" s="744">
        <v>1</v>
      </c>
      <c r="P1325" s="662">
        <v>441.93</v>
      </c>
      <c r="Q1325" s="677">
        <v>1</v>
      </c>
      <c r="R1325" s="661">
        <v>3</v>
      </c>
      <c r="S1325" s="677">
        <v>1</v>
      </c>
      <c r="T1325" s="744">
        <v>1</v>
      </c>
      <c r="U1325" s="700">
        <v>1</v>
      </c>
    </row>
    <row r="1326" spans="1:21" ht="14.4" customHeight="1" x14ac:dyDescent="0.3">
      <c r="A1326" s="660">
        <v>11</v>
      </c>
      <c r="B1326" s="661" t="s">
        <v>577</v>
      </c>
      <c r="C1326" s="661" t="s">
        <v>2261</v>
      </c>
      <c r="D1326" s="742" t="s">
        <v>3663</v>
      </c>
      <c r="E1326" s="743" t="s">
        <v>2283</v>
      </c>
      <c r="F1326" s="661" t="s">
        <v>2256</v>
      </c>
      <c r="G1326" s="661" t="s">
        <v>2538</v>
      </c>
      <c r="H1326" s="661" t="s">
        <v>578</v>
      </c>
      <c r="I1326" s="661" t="s">
        <v>2731</v>
      </c>
      <c r="J1326" s="661" t="s">
        <v>2732</v>
      </c>
      <c r="K1326" s="661" t="s">
        <v>2541</v>
      </c>
      <c r="L1326" s="662">
        <v>1776.67</v>
      </c>
      <c r="M1326" s="662">
        <v>3553.34</v>
      </c>
      <c r="N1326" s="661">
        <v>2</v>
      </c>
      <c r="O1326" s="744">
        <v>2</v>
      </c>
      <c r="P1326" s="662">
        <v>3553.34</v>
      </c>
      <c r="Q1326" s="677">
        <v>1</v>
      </c>
      <c r="R1326" s="661">
        <v>2</v>
      </c>
      <c r="S1326" s="677">
        <v>1</v>
      </c>
      <c r="T1326" s="744">
        <v>2</v>
      </c>
      <c r="U1326" s="700">
        <v>1</v>
      </c>
    </row>
    <row r="1327" spans="1:21" ht="14.4" customHeight="1" x14ac:dyDescent="0.3">
      <c r="A1327" s="660">
        <v>11</v>
      </c>
      <c r="B1327" s="661" t="s">
        <v>577</v>
      </c>
      <c r="C1327" s="661" t="s">
        <v>2261</v>
      </c>
      <c r="D1327" s="742" t="s">
        <v>3663</v>
      </c>
      <c r="E1327" s="743" t="s">
        <v>2283</v>
      </c>
      <c r="F1327" s="661" t="s">
        <v>2256</v>
      </c>
      <c r="G1327" s="661" t="s">
        <v>2737</v>
      </c>
      <c r="H1327" s="661" t="s">
        <v>960</v>
      </c>
      <c r="I1327" s="661" t="s">
        <v>3469</v>
      </c>
      <c r="J1327" s="661" t="s">
        <v>3470</v>
      </c>
      <c r="K1327" s="661" t="s">
        <v>2739</v>
      </c>
      <c r="L1327" s="662">
        <v>619.6</v>
      </c>
      <c r="M1327" s="662">
        <v>1858.8000000000002</v>
      </c>
      <c r="N1327" s="661">
        <v>3</v>
      </c>
      <c r="O1327" s="744">
        <v>2</v>
      </c>
      <c r="P1327" s="662">
        <v>1858.8000000000002</v>
      </c>
      <c r="Q1327" s="677">
        <v>1</v>
      </c>
      <c r="R1327" s="661">
        <v>3</v>
      </c>
      <c r="S1327" s="677">
        <v>1</v>
      </c>
      <c r="T1327" s="744">
        <v>2</v>
      </c>
      <c r="U1327" s="700">
        <v>1</v>
      </c>
    </row>
    <row r="1328" spans="1:21" ht="14.4" customHeight="1" x14ac:dyDescent="0.3">
      <c r="A1328" s="660">
        <v>11</v>
      </c>
      <c r="B1328" s="661" t="s">
        <v>577</v>
      </c>
      <c r="C1328" s="661" t="s">
        <v>2261</v>
      </c>
      <c r="D1328" s="742" t="s">
        <v>3663</v>
      </c>
      <c r="E1328" s="743" t="s">
        <v>2283</v>
      </c>
      <c r="F1328" s="661" t="s">
        <v>2256</v>
      </c>
      <c r="G1328" s="661" t="s">
        <v>2550</v>
      </c>
      <c r="H1328" s="661" t="s">
        <v>578</v>
      </c>
      <c r="I1328" s="661" t="s">
        <v>2751</v>
      </c>
      <c r="J1328" s="661" t="s">
        <v>2752</v>
      </c>
      <c r="K1328" s="661" t="s">
        <v>2117</v>
      </c>
      <c r="L1328" s="662">
        <v>61.34</v>
      </c>
      <c r="M1328" s="662">
        <v>122.68</v>
      </c>
      <c r="N1328" s="661">
        <v>2</v>
      </c>
      <c r="O1328" s="744">
        <v>1</v>
      </c>
      <c r="P1328" s="662">
        <v>122.68</v>
      </c>
      <c r="Q1328" s="677">
        <v>1</v>
      </c>
      <c r="R1328" s="661">
        <v>2</v>
      </c>
      <c r="S1328" s="677">
        <v>1</v>
      </c>
      <c r="T1328" s="744">
        <v>1</v>
      </c>
      <c r="U1328" s="700">
        <v>1</v>
      </c>
    </row>
    <row r="1329" spans="1:21" ht="14.4" customHeight="1" x14ac:dyDescent="0.3">
      <c r="A1329" s="660">
        <v>11</v>
      </c>
      <c r="B1329" s="661" t="s">
        <v>577</v>
      </c>
      <c r="C1329" s="661" t="s">
        <v>2261</v>
      </c>
      <c r="D1329" s="742" t="s">
        <v>3663</v>
      </c>
      <c r="E1329" s="743" t="s">
        <v>2283</v>
      </c>
      <c r="F1329" s="661" t="s">
        <v>2256</v>
      </c>
      <c r="G1329" s="661" t="s">
        <v>2550</v>
      </c>
      <c r="H1329" s="661" t="s">
        <v>578</v>
      </c>
      <c r="I1329" s="661" t="s">
        <v>2751</v>
      </c>
      <c r="J1329" s="661" t="s">
        <v>2752</v>
      </c>
      <c r="K1329" s="661" t="s">
        <v>2117</v>
      </c>
      <c r="L1329" s="662">
        <v>38.56</v>
      </c>
      <c r="M1329" s="662">
        <v>308.48</v>
      </c>
      <c r="N1329" s="661">
        <v>8</v>
      </c>
      <c r="O1329" s="744">
        <v>5.5</v>
      </c>
      <c r="P1329" s="662">
        <v>192.8</v>
      </c>
      <c r="Q1329" s="677">
        <v>0.625</v>
      </c>
      <c r="R1329" s="661">
        <v>5</v>
      </c>
      <c r="S1329" s="677">
        <v>0.625</v>
      </c>
      <c r="T1329" s="744">
        <v>3.5</v>
      </c>
      <c r="U1329" s="700">
        <v>0.63636363636363635</v>
      </c>
    </row>
    <row r="1330" spans="1:21" ht="14.4" customHeight="1" x14ac:dyDescent="0.3">
      <c r="A1330" s="660">
        <v>11</v>
      </c>
      <c r="B1330" s="661" t="s">
        <v>577</v>
      </c>
      <c r="C1330" s="661" t="s">
        <v>2261</v>
      </c>
      <c r="D1330" s="742" t="s">
        <v>3663</v>
      </c>
      <c r="E1330" s="743" t="s">
        <v>2283</v>
      </c>
      <c r="F1330" s="661" t="s">
        <v>2256</v>
      </c>
      <c r="G1330" s="661" t="s">
        <v>2451</v>
      </c>
      <c r="H1330" s="661" t="s">
        <v>960</v>
      </c>
      <c r="I1330" s="661" t="s">
        <v>2553</v>
      </c>
      <c r="J1330" s="661" t="s">
        <v>2453</v>
      </c>
      <c r="K1330" s="661" t="s">
        <v>2554</v>
      </c>
      <c r="L1330" s="662">
        <v>96.84</v>
      </c>
      <c r="M1330" s="662">
        <v>96.84</v>
      </c>
      <c r="N1330" s="661">
        <v>1</v>
      </c>
      <c r="O1330" s="744">
        <v>0.5</v>
      </c>
      <c r="P1330" s="662">
        <v>96.84</v>
      </c>
      <c r="Q1330" s="677">
        <v>1</v>
      </c>
      <c r="R1330" s="661">
        <v>1</v>
      </c>
      <c r="S1330" s="677">
        <v>1</v>
      </c>
      <c r="T1330" s="744">
        <v>0.5</v>
      </c>
      <c r="U1330" s="700">
        <v>1</v>
      </c>
    </row>
    <row r="1331" spans="1:21" ht="14.4" customHeight="1" x14ac:dyDescent="0.3">
      <c r="A1331" s="660">
        <v>11</v>
      </c>
      <c r="B1331" s="661" t="s">
        <v>577</v>
      </c>
      <c r="C1331" s="661" t="s">
        <v>2261</v>
      </c>
      <c r="D1331" s="742" t="s">
        <v>3663</v>
      </c>
      <c r="E1331" s="743" t="s">
        <v>2283</v>
      </c>
      <c r="F1331" s="661" t="s">
        <v>2256</v>
      </c>
      <c r="G1331" s="661" t="s">
        <v>2451</v>
      </c>
      <c r="H1331" s="661" t="s">
        <v>960</v>
      </c>
      <c r="I1331" s="661" t="s">
        <v>2452</v>
      </c>
      <c r="J1331" s="661" t="s">
        <v>2453</v>
      </c>
      <c r="K1331" s="661" t="s">
        <v>2454</v>
      </c>
      <c r="L1331" s="662">
        <v>64.56</v>
      </c>
      <c r="M1331" s="662">
        <v>129.12</v>
      </c>
      <c r="N1331" s="661">
        <v>2</v>
      </c>
      <c r="O1331" s="744">
        <v>2</v>
      </c>
      <c r="P1331" s="662">
        <v>64.56</v>
      </c>
      <c r="Q1331" s="677">
        <v>0.5</v>
      </c>
      <c r="R1331" s="661">
        <v>1</v>
      </c>
      <c r="S1331" s="677">
        <v>0.5</v>
      </c>
      <c r="T1331" s="744">
        <v>1</v>
      </c>
      <c r="U1331" s="700">
        <v>0.5</v>
      </c>
    </row>
    <row r="1332" spans="1:21" ht="14.4" customHeight="1" x14ac:dyDescent="0.3">
      <c r="A1332" s="660">
        <v>11</v>
      </c>
      <c r="B1332" s="661" t="s">
        <v>577</v>
      </c>
      <c r="C1332" s="661" t="s">
        <v>2261</v>
      </c>
      <c r="D1332" s="742" t="s">
        <v>3663</v>
      </c>
      <c r="E1332" s="743" t="s">
        <v>2283</v>
      </c>
      <c r="F1332" s="661" t="s">
        <v>2256</v>
      </c>
      <c r="G1332" s="661" t="s">
        <v>2305</v>
      </c>
      <c r="H1332" s="661" t="s">
        <v>960</v>
      </c>
      <c r="I1332" s="661" t="s">
        <v>982</v>
      </c>
      <c r="J1332" s="661" t="s">
        <v>610</v>
      </c>
      <c r="K1332" s="661" t="s">
        <v>613</v>
      </c>
      <c r="L1332" s="662">
        <v>815.1</v>
      </c>
      <c r="M1332" s="662">
        <v>1630.2</v>
      </c>
      <c r="N1332" s="661">
        <v>2</v>
      </c>
      <c r="O1332" s="744">
        <v>1</v>
      </c>
      <c r="P1332" s="662"/>
      <c r="Q1332" s="677">
        <v>0</v>
      </c>
      <c r="R1332" s="661"/>
      <c r="S1332" s="677">
        <v>0</v>
      </c>
      <c r="T1332" s="744"/>
      <c r="U1332" s="700">
        <v>0</v>
      </c>
    </row>
    <row r="1333" spans="1:21" ht="14.4" customHeight="1" x14ac:dyDescent="0.3">
      <c r="A1333" s="660">
        <v>11</v>
      </c>
      <c r="B1333" s="661" t="s">
        <v>577</v>
      </c>
      <c r="C1333" s="661" t="s">
        <v>2261</v>
      </c>
      <c r="D1333" s="742" t="s">
        <v>3663</v>
      </c>
      <c r="E1333" s="743" t="s">
        <v>2283</v>
      </c>
      <c r="F1333" s="661" t="s">
        <v>2256</v>
      </c>
      <c r="G1333" s="661" t="s">
        <v>2306</v>
      </c>
      <c r="H1333" s="661" t="s">
        <v>960</v>
      </c>
      <c r="I1333" s="661" t="s">
        <v>966</v>
      </c>
      <c r="J1333" s="661" t="s">
        <v>967</v>
      </c>
      <c r="K1333" s="661" t="s">
        <v>2159</v>
      </c>
      <c r="L1333" s="662">
        <v>48.42</v>
      </c>
      <c r="M1333" s="662">
        <v>871.56</v>
      </c>
      <c r="N1333" s="661">
        <v>18</v>
      </c>
      <c r="O1333" s="744">
        <v>11</v>
      </c>
      <c r="P1333" s="662">
        <v>581.04</v>
      </c>
      <c r="Q1333" s="677">
        <v>0.66666666666666663</v>
      </c>
      <c r="R1333" s="661">
        <v>12</v>
      </c>
      <c r="S1333" s="677">
        <v>0.66666666666666663</v>
      </c>
      <c r="T1333" s="744">
        <v>6</v>
      </c>
      <c r="U1333" s="700">
        <v>0.54545454545454541</v>
      </c>
    </row>
    <row r="1334" spans="1:21" ht="14.4" customHeight="1" x14ac:dyDescent="0.3">
      <c r="A1334" s="660">
        <v>11</v>
      </c>
      <c r="B1334" s="661" t="s">
        <v>577</v>
      </c>
      <c r="C1334" s="661" t="s">
        <v>2261</v>
      </c>
      <c r="D1334" s="742" t="s">
        <v>3663</v>
      </c>
      <c r="E1334" s="743" t="s">
        <v>2283</v>
      </c>
      <c r="F1334" s="661" t="s">
        <v>2256</v>
      </c>
      <c r="G1334" s="661" t="s">
        <v>2306</v>
      </c>
      <c r="H1334" s="661" t="s">
        <v>578</v>
      </c>
      <c r="I1334" s="661" t="s">
        <v>1857</v>
      </c>
      <c r="J1334" s="661" t="s">
        <v>967</v>
      </c>
      <c r="K1334" s="661" t="s">
        <v>2401</v>
      </c>
      <c r="L1334" s="662">
        <v>48.42</v>
      </c>
      <c r="M1334" s="662">
        <v>96.84</v>
      </c>
      <c r="N1334" s="661">
        <v>2</v>
      </c>
      <c r="O1334" s="744">
        <v>1</v>
      </c>
      <c r="P1334" s="662">
        <v>96.84</v>
      </c>
      <c r="Q1334" s="677">
        <v>1</v>
      </c>
      <c r="R1334" s="661">
        <v>2</v>
      </c>
      <c r="S1334" s="677">
        <v>1</v>
      </c>
      <c r="T1334" s="744">
        <v>1</v>
      </c>
      <c r="U1334" s="700">
        <v>1</v>
      </c>
    </row>
    <row r="1335" spans="1:21" ht="14.4" customHeight="1" x14ac:dyDescent="0.3">
      <c r="A1335" s="660">
        <v>11</v>
      </c>
      <c r="B1335" s="661" t="s">
        <v>577</v>
      </c>
      <c r="C1335" s="661" t="s">
        <v>2261</v>
      </c>
      <c r="D1335" s="742" t="s">
        <v>3663</v>
      </c>
      <c r="E1335" s="743" t="s">
        <v>2283</v>
      </c>
      <c r="F1335" s="661" t="s">
        <v>2256</v>
      </c>
      <c r="G1335" s="661" t="s">
        <v>2307</v>
      </c>
      <c r="H1335" s="661" t="s">
        <v>578</v>
      </c>
      <c r="I1335" s="661" t="s">
        <v>714</v>
      </c>
      <c r="J1335" s="661" t="s">
        <v>2308</v>
      </c>
      <c r="K1335" s="661" t="s">
        <v>2309</v>
      </c>
      <c r="L1335" s="662">
        <v>0</v>
      </c>
      <c r="M1335" s="662">
        <v>0</v>
      </c>
      <c r="N1335" s="661">
        <v>8</v>
      </c>
      <c r="O1335" s="744">
        <v>4.5</v>
      </c>
      <c r="P1335" s="662">
        <v>0</v>
      </c>
      <c r="Q1335" s="677"/>
      <c r="R1335" s="661">
        <v>6</v>
      </c>
      <c r="S1335" s="677">
        <v>0.75</v>
      </c>
      <c r="T1335" s="744">
        <v>2.5</v>
      </c>
      <c r="U1335" s="700">
        <v>0.55555555555555558</v>
      </c>
    </row>
    <row r="1336" spans="1:21" ht="14.4" customHeight="1" x14ac:dyDescent="0.3">
      <c r="A1336" s="660">
        <v>11</v>
      </c>
      <c r="B1336" s="661" t="s">
        <v>577</v>
      </c>
      <c r="C1336" s="661" t="s">
        <v>2261</v>
      </c>
      <c r="D1336" s="742" t="s">
        <v>3663</v>
      </c>
      <c r="E1336" s="743" t="s">
        <v>2283</v>
      </c>
      <c r="F1336" s="661" t="s">
        <v>2256</v>
      </c>
      <c r="G1336" s="661" t="s">
        <v>2760</v>
      </c>
      <c r="H1336" s="661" t="s">
        <v>578</v>
      </c>
      <c r="I1336" s="661" t="s">
        <v>2884</v>
      </c>
      <c r="J1336" s="661" t="s">
        <v>2885</v>
      </c>
      <c r="K1336" s="661" t="s">
        <v>2209</v>
      </c>
      <c r="L1336" s="662">
        <v>81.78</v>
      </c>
      <c r="M1336" s="662">
        <v>81.78</v>
      </c>
      <c r="N1336" s="661">
        <v>1</v>
      </c>
      <c r="O1336" s="744">
        <v>0.5</v>
      </c>
      <c r="P1336" s="662">
        <v>81.78</v>
      </c>
      <c r="Q1336" s="677">
        <v>1</v>
      </c>
      <c r="R1336" s="661">
        <v>1</v>
      </c>
      <c r="S1336" s="677">
        <v>1</v>
      </c>
      <c r="T1336" s="744">
        <v>0.5</v>
      </c>
      <c r="U1336" s="700">
        <v>1</v>
      </c>
    </row>
    <row r="1337" spans="1:21" ht="14.4" customHeight="1" x14ac:dyDescent="0.3">
      <c r="A1337" s="660">
        <v>11</v>
      </c>
      <c r="B1337" s="661" t="s">
        <v>577</v>
      </c>
      <c r="C1337" s="661" t="s">
        <v>2261</v>
      </c>
      <c r="D1337" s="742" t="s">
        <v>3663</v>
      </c>
      <c r="E1337" s="743" t="s">
        <v>2283</v>
      </c>
      <c r="F1337" s="661" t="s">
        <v>2256</v>
      </c>
      <c r="G1337" s="661" t="s">
        <v>2313</v>
      </c>
      <c r="H1337" s="661" t="s">
        <v>960</v>
      </c>
      <c r="I1337" s="661" t="s">
        <v>3324</v>
      </c>
      <c r="J1337" s="661" t="s">
        <v>3051</v>
      </c>
      <c r="K1337" s="661" t="s">
        <v>1276</v>
      </c>
      <c r="L1337" s="662">
        <v>31.32</v>
      </c>
      <c r="M1337" s="662">
        <v>31.32</v>
      </c>
      <c r="N1337" s="661">
        <v>1</v>
      </c>
      <c r="O1337" s="744">
        <v>1</v>
      </c>
      <c r="P1337" s="662">
        <v>31.32</v>
      </c>
      <c r="Q1337" s="677">
        <v>1</v>
      </c>
      <c r="R1337" s="661">
        <v>1</v>
      </c>
      <c r="S1337" s="677">
        <v>1</v>
      </c>
      <c r="T1337" s="744">
        <v>1</v>
      </c>
      <c r="U1337" s="700">
        <v>1</v>
      </c>
    </row>
    <row r="1338" spans="1:21" ht="14.4" customHeight="1" x14ac:dyDescent="0.3">
      <c r="A1338" s="660">
        <v>11</v>
      </c>
      <c r="B1338" s="661" t="s">
        <v>577</v>
      </c>
      <c r="C1338" s="661" t="s">
        <v>2261</v>
      </c>
      <c r="D1338" s="742" t="s">
        <v>3663</v>
      </c>
      <c r="E1338" s="743" t="s">
        <v>2283</v>
      </c>
      <c r="F1338" s="661" t="s">
        <v>2256</v>
      </c>
      <c r="G1338" s="661" t="s">
        <v>2313</v>
      </c>
      <c r="H1338" s="661" t="s">
        <v>960</v>
      </c>
      <c r="I1338" s="661" t="s">
        <v>2448</v>
      </c>
      <c r="J1338" s="661" t="s">
        <v>2449</v>
      </c>
      <c r="K1338" s="661" t="s">
        <v>2450</v>
      </c>
      <c r="L1338" s="662">
        <v>31.32</v>
      </c>
      <c r="M1338" s="662">
        <v>313.2</v>
      </c>
      <c r="N1338" s="661">
        <v>10</v>
      </c>
      <c r="O1338" s="744">
        <v>4.5</v>
      </c>
      <c r="P1338" s="662">
        <v>281.88</v>
      </c>
      <c r="Q1338" s="677">
        <v>0.9</v>
      </c>
      <c r="R1338" s="661">
        <v>9</v>
      </c>
      <c r="S1338" s="677">
        <v>0.9</v>
      </c>
      <c r="T1338" s="744">
        <v>4</v>
      </c>
      <c r="U1338" s="700">
        <v>0.88888888888888884</v>
      </c>
    </row>
    <row r="1339" spans="1:21" ht="14.4" customHeight="1" x14ac:dyDescent="0.3">
      <c r="A1339" s="660">
        <v>11</v>
      </c>
      <c r="B1339" s="661" t="s">
        <v>577</v>
      </c>
      <c r="C1339" s="661" t="s">
        <v>2261</v>
      </c>
      <c r="D1339" s="742" t="s">
        <v>3663</v>
      </c>
      <c r="E1339" s="743" t="s">
        <v>2283</v>
      </c>
      <c r="F1339" s="661" t="s">
        <v>2256</v>
      </c>
      <c r="G1339" s="661" t="s">
        <v>2313</v>
      </c>
      <c r="H1339" s="661" t="s">
        <v>960</v>
      </c>
      <c r="I1339" s="661" t="s">
        <v>1007</v>
      </c>
      <c r="J1339" s="661" t="s">
        <v>1004</v>
      </c>
      <c r="K1339" s="661" t="s">
        <v>2163</v>
      </c>
      <c r="L1339" s="662">
        <v>93.96</v>
      </c>
      <c r="M1339" s="662">
        <v>187.92</v>
      </c>
      <c r="N1339" s="661">
        <v>2</v>
      </c>
      <c r="O1339" s="744">
        <v>2</v>
      </c>
      <c r="P1339" s="662"/>
      <c r="Q1339" s="677">
        <v>0</v>
      </c>
      <c r="R1339" s="661"/>
      <c r="S1339" s="677">
        <v>0</v>
      </c>
      <c r="T1339" s="744"/>
      <c r="U1339" s="700">
        <v>0</v>
      </c>
    </row>
    <row r="1340" spans="1:21" ht="14.4" customHeight="1" x14ac:dyDescent="0.3">
      <c r="A1340" s="660">
        <v>11</v>
      </c>
      <c r="B1340" s="661" t="s">
        <v>577</v>
      </c>
      <c r="C1340" s="661" t="s">
        <v>2261</v>
      </c>
      <c r="D1340" s="742" t="s">
        <v>3663</v>
      </c>
      <c r="E1340" s="743" t="s">
        <v>2283</v>
      </c>
      <c r="F1340" s="661" t="s">
        <v>2256</v>
      </c>
      <c r="G1340" s="661" t="s">
        <v>2313</v>
      </c>
      <c r="H1340" s="661" t="s">
        <v>960</v>
      </c>
      <c r="I1340" s="661" t="s">
        <v>1010</v>
      </c>
      <c r="J1340" s="661" t="s">
        <v>1004</v>
      </c>
      <c r="K1340" s="661" t="s">
        <v>2164</v>
      </c>
      <c r="L1340" s="662">
        <v>156.61000000000001</v>
      </c>
      <c r="M1340" s="662">
        <v>313.22000000000003</v>
      </c>
      <c r="N1340" s="661">
        <v>2</v>
      </c>
      <c r="O1340" s="744">
        <v>1.5</v>
      </c>
      <c r="P1340" s="662">
        <v>313.22000000000003</v>
      </c>
      <c r="Q1340" s="677">
        <v>1</v>
      </c>
      <c r="R1340" s="661">
        <v>2</v>
      </c>
      <c r="S1340" s="677">
        <v>1</v>
      </c>
      <c r="T1340" s="744">
        <v>1.5</v>
      </c>
      <c r="U1340" s="700">
        <v>1</v>
      </c>
    </row>
    <row r="1341" spans="1:21" ht="14.4" customHeight="1" x14ac:dyDescent="0.3">
      <c r="A1341" s="660">
        <v>11</v>
      </c>
      <c r="B1341" s="661" t="s">
        <v>577</v>
      </c>
      <c r="C1341" s="661" t="s">
        <v>2261</v>
      </c>
      <c r="D1341" s="742" t="s">
        <v>3663</v>
      </c>
      <c r="E1341" s="743" t="s">
        <v>2283</v>
      </c>
      <c r="F1341" s="661" t="s">
        <v>2256</v>
      </c>
      <c r="G1341" s="661" t="s">
        <v>2313</v>
      </c>
      <c r="H1341" s="661" t="s">
        <v>960</v>
      </c>
      <c r="I1341" s="661" t="s">
        <v>3050</v>
      </c>
      <c r="J1341" s="661" t="s">
        <v>3051</v>
      </c>
      <c r="K1341" s="661" t="s">
        <v>2887</v>
      </c>
      <c r="L1341" s="662">
        <v>300.68</v>
      </c>
      <c r="M1341" s="662">
        <v>300.68</v>
      </c>
      <c r="N1341" s="661">
        <v>1</v>
      </c>
      <c r="O1341" s="744">
        <v>0.5</v>
      </c>
      <c r="P1341" s="662">
        <v>300.68</v>
      </c>
      <c r="Q1341" s="677">
        <v>1</v>
      </c>
      <c r="R1341" s="661">
        <v>1</v>
      </c>
      <c r="S1341" s="677">
        <v>1</v>
      </c>
      <c r="T1341" s="744">
        <v>0.5</v>
      </c>
      <c r="U1341" s="700">
        <v>1</v>
      </c>
    </row>
    <row r="1342" spans="1:21" ht="14.4" customHeight="1" x14ac:dyDescent="0.3">
      <c r="A1342" s="660">
        <v>11</v>
      </c>
      <c r="B1342" s="661" t="s">
        <v>577</v>
      </c>
      <c r="C1342" s="661" t="s">
        <v>2261</v>
      </c>
      <c r="D1342" s="742" t="s">
        <v>3663</v>
      </c>
      <c r="E1342" s="743" t="s">
        <v>2283</v>
      </c>
      <c r="F1342" s="661" t="s">
        <v>2256</v>
      </c>
      <c r="G1342" s="661" t="s">
        <v>2769</v>
      </c>
      <c r="H1342" s="661" t="s">
        <v>578</v>
      </c>
      <c r="I1342" s="661" t="s">
        <v>3325</v>
      </c>
      <c r="J1342" s="661" t="s">
        <v>2894</v>
      </c>
      <c r="K1342" s="661" t="s">
        <v>943</v>
      </c>
      <c r="L1342" s="662">
        <v>0</v>
      </c>
      <c r="M1342" s="662">
        <v>0</v>
      </c>
      <c r="N1342" s="661">
        <v>2</v>
      </c>
      <c r="O1342" s="744">
        <v>1.5</v>
      </c>
      <c r="P1342" s="662">
        <v>0</v>
      </c>
      <c r="Q1342" s="677"/>
      <c r="R1342" s="661">
        <v>1</v>
      </c>
      <c r="S1342" s="677">
        <v>0.5</v>
      </c>
      <c r="T1342" s="744">
        <v>0.5</v>
      </c>
      <c r="U1342" s="700">
        <v>0.33333333333333331</v>
      </c>
    </row>
    <row r="1343" spans="1:21" ht="14.4" customHeight="1" x14ac:dyDescent="0.3">
      <c r="A1343" s="660">
        <v>11</v>
      </c>
      <c r="B1343" s="661" t="s">
        <v>577</v>
      </c>
      <c r="C1343" s="661" t="s">
        <v>2261</v>
      </c>
      <c r="D1343" s="742" t="s">
        <v>3663</v>
      </c>
      <c r="E1343" s="743" t="s">
        <v>2283</v>
      </c>
      <c r="F1343" s="661" t="s">
        <v>2256</v>
      </c>
      <c r="G1343" s="661" t="s">
        <v>2769</v>
      </c>
      <c r="H1343" s="661" t="s">
        <v>578</v>
      </c>
      <c r="I1343" s="661" t="s">
        <v>944</v>
      </c>
      <c r="J1343" s="661" t="s">
        <v>942</v>
      </c>
      <c r="K1343" s="661" t="s">
        <v>900</v>
      </c>
      <c r="L1343" s="662">
        <v>0</v>
      </c>
      <c r="M1343" s="662">
        <v>0</v>
      </c>
      <c r="N1343" s="661">
        <v>1</v>
      </c>
      <c r="O1343" s="744">
        <v>0.5</v>
      </c>
      <c r="P1343" s="662">
        <v>0</v>
      </c>
      <c r="Q1343" s="677"/>
      <c r="R1343" s="661">
        <v>1</v>
      </c>
      <c r="S1343" s="677">
        <v>1</v>
      </c>
      <c r="T1343" s="744">
        <v>0.5</v>
      </c>
      <c r="U1343" s="700">
        <v>1</v>
      </c>
    </row>
    <row r="1344" spans="1:21" ht="14.4" customHeight="1" x14ac:dyDescent="0.3">
      <c r="A1344" s="660">
        <v>11</v>
      </c>
      <c r="B1344" s="661" t="s">
        <v>577</v>
      </c>
      <c r="C1344" s="661" t="s">
        <v>2261</v>
      </c>
      <c r="D1344" s="742" t="s">
        <v>3663</v>
      </c>
      <c r="E1344" s="743" t="s">
        <v>2283</v>
      </c>
      <c r="F1344" s="661" t="s">
        <v>2258</v>
      </c>
      <c r="G1344" s="661" t="s">
        <v>2351</v>
      </c>
      <c r="H1344" s="661" t="s">
        <v>578</v>
      </c>
      <c r="I1344" s="661" t="s">
        <v>2603</v>
      </c>
      <c r="J1344" s="661" t="s">
        <v>2604</v>
      </c>
      <c r="K1344" s="661"/>
      <c r="L1344" s="662">
        <v>0</v>
      </c>
      <c r="M1344" s="662">
        <v>0</v>
      </c>
      <c r="N1344" s="661">
        <v>1</v>
      </c>
      <c r="O1344" s="744">
        <v>1</v>
      </c>
      <c r="P1344" s="662"/>
      <c r="Q1344" s="677"/>
      <c r="R1344" s="661"/>
      <c r="S1344" s="677">
        <v>0</v>
      </c>
      <c r="T1344" s="744"/>
      <c r="U1344" s="700">
        <v>0</v>
      </c>
    </row>
    <row r="1345" spans="1:21" ht="14.4" customHeight="1" x14ac:dyDescent="0.3">
      <c r="A1345" s="660">
        <v>11</v>
      </c>
      <c r="B1345" s="661" t="s">
        <v>577</v>
      </c>
      <c r="C1345" s="661" t="s">
        <v>2261</v>
      </c>
      <c r="D1345" s="742" t="s">
        <v>3663</v>
      </c>
      <c r="E1345" s="743" t="s">
        <v>2283</v>
      </c>
      <c r="F1345" s="661" t="s">
        <v>2258</v>
      </c>
      <c r="G1345" s="661" t="s">
        <v>2351</v>
      </c>
      <c r="H1345" s="661" t="s">
        <v>578</v>
      </c>
      <c r="I1345" s="661" t="s">
        <v>2352</v>
      </c>
      <c r="J1345" s="661" t="s">
        <v>2353</v>
      </c>
      <c r="K1345" s="661" t="s">
        <v>2354</v>
      </c>
      <c r="L1345" s="662">
        <v>0</v>
      </c>
      <c r="M1345" s="662">
        <v>0</v>
      </c>
      <c r="N1345" s="661">
        <v>20</v>
      </c>
      <c r="O1345" s="744">
        <v>20</v>
      </c>
      <c r="P1345" s="662"/>
      <c r="Q1345" s="677"/>
      <c r="R1345" s="661"/>
      <c r="S1345" s="677">
        <v>0</v>
      </c>
      <c r="T1345" s="744"/>
      <c r="U1345" s="700">
        <v>0</v>
      </c>
    </row>
    <row r="1346" spans="1:21" ht="14.4" customHeight="1" x14ac:dyDescent="0.3">
      <c r="A1346" s="660">
        <v>11</v>
      </c>
      <c r="B1346" s="661" t="s">
        <v>577</v>
      </c>
      <c r="C1346" s="661" t="s">
        <v>2261</v>
      </c>
      <c r="D1346" s="742" t="s">
        <v>3663</v>
      </c>
      <c r="E1346" s="743" t="s">
        <v>2283</v>
      </c>
      <c r="F1346" s="661" t="s">
        <v>2258</v>
      </c>
      <c r="G1346" s="661" t="s">
        <v>2314</v>
      </c>
      <c r="H1346" s="661" t="s">
        <v>578</v>
      </c>
      <c r="I1346" s="661" t="s">
        <v>2608</v>
      </c>
      <c r="J1346" s="661" t="s">
        <v>2609</v>
      </c>
      <c r="K1346" s="661" t="s">
        <v>2610</v>
      </c>
      <c r="L1346" s="662">
        <v>186.96</v>
      </c>
      <c r="M1346" s="662">
        <v>747.84</v>
      </c>
      <c r="N1346" s="661">
        <v>4</v>
      </c>
      <c r="O1346" s="744">
        <v>4</v>
      </c>
      <c r="P1346" s="662">
        <v>747.84</v>
      </c>
      <c r="Q1346" s="677">
        <v>1</v>
      </c>
      <c r="R1346" s="661">
        <v>4</v>
      </c>
      <c r="S1346" s="677">
        <v>1</v>
      </c>
      <c r="T1346" s="744">
        <v>4</v>
      </c>
      <c r="U1346" s="700">
        <v>1</v>
      </c>
    </row>
    <row r="1347" spans="1:21" ht="14.4" customHeight="1" x14ac:dyDescent="0.3">
      <c r="A1347" s="660">
        <v>11</v>
      </c>
      <c r="B1347" s="661" t="s">
        <v>577</v>
      </c>
      <c r="C1347" s="661" t="s">
        <v>2261</v>
      </c>
      <c r="D1347" s="742" t="s">
        <v>3663</v>
      </c>
      <c r="E1347" s="743" t="s">
        <v>2283</v>
      </c>
      <c r="F1347" s="661" t="s">
        <v>2258</v>
      </c>
      <c r="G1347" s="661" t="s">
        <v>2314</v>
      </c>
      <c r="H1347" s="661" t="s">
        <v>578</v>
      </c>
      <c r="I1347" s="661" t="s">
        <v>2611</v>
      </c>
      <c r="J1347" s="661" t="s">
        <v>2612</v>
      </c>
      <c r="K1347" s="661" t="s">
        <v>2613</v>
      </c>
      <c r="L1347" s="662">
        <v>200</v>
      </c>
      <c r="M1347" s="662">
        <v>400</v>
      </c>
      <c r="N1347" s="661">
        <v>2</v>
      </c>
      <c r="O1347" s="744">
        <v>1</v>
      </c>
      <c r="P1347" s="662">
        <v>400</v>
      </c>
      <c r="Q1347" s="677">
        <v>1</v>
      </c>
      <c r="R1347" s="661">
        <v>2</v>
      </c>
      <c r="S1347" s="677">
        <v>1</v>
      </c>
      <c r="T1347" s="744">
        <v>1</v>
      </c>
      <c r="U1347" s="700">
        <v>1</v>
      </c>
    </row>
    <row r="1348" spans="1:21" ht="14.4" customHeight="1" x14ac:dyDescent="0.3">
      <c r="A1348" s="660">
        <v>11</v>
      </c>
      <c r="B1348" s="661" t="s">
        <v>577</v>
      </c>
      <c r="C1348" s="661" t="s">
        <v>2261</v>
      </c>
      <c r="D1348" s="742" t="s">
        <v>3663</v>
      </c>
      <c r="E1348" s="743" t="s">
        <v>2283</v>
      </c>
      <c r="F1348" s="661" t="s">
        <v>2258</v>
      </c>
      <c r="G1348" s="661" t="s">
        <v>2314</v>
      </c>
      <c r="H1348" s="661" t="s">
        <v>578</v>
      </c>
      <c r="I1348" s="661" t="s">
        <v>3535</v>
      </c>
      <c r="J1348" s="661" t="s">
        <v>3536</v>
      </c>
      <c r="K1348" s="661" t="s">
        <v>3537</v>
      </c>
      <c r="L1348" s="662">
        <v>1600</v>
      </c>
      <c r="M1348" s="662">
        <v>1600</v>
      </c>
      <c r="N1348" s="661">
        <v>1</v>
      </c>
      <c r="O1348" s="744">
        <v>1</v>
      </c>
      <c r="P1348" s="662">
        <v>1600</v>
      </c>
      <c r="Q1348" s="677">
        <v>1</v>
      </c>
      <c r="R1348" s="661">
        <v>1</v>
      </c>
      <c r="S1348" s="677">
        <v>1</v>
      </c>
      <c r="T1348" s="744">
        <v>1</v>
      </c>
      <c r="U1348" s="700">
        <v>1</v>
      </c>
    </row>
    <row r="1349" spans="1:21" ht="14.4" customHeight="1" x14ac:dyDescent="0.3">
      <c r="A1349" s="660">
        <v>11</v>
      </c>
      <c r="B1349" s="661" t="s">
        <v>577</v>
      </c>
      <c r="C1349" s="661" t="s">
        <v>2261</v>
      </c>
      <c r="D1349" s="742" t="s">
        <v>3663</v>
      </c>
      <c r="E1349" s="743" t="s">
        <v>2283</v>
      </c>
      <c r="F1349" s="661" t="s">
        <v>2258</v>
      </c>
      <c r="G1349" s="661" t="s">
        <v>2314</v>
      </c>
      <c r="H1349" s="661" t="s">
        <v>578</v>
      </c>
      <c r="I1349" s="661" t="s">
        <v>2620</v>
      </c>
      <c r="J1349" s="661" t="s">
        <v>2621</v>
      </c>
      <c r="K1349" s="661" t="s">
        <v>2622</v>
      </c>
      <c r="L1349" s="662">
        <v>35.75</v>
      </c>
      <c r="M1349" s="662">
        <v>71.5</v>
      </c>
      <c r="N1349" s="661">
        <v>2</v>
      </c>
      <c r="O1349" s="744">
        <v>1</v>
      </c>
      <c r="P1349" s="662">
        <v>71.5</v>
      </c>
      <c r="Q1349" s="677">
        <v>1</v>
      </c>
      <c r="R1349" s="661">
        <v>2</v>
      </c>
      <c r="S1349" s="677">
        <v>1</v>
      </c>
      <c r="T1349" s="744">
        <v>1</v>
      </c>
      <c r="U1349" s="700">
        <v>1</v>
      </c>
    </row>
    <row r="1350" spans="1:21" ht="14.4" customHeight="1" x14ac:dyDescent="0.3">
      <c r="A1350" s="660">
        <v>11</v>
      </c>
      <c r="B1350" s="661" t="s">
        <v>577</v>
      </c>
      <c r="C1350" s="661" t="s">
        <v>2261</v>
      </c>
      <c r="D1350" s="742" t="s">
        <v>3663</v>
      </c>
      <c r="E1350" s="743" t="s">
        <v>2283</v>
      </c>
      <c r="F1350" s="661" t="s">
        <v>2258</v>
      </c>
      <c r="G1350" s="661" t="s">
        <v>2318</v>
      </c>
      <c r="H1350" s="661" t="s">
        <v>578</v>
      </c>
      <c r="I1350" s="661" t="s">
        <v>1706</v>
      </c>
      <c r="J1350" s="661" t="s">
        <v>2355</v>
      </c>
      <c r="K1350" s="661" t="s">
        <v>2356</v>
      </c>
      <c r="L1350" s="662">
        <v>748.12</v>
      </c>
      <c r="M1350" s="662">
        <v>748.12</v>
      </c>
      <c r="N1350" s="661">
        <v>1</v>
      </c>
      <c r="O1350" s="744">
        <v>1</v>
      </c>
      <c r="P1350" s="662">
        <v>748.12</v>
      </c>
      <c r="Q1350" s="677">
        <v>1</v>
      </c>
      <c r="R1350" s="661">
        <v>1</v>
      </c>
      <c r="S1350" s="677">
        <v>1</v>
      </c>
      <c r="T1350" s="744">
        <v>1</v>
      </c>
      <c r="U1350" s="700">
        <v>1</v>
      </c>
    </row>
    <row r="1351" spans="1:21" ht="14.4" customHeight="1" x14ac:dyDescent="0.3">
      <c r="A1351" s="660">
        <v>11</v>
      </c>
      <c r="B1351" s="661" t="s">
        <v>577</v>
      </c>
      <c r="C1351" s="661" t="s">
        <v>2261</v>
      </c>
      <c r="D1351" s="742" t="s">
        <v>3663</v>
      </c>
      <c r="E1351" s="743" t="s">
        <v>2283</v>
      </c>
      <c r="F1351" s="661" t="s">
        <v>2258</v>
      </c>
      <c r="G1351" s="661" t="s">
        <v>2318</v>
      </c>
      <c r="H1351" s="661" t="s">
        <v>578</v>
      </c>
      <c r="I1351" s="661" t="s">
        <v>2322</v>
      </c>
      <c r="J1351" s="661" t="s">
        <v>2323</v>
      </c>
      <c r="K1351" s="661" t="s">
        <v>2324</v>
      </c>
      <c r="L1351" s="662">
        <v>500</v>
      </c>
      <c r="M1351" s="662">
        <v>500</v>
      </c>
      <c r="N1351" s="661">
        <v>1</v>
      </c>
      <c r="O1351" s="744">
        <v>1</v>
      </c>
      <c r="P1351" s="662">
        <v>500</v>
      </c>
      <c r="Q1351" s="677">
        <v>1</v>
      </c>
      <c r="R1351" s="661">
        <v>1</v>
      </c>
      <c r="S1351" s="677">
        <v>1</v>
      </c>
      <c r="T1351" s="744">
        <v>1</v>
      </c>
      <c r="U1351" s="700">
        <v>1</v>
      </c>
    </row>
    <row r="1352" spans="1:21" ht="14.4" customHeight="1" x14ac:dyDescent="0.3">
      <c r="A1352" s="660">
        <v>11</v>
      </c>
      <c r="B1352" s="661" t="s">
        <v>577</v>
      </c>
      <c r="C1352" s="661" t="s">
        <v>2261</v>
      </c>
      <c r="D1352" s="742" t="s">
        <v>3663</v>
      </c>
      <c r="E1352" s="743" t="s">
        <v>2283</v>
      </c>
      <c r="F1352" s="661" t="s">
        <v>2258</v>
      </c>
      <c r="G1352" s="661" t="s">
        <v>2318</v>
      </c>
      <c r="H1352" s="661" t="s">
        <v>578</v>
      </c>
      <c r="I1352" s="661" t="s">
        <v>2842</v>
      </c>
      <c r="J1352" s="661" t="s">
        <v>2780</v>
      </c>
      <c r="K1352" s="661" t="s">
        <v>2843</v>
      </c>
      <c r="L1352" s="662">
        <v>1600</v>
      </c>
      <c r="M1352" s="662">
        <v>1600</v>
      </c>
      <c r="N1352" s="661">
        <v>1</v>
      </c>
      <c r="O1352" s="744">
        <v>1</v>
      </c>
      <c r="P1352" s="662"/>
      <c r="Q1352" s="677">
        <v>0</v>
      </c>
      <c r="R1352" s="661"/>
      <c r="S1352" s="677">
        <v>0</v>
      </c>
      <c r="T1352" s="744"/>
      <c r="U1352" s="700">
        <v>0</v>
      </c>
    </row>
    <row r="1353" spans="1:21" ht="14.4" customHeight="1" x14ac:dyDescent="0.3">
      <c r="A1353" s="660">
        <v>11</v>
      </c>
      <c r="B1353" s="661" t="s">
        <v>577</v>
      </c>
      <c r="C1353" s="661" t="s">
        <v>2261</v>
      </c>
      <c r="D1353" s="742" t="s">
        <v>3663</v>
      </c>
      <c r="E1353" s="743" t="s">
        <v>2283</v>
      </c>
      <c r="F1353" s="661" t="s">
        <v>2258</v>
      </c>
      <c r="G1353" s="661" t="s">
        <v>2318</v>
      </c>
      <c r="H1353" s="661" t="s">
        <v>578</v>
      </c>
      <c r="I1353" s="661" t="s">
        <v>2433</v>
      </c>
      <c r="J1353" s="661" t="s">
        <v>2434</v>
      </c>
      <c r="K1353" s="661" t="s">
        <v>2435</v>
      </c>
      <c r="L1353" s="662">
        <v>999.46</v>
      </c>
      <c r="M1353" s="662">
        <v>999.46</v>
      </c>
      <c r="N1353" s="661">
        <v>1</v>
      </c>
      <c r="O1353" s="744">
        <v>1</v>
      </c>
      <c r="P1353" s="662">
        <v>999.46</v>
      </c>
      <c r="Q1353" s="677">
        <v>1</v>
      </c>
      <c r="R1353" s="661">
        <v>1</v>
      </c>
      <c r="S1353" s="677">
        <v>1</v>
      </c>
      <c r="T1353" s="744">
        <v>1</v>
      </c>
      <c r="U1353" s="700">
        <v>1</v>
      </c>
    </row>
    <row r="1354" spans="1:21" ht="14.4" customHeight="1" x14ac:dyDescent="0.3">
      <c r="A1354" s="660">
        <v>11</v>
      </c>
      <c r="B1354" s="661" t="s">
        <v>577</v>
      </c>
      <c r="C1354" s="661" t="s">
        <v>2261</v>
      </c>
      <c r="D1354" s="742" t="s">
        <v>3663</v>
      </c>
      <c r="E1354" s="743" t="s">
        <v>2283</v>
      </c>
      <c r="F1354" s="661" t="s">
        <v>2258</v>
      </c>
      <c r="G1354" s="661" t="s">
        <v>2318</v>
      </c>
      <c r="H1354" s="661" t="s">
        <v>578</v>
      </c>
      <c r="I1354" s="661" t="s">
        <v>2628</v>
      </c>
      <c r="J1354" s="661" t="s">
        <v>2629</v>
      </c>
      <c r="K1354" s="661" t="s">
        <v>2630</v>
      </c>
      <c r="L1354" s="662">
        <v>180</v>
      </c>
      <c r="M1354" s="662">
        <v>180</v>
      </c>
      <c r="N1354" s="661">
        <v>1</v>
      </c>
      <c r="O1354" s="744">
        <v>1</v>
      </c>
      <c r="P1354" s="662">
        <v>180</v>
      </c>
      <c r="Q1354" s="677">
        <v>1</v>
      </c>
      <c r="R1354" s="661">
        <v>1</v>
      </c>
      <c r="S1354" s="677">
        <v>1</v>
      </c>
      <c r="T1354" s="744">
        <v>1</v>
      </c>
      <c r="U1354" s="700">
        <v>1</v>
      </c>
    </row>
    <row r="1355" spans="1:21" ht="14.4" customHeight="1" x14ac:dyDescent="0.3">
      <c r="A1355" s="660">
        <v>11</v>
      </c>
      <c r="B1355" s="661" t="s">
        <v>577</v>
      </c>
      <c r="C1355" s="661" t="s">
        <v>2261</v>
      </c>
      <c r="D1355" s="742" t="s">
        <v>3663</v>
      </c>
      <c r="E1355" s="743" t="s">
        <v>2283</v>
      </c>
      <c r="F1355" s="661" t="s">
        <v>2258</v>
      </c>
      <c r="G1355" s="661" t="s">
        <v>2318</v>
      </c>
      <c r="H1355" s="661" t="s">
        <v>578</v>
      </c>
      <c r="I1355" s="661" t="s">
        <v>2785</v>
      </c>
      <c r="J1355" s="661" t="s">
        <v>2786</v>
      </c>
      <c r="K1355" s="661" t="s">
        <v>2787</v>
      </c>
      <c r="L1355" s="662">
        <v>250</v>
      </c>
      <c r="M1355" s="662">
        <v>500</v>
      </c>
      <c r="N1355" s="661">
        <v>2</v>
      </c>
      <c r="O1355" s="744">
        <v>2</v>
      </c>
      <c r="P1355" s="662">
        <v>250</v>
      </c>
      <c r="Q1355" s="677">
        <v>0.5</v>
      </c>
      <c r="R1355" s="661">
        <v>1</v>
      </c>
      <c r="S1355" s="677">
        <v>0.5</v>
      </c>
      <c r="T1355" s="744">
        <v>1</v>
      </c>
      <c r="U1355" s="700">
        <v>0.5</v>
      </c>
    </row>
    <row r="1356" spans="1:21" ht="14.4" customHeight="1" x14ac:dyDescent="0.3">
      <c r="A1356" s="660">
        <v>11</v>
      </c>
      <c r="B1356" s="661" t="s">
        <v>577</v>
      </c>
      <c r="C1356" s="661" t="s">
        <v>2261</v>
      </c>
      <c r="D1356" s="742" t="s">
        <v>3663</v>
      </c>
      <c r="E1356" s="743" t="s">
        <v>2283</v>
      </c>
      <c r="F1356" s="661" t="s">
        <v>2258</v>
      </c>
      <c r="G1356" s="661" t="s">
        <v>2318</v>
      </c>
      <c r="H1356" s="661" t="s">
        <v>578</v>
      </c>
      <c r="I1356" s="661" t="s">
        <v>3406</v>
      </c>
      <c r="J1356" s="661" t="s">
        <v>3407</v>
      </c>
      <c r="K1356" s="661" t="s">
        <v>3408</v>
      </c>
      <c r="L1356" s="662">
        <v>100</v>
      </c>
      <c r="M1356" s="662">
        <v>400</v>
      </c>
      <c r="N1356" s="661">
        <v>4</v>
      </c>
      <c r="O1356" s="744">
        <v>4</v>
      </c>
      <c r="P1356" s="662">
        <v>400</v>
      </c>
      <c r="Q1356" s="677">
        <v>1</v>
      </c>
      <c r="R1356" s="661">
        <v>4</v>
      </c>
      <c r="S1356" s="677">
        <v>1</v>
      </c>
      <c r="T1356" s="744">
        <v>4</v>
      </c>
      <c r="U1356" s="700">
        <v>1</v>
      </c>
    </row>
    <row r="1357" spans="1:21" ht="14.4" customHeight="1" x14ac:dyDescent="0.3">
      <c r="A1357" s="660">
        <v>11</v>
      </c>
      <c r="B1357" s="661" t="s">
        <v>577</v>
      </c>
      <c r="C1357" s="661" t="s">
        <v>2261</v>
      </c>
      <c r="D1357" s="742" t="s">
        <v>3663</v>
      </c>
      <c r="E1357" s="743" t="s">
        <v>2283</v>
      </c>
      <c r="F1357" s="661" t="s">
        <v>2258</v>
      </c>
      <c r="G1357" s="661" t="s">
        <v>2318</v>
      </c>
      <c r="H1357" s="661" t="s">
        <v>578</v>
      </c>
      <c r="I1357" s="661" t="s">
        <v>3538</v>
      </c>
      <c r="J1357" s="661" t="s">
        <v>3539</v>
      </c>
      <c r="K1357" s="661"/>
      <c r="L1357" s="662">
        <v>750</v>
      </c>
      <c r="M1357" s="662">
        <v>750</v>
      </c>
      <c r="N1357" s="661">
        <v>1</v>
      </c>
      <c r="O1357" s="744">
        <v>1</v>
      </c>
      <c r="P1357" s="662">
        <v>750</v>
      </c>
      <c r="Q1357" s="677">
        <v>1</v>
      </c>
      <c r="R1357" s="661">
        <v>1</v>
      </c>
      <c r="S1357" s="677">
        <v>1</v>
      </c>
      <c r="T1357" s="744">
        <v>1</v>
      </c>
      <c r="U1357" s="700">
        <v>1</v>
      </c>
    </row>
    <row r="1358" spans="1:21" ht="14.4" customHeight="1" x14ac:dyDescent="0.3">
      <c r="A1358" s="660">
        <v>11</v>
      </c>
      <c r="B1358" s="661" t="s">
        <v>577</v>
      </c>
      <c r="C1358" s="661" t="s">
        <v>2261</v>
      </c>
      <c r="D1358" s="742" t="s">
        <v>3663</v>
      </c>
      <c r="E1358" s="743" t="s">
        <v>2283</v>
      </c>
      <c r="F1358" s="661" t="s">
        <v>2258</v>
      </c>
      <c r="G1358" s="661" t="s">
        <v>2318</v>
      </c>
      <c r="H1358" s="661" t="s">
        <v>578</v>
      </c>
      <c r="I1358" s="661" t="s">
        <v>2631</v>
      </c>
      <c r="J1358" s="661" t="s">
        <v>2632</v>
      </c>
      <c r="K1358" s="661"/>
      <c r="L1358" s="662">
        <v>600</v>
      </c>
      <c r="M1358" s="662">
        <v>600</v>
      </c>
      <c r="N1358" s="661">
        <v>1</v>
      </c>
      <c r="O1358" s="744">
        <v>1</v>
      </c>
      <c r="P1358" s="662"/>
      <c r="Q1358" s="677">
        <v>0</v>
      </c>
      <c r="R1358" s="661"/>
      <c r="S1358" s="677">
        <v>0</v>
      </c>
      <c r="T1358" s="744"/>
      <c r="U1358" s="700">
        <v>0</v>
      </c>
    </row>
    <row r="1359" spans="1:21" ht="14.4" customHeight="1" x14ac:dyDescent="0.3">
      <c r="A1359" s="660">
        <v>11</v>
      </c>
      <c r="B1359" s="661" t="s">
        <v>577</v>
      </c>
      <c r="C1359" s="661" t="s">
        <v>2261</v>
      </c>
      <c r="D1359" s="742" t="s">
        <v>3663</v>
      </c>
      <c r="E1359" s="743" t="s">
        <v>2283</v>
      </c>
      <c r="F1359" s="661" t="s">
        <v>2258</v>
      </c>
      <c r="G1359" s="661" t="s">
        <v>2318</v>
      </c>
      <c r="H1359" s="661" t="s">
        <v>578</v>
      </c>
      <c r="I1359" s="661" t="s">
        <v>3378</v>
      </c>
      <c r="J1359" s="661" t="s">
        <v>3379</v>
      </c>
      <c r="K1359" s="661" t="s">
        <v>3380</v>
      </c>
      <c r="L1359" s="662">
        <v>600</v>
      </c>
      <c r="M1359" s="662">
        <v>1200</v>
      </c>
      <c r="N1359" s="661">
        <v>2</v>
      </c>
      <c r="O1359" s="744">
        <v>2</v>
      </c>
      <c r="P1359" s="662">
        <v>1200</v>
      </c>
      <c r="Q1359" s="677">
        <v>1</v>
      </c>
      <c r="R1359" s="661">
        <v>2</v>
      </c>
      <c r="S1359" s="677">
        <v>1</v>
      </c>
      <c r="T1359" s="744">
        <v>2</v>
      </c>
      <c r="U1359" s="700">
        <v>1</v>
      </c>
    </row>
    <row r="1360" spans="1:21" ht="14.4" customHeight="1" x14ac:dyDescent="0.3">
      <c r="A1360" s="660">
        <v>11</v>
      </c>
      <c r="B1360" s="661" t="s">
        <v>577</v>
      </c>
      <c r="C1360" s="661" t="s">
        <v>2261</v>
      </c>
      <c r="D1360" s="742" t="s">
        <v>3663</v>
      </c>
      <c r="E1360" s="743" t="s">
        <v>2283</v>
      </c>
      <c r="F1360" s="661" t="s">
        <v>2258</v>
      </c>
      <c r="G1360" s="661" t="s">
        <v>2318</v>
      </c>
      <c r="H1360" s="661" t="s">
        <v>578</v>
      </c>
      <c r="I1360" s="661" t="s">
        <v>2844</v>
      </c>
      <c r="J1360" s="661" t="s">
        <v>2845</v>
      </c>
      <c r="K1360" s="661" t="s">
        <v>2846</v>
      </c>
      <c r="L1360" s="662">
        <v>600</v>
      </c>
      <c r="M1360" s="662">
        <v>3000</v>
      </c>
      <c r="N1360" s="661">
        <v>5</v>
      </c>
      <c r="O1360" s="744">
        <v>5</v>
      </c>
      <c r="P1360" s="662">
        <v>3000</v>
      </c>
      <c r="Q1360" s="677">
        <v>1</v>
      </c>
      <c r="R1360" s="661">
        <v>5</v>
      </c>
      <c r="S1360" s="677">
        <v>1</v>
      </c>
      <c r="T1360" s="744">
        <v>5</v>
      </c>
      <c r="U1360" s="700">
        <v>1</v>
      </c>
    </row>
    <row r="1361" spans="1:21" ht="14.4" customHeight="1" x14ac:dyDescent="0.3">
      <c r="A1361" s="660">
        <v>11</v>
      </c>
      <c r="B1361" s="661" t="s">
        <v>577</v>
      </c>
      <c r="C1361" s="661" t="s">
        <v>2261</v>
      </c>
      <c r="D1361" s="742" t="s">
        <v>3663</v>
      </c>
      <c r="E1361" s="743" t="s">
        <v>2283</v>
      </c>
      <c r="F1361" s="661" t="s">
        <v>2258</v>
      </c>
      <c r="G1361" s="661" t="s">
        <v>2318</v>
      </c>
      <c r="H1361" s="661" t="s">
        <v>578</v>
      </c>
      <c r="I1361" s="661" t="s">
        <v>3270</v>
      </c>
      <c r="J1361" s="661" t="s">
        <v>3271</v>
      </c>
      <c r="K1361" s="661"/>
      <c r="L1361" s="662">
        <v>705.67</v>
      </c>
      <c r="M1361" s="662">
        <v>705.67</v>
      </c>
      <c r="N1361" s="661">
        <v>1</v>
      </c>
      <c r="O1361" s="744">
        <v>1</v>
      </c>
      <c r="P1361" s="662">
        <v>705.67</v>
      </c>
      <c r="Q1361" s="677">
        <v>1</v>
      </c>
      <c r="R1361" s="661">
        <v>1</v>
      </c>
      <c r="S1361" s="677">
        <v>1</v>
      </c>
      <c r="T1361" s="744">
        <v>1</v>
      </c>
      <c r="U1361" s="700">
        <v>1</v>
      </c>
    </row>
    <row r="1362" spans="1:21" ht="14.4" customHeight="1" x14ac:dyDescent="0.3">
      <c r="A1362" s="660">
        <v>11</v>
      </c>
      <c r="B1362" s="661" t="s">
        <v>577</v>
      </c>
      <c r="C1362" s="661" t="s">
        <v>2261</v>
      </c>
      <c r="D1362" s="742" t="s">
        <v>3663</v>
      </c>
      <c r="E1362" s="743" t="s">
        <v>2283</v>
      </c>
      <c r="F1362" s="661" t="s">
        <v>2258</v>
      </c>
      <c r="G1362" s="661" t="s">
        <v>2318</v>
      </c>
      <c r="H1362" s="661" t="s">
        <v>578</v>
      </c>
      <c r="I1362" s="661" t="s">
        <v>2794</v>
      </c>
      <c r="J1362" s="661" t="s">
        <v>2783</v>
      </c>
      <c r="K1362" s="661" t="s">
        <v>2795</v>
      </c>
      <c r="L1362" s="662">
        <v>58.5</v>
      </c>
      <c r="M1362" s="662">
        <v>58.5</v>
      </c>
      <c r="N1362" s="661">
        <v>1</v>
      </c>
      <c r="O1362" s="744">
        <v>1</v>
      </c>
      <c r="P1362" s="662">
        <v>58.5</v>
      </c>
      <c r="Q1362" s="677">
        <v>1</v>
      </c>
      <c r="R1362" s="661">
        <v>1</v>
      </c>
      <c r="S1362" s="677">
        <v>1</v>
      </c>
      <c r="T1362" s="744">
        <v>1</v>
      </c>
      <c r="U1362" s="700">
        <v>1</v>
      </c>
    </row>
    <row r="1363" spans="1:21" ht="14.4" customHeight="1" x14ac:dyDescent="0.3">
      <c r="A1363" s="660">
        <v>11</v>
      </c>
      <c r="B1363" s="661" t="s">
        <v>577</v>
      </c>
      <c r="C1363" s="661" t="s">
        <v>2261</v>
      </c>
      <c r="D1363" s="742" t="s">
        <v>3663</v>
      </c>
      <c r="E1363" s="743" t="s">
        <v>2283</v>
      </c>
      <c r="F1363" s="661" t="s">
        <v>2258</v>
      </c>
      <c r="G1363" s="661" t="s">
        <v>2318</v>
      </c>
      <c r="H1363" s="661" t="s">
        <v>578</v>
      </c>
      <c r="I1363" s="661" t="s">
        <v>3272</v>
      </c>
      <c r="J1363" s="661" t="s">
        <v>3273</v>
      </c>
      <c r="K1363" s="661" t="s">
        <v>3274</v>
      </c>
      <c r="L1363" s="662">
        <v>2140.3000000000002</v>
      </c>
      <c r="M1363" s="662">
        <v>2140.3000000000002</v>
      </c>
      <c r="N1363" s="661">
        <v>1</v>
      </c>
      <c r="O1363" s="744">
        <v>1</v>
      </c>
      <c r="P1363" s="662"/>
      <c r="Q1363" s="677">
        <v>0</v>
      </c>
      <c r="R1363" s="661"/>
      <c r="S1363" s="677">
        <v>0</v>
      </c>
      <c r="T1363" s="744"/>
      <c r="U1363" s="700">
        <v>0</v>
      </c>
    </row>
    <row r="1364" spans="1:21" ht="14.4" customHeight="1" x14ac:dyDescent="0.3">
      <c r="A1364" s="660">
        <v>11</v>
      </c>
      <c r="B1364" s="661" t="s">
        <v>577</v>
      </c>
      <c r="C1364" s="661" t="s">
        <v>2261</v>
      </c>
      <c r="D1364" s="742" t="s">
        <v>3663</v>
      </c>
      <c r="E1364" s="743" t="s">
        <v>2283</v>
      </c>
      <c r="F1364" s="661" t="s">
        <v>2258</v>
      </c>
      <c r="G1364" s="661" t="s">
        <v>2318</v>
      </c>
      <c r="H1364" s="661" t="s">
        <v>578</v>
      </c>
      <c r="I1364" s="661" t="s">
        <v>3540</v>
      </c>
      <c r="J1364" s="661" t="s">
        <v>3541</v>
      </c>
      <c r="K1364" s="661" t="s">
        <v>3542</v>
      </c>
      <c r="L1364" s="662">
        <v>300</v>
      </c>
      <c r="M1364" s="662">
        <v>300</v>
      </c>
      <c r="N1364" s="661">
        <v>1</v>
      </c>
      <c r="O1364" s="744">
        <v>1</v>
      </c>
      <c r="P1364" s="662">
        <v>300</v>
      </c>
      <c r="Q1364" s="677">
        <v>1</v>
      </c>
      <c r="R1364" s="661">
        <v>1</v>
      </c>
      <c r="S1364" s="677">
        <v>1</v>
      </c>
      <c r="T1364" s="744">
        <v>1</v>
      </c>
      <c r="U1364" s="700">
        <v>1</v>
      </c>
    </row>
    <row r="1365" spans="1:21" ht="14.4" customHeight="1" x14ac:dyDescent="0.3">
      <c r="A1365" s="660">
        <v>11</v>
      </c>
      <c r="B1365" s="661" t="s">
        <v>577</v>
      </c>
      <c r="C1365" s="661" t="s">
        <v>2261</v>
      </c>
      <c r="D1365" s="742" t="s">
        <v>3663</v>
      </c>
      <c r="E1365" s="743" t="s">
        <v>2283</v>
      </c>
      <c r="F1365" s="661" t="s">
        <v>2258</v>
      </c>
      <c r="G1365" s="661" t="s">
        <v>2318</v>
      </c>
      <c r="H1365" s="661" t="s">
        <v>578</v>
      </c>
      <c r="I1365" s="661" t="s">
        <v>3151</v>
      </c>
      <c r="J1365" s="661" t="s">
        <v>3152</v>
      </c>
      <c r="K1365" s="661" t="s">
        <v>3153</v>
      </c>
      <c r="L1365" s="662">
        <v>750</v>
      </c>
      <c r="M1365" s="662">
        <v>1500</v>
      </c>
      <c r="N1365" s="661">
        <v>2</v>
      </c>
      <c r="O1365" s="744">
        <v>2</v>
      </c>
      <c r="P1365" s="662">
        <v>1500</v>
      </c>
      <c r="Q1365" s="677">
        <v>1</v>
      </c>
      <c r="R1365" s="661">
        <v>2</v>
      </c>
      <c r="S1365" s="677">
        <v>1</v>
      </c>
      <c r="T1365" s="744">
        <v>2</v>
      </c>
      <c r="U1365" s="700">
        <v>1</v>
      </c>
    </row>
    <row r="1366" spans="1:21" ht="14.4" customHeight="1" x14ac:dyDescent="0.3">
      <c r="A1366" s="660">
        <v>11</v>
      </c>
      <c r="B1366" s="661" t="s">
        <v>577</v>
      </c>
      <c r="C1366" s="661" t="s">
        <v>2261</v>
      </c>
      <c r="D1366" s="742" t="s">
        <v>3663</v>
      </c>
      <c r="E1366" s="743" t="s">
        <v>2283</v>
      </c>
      <c r="F1366" s="661" t="s">
        <v>2258</v>
      </c>
      <c r="G1366" s="661" t="s">
        <v>2318</v>
      </c>
      <c r="H1366" s="661" t="s">
        <v>578</v>
      </c>
      <c r="I1366" s="661" t="s">
        <v>2455</v>
      </c>
      <c r="J1366" s="661" t="s">
        <v>2456</v>
      </c>
      <c r="K1366" s="661" t="s">
        <v>2457</v>
      </c>
      <c r="L1366" s="662">
        <v>500</v>
      </c>
      <c r="M1366" s="662">
        <v>500</v>
      </c>
      <c r="N1366" s="661">
        <v>1</v>
      </c>
      <c r="O1366" s="744">
        <v>1</v>
      </c>
      <c r="P1366" s="662">
        <v>500</v>
      </c>
      <c r="Q1366" s="677">
        <v>1</v>
      </c>
      <c r="R1366" s="661">
        <v>1</v>
      </c>
      <c r="S1366" s="677">
        <v>1</v>
      </c>
      <c r="T1366" s="744">
        <v>1</v>
      </c>
      <c r="U1366" s="700">
        <v>1</v>
      </c>
    </row>
    <row r="1367" spans="1:21" ht="14.4" customHeight="1" x14ac:dyDescent="0.3">
      <c r="A1367" s="660">
        <v>11</v>
      </c>
      <c r="B1367" s="661" t="s">
        <v>577</v>
      </c>
      <c r="C1367" s="661" t="s">
        <v>2261</v>
      </c>
      <c r="D1367" s="742" t="s">
        <v>3663</v>
      </c>
      <c r="E1367" s="743" t="s">
        <v>2283</v>
      </c>
      <c r="F1367" s="661" t="s">
        <v>2258</v>
      </c>
      <c r="G1367" s="661" t="s">
        <v>2318</v>
      </c>
      <c r="H1367" s="661" t="s">
        <v>578</v>
      </c>
      <c r="I1367" s="661" t="s">
        <v>3491</v>
      </c>
      <c r="J1367" s="661" t="s">
        <v>3492</v>
      </c>
      <c r="K1367" s="661" t="s">
        <v>3493</v>
      </c>
      <c r="L1367" s="662">
        <v>180</v>
      </c>
      <c r="M1367" s="662">
        <v>180</v>
      </c>
      <c r="N1367" s="661">
        <v>1</v>
      </c>
      <c r="O1367" s="744">
        <v>1</v>
      </c>
      <c r="P1367" s="662">
        <v>180</v>
      </c>
      <c r="Q1367" s="677">
        <v>1</v>
      </c>
      <c r="R1367" s="661">
        <v>1</v>
      </c>
      <c r="S1367" s="677">
        <v>1</v>
      </c>
      <c r="T1367" s="744">
        <v>1</v>
      </c>
      <c r="U1367" s="700">
        <v>1</v>
      </c>
    </row>
    <row r="1368" spans="1:21" ht="14.4" customHeight="1" x14ac:dyDescent="0.3">
      <c r="A1368" s="660">
        <v>11</v>
      </c>
      <c r="B1368" s="661" t="s">
        <v>577</v>
      </c>
      <c r="C1368" s="661" t="s">
        <v>2261</v>
      </c>
      <c r="D1368" s="742" t="s">
        <v>3663</v>
      </c>
      <c r="E1368" s="743" t="s">
        <v>2283</v>
      </c>
      <c r="F1368" s="661" t="s">
        <v>2258</v>
      </c>
      <c r="G1368" s="661" t="s">
        <v>2330</v>
      </c>
      <c r="H1368" s="661" t="s">
        <v>578</v>
      </c>
      <c r="I1368" s="661" t="s">
        <v>2423</v>
      </c>
      <c r="J1368" s="661" t="s">
        <v>2424</v>
      </c>
      <c r="K1368" s="661" t="s">
        <v>2425</v>
      </c>
      <c r="L1368" s="662">
        <v>950</v>
      </c>
      <c r="M1368" s="662">
        <v>1900</v>
      </c>
      <c r="N1368" s="661">
        <v>2</v>
      </c>
      <c r="O1368" s="744">
        <v>2</v>
      </c>
      <c r="P1368" s="662">
        <v>1900</v>
      </c>
      <c r="Q1368" s="677">
        <v>1</v>
      </c>
      <c r="R1368" s="661">
        <v>2</v>
      </c>
      <c r="S1368" s="677">
        <v>1</v>
      </c>
      <c r="T1368" s="744">
        <v>2</v>
      </c>
      <c r="U1368" s="700">
        <v>1</v>
      </c>
    </row>
    <row r="1369" spans="1:21" ht="14.4" customHeight="1" x14ac:dyDescent="0.3">
      <c r="A1369" s="660">
        <v>11</v>
      </c>
      <c r="B1369" s="661" t="s">
        <v>577</v>
      </c>
      <c r="C1369" s="661" t="s">
        <v>2261</v>
      </c>
      <c r="D1369" s="742" t="s">
        <v>3663</v>
      </c>
      <c r="E1369" s="743" t="s">
        <v>2283</v>
      </c>
      <c r="F1369" s="661" t="s">
        <v>2258</v>
      </c>
      <c r="G1369" s="661" t="s">
        <v>2330</v>
      </c>
      <c r="H1369" s="661" t="s">
        <v>578</v>
      </c>
      <c r="I1369" s="661" t="s">
        <v>3387</v>
      </c>
      <c r="J1369" s="661" t="s">
        <v>3388</v>
      </c>
      <c r="K1369" s="661" t="s">
        <v>3389</v>
      </c>
      <c r="L1369" s="662">
        <v>3990</v>
      </c>
      <c r="M1369" s="662">
        <v>7980</v>
      </c>
      <c r="N1369" s="661">
        <v>2</v>
      </c>
      <c r="O1369" s="744">
        <v>2</v>
      </c>
      <c r="P1369" s="662">
        <v>3990</v>
      </c>
      <c r="Q1369" s="677">
        <v>0.5</v>
      </c>
      <c r="R1369" s="661">
        <v>1</v>
      </c>
      <c r="S1369" s="677">
        <v>0.5</v>
      </c>
      <c r="T1369" s="744">
        <v>1</v>
      </c>
      <c r="U1369" s="700">
        <v>0.5</v>
      </c>
    </row>
    <row r="1370" spans="1:21" ht="14.4" customHeight="1" x14ac:dyDescent="0.3">
      <c r="A1370" s="660">
        <v>11</v>
      </c>
      <c r="B1370" s="661" t="s">
        <v>577</v>
      </c>
      <c r="C1370" s="661" t="s">
        <v>2261</v>
      </c>
      <c r="D1370" s="742" t="s">
        <v>3663</v>
      </c>
      <c r="E1370" s="743" t="s">
        <v>2283</v>
      </c>
      <c r="F1370" s="661" t="s">
        <v>2258</v>
      </c>
      <c r="G1370" s="661" t="s">
        <v>2330</v>
      </c>
      <c r="H1370" s="661" t="s">
        <v>578</v>
      </c>
      <c r="I1370" s="661" t="s">
        <v>2436</v>
      </c>
      <c r="J1370" s="661" t="s">
        <v>2437</v>
      </c>
      <c r="K1370" s="661" t="s">
        <v>2438</v>
      </c>
      <c r="L1370" s="662">
        <v>200</v>
      </c>
      <c r="M1370" s="662">
        <v>4800</v>
      </c>
      <c r="N1370" s="661">
        <v>24</v>
      </c>
      <c r="O1370" s="744">
        <v>12</v>
      </c>
      <c r="P1370" s="662">
        <v>4800</v>
      </c>
      <c r="Q1370" s="677">
        <v>1</v>
      </c>
      <c r="R1370" s="661">
        <v>24</v>
      </c>
      <c r="S1370" s="677">
        <v>1</v>
      </c>
      <c r="T1370" s="744">
        <v>12</v>
      </c>
      <c r="U1370" s="700">
        <v>1</v>
      </c>
    </row>
    <row r="1371" spans="1:21" ht="14.4" customHeight="1" x14ac:dyDescent="0.3">
      <c r="A1371" s="660">
        <v>11</v>
      </c>
      <c r="B1371" s="661" t="s">
        <v>577</v>
      </c>
      <c r="C1371" s="661" t="s">
        <v>2261</v>
      </c>
      <c r="D1371" s="742" t="s">
        <v>3663</v>
      </c>
      <c r="E1371" s="743" t="s">
        <v>2283</v>
      </c>
      <c r="F1371" s="661" t="s">
        <v>2258</v>
      </c>
      <c r="G1371" s="661" t="s">
        <v>2330</v>
      </c>
      <c r="H1371" s="661" t="s">
        <v>578</v>
      </c>
      <c r="I1371" s="661" t="s">
        <v>2331</v>
      </c>
      <c r="J1371" s="661" t="s">
        <v>2332</v>
      </c>
      <c r="K1371" s="661" t="s">
        <v>2333</v>
      </c>
      <c r="L1371" s="662">
        <v>278.75</v>
      </c>
      <c r="M1371" s="662">
        <v>13101.25</v>
      </c>
      <c r="N1371" s="661">
        <v>47</v>
      </c>
      <c r="O1371" s="744">
        <v>24</v>
      </c>
      <c r="P1371" s="662">
        <v>13101.25</v>
      </c>
      <c r="Q1371" s="677">
        <v>1</v>
      </c>
      <c r="R1371" s="661">
        <v>47</v>
      </c>
      <c r="S1371" s="677">
        <v>1</v>
      </c>
      <c r="T1371" s="744">
        <v>24</v>
      </c>
      <c r="U1371" s="700">
        <v>1</v>
      </c>
    </row>
    <row r="1372" spans="1:21" ht="14.4" customHeight="1" x14ac:dyDescent="0.3">
      <c r="A1372" s="660">
        <v>11</v>
      </c>
      <c r="B1372" s="661" t="s">
        <v>577</v>
      </c>
      <c r="C1372" s="661" t="s">
        <v>2261</v>
      </c>
      <c r="D1372" s="742" t="s">
        <v>3663</v>
      </c>
      <c r="E1372" s="743" t="s">
        <v>2283</v>
      </c>
      <c r="F1372" s="661" t="s">
        <v>2258</v>
      </c>
      <c r="G1372" s="661" t="s">
        <v>2669</v>
      </c>
      <c r="H1372" s="661" t="s">
        <v>578</v>
      </c>
      <c r="I1372" s="661" t="s">
        <v>3301</v>
      </c>
      <c r="J1372" s="661" t="s">
        <v>2671</v>
      </c>
      <c r="K1372" s="661" t="s">
        <v>3302</v>
      </c>
      <c r="L1372" s="662">
        <v>553.15</v>
      </c>
      <c r="M1372" s="662">
        <v>553.15</v>
      </c>
      <c r="N1372" s="661">
        <v>1</v>
      </c>
      <c r="O1372" s="744">
        <v>1</v>
      </c>
      <c r="P1372" s="662">
        <v>553.15</v>
      </c>
      <c r="Q1372" s="677">
        <v>1</v>
      </c>
      <c r="R1372" s="661">
        <v>1</v>
      </c>
      <c r="S1372" s="677">
        <v>1</v>
      </c>
      <c r="T1372" s="744">
        <v>1</v>
      </c>
      <c r="U1372" s="700">
        <v>1</v>
      </c>
    </row>
    <row r="1373" spans="1:21" ht="14.4" customHeight="1" x14ac:dyDescent="0.3">
      <c r="A1373" s="660">
        <v>11</v>
      </c>
      <c r="B1373" s="661" t="s">
        <v>577</v>
      </c>
      <c r="C1373" s="661" t="s">
        <v>2261</v>
      </c>
      <c r="D1373" s="742" t="s">
        <v>3663</v>
      </c>
      <c r="E1373" s="743" t="s">
        <v>2283</v>
      </c>
      <c r="F1373" s="661" t="s">
        <v>2258</v>
      </c>
      <c r="G1373" s="661" t="s">
        <v>2669</v>
      </c>
      <c r="H1373" s="661" t="s">
        <v>578</v>
      </c>
      <c r="I1373" s="661" t="s">
        <v>2670</v>
      </c>
      <c r="J1373" s="661" t="s">
        <v>2671</v>
      </c>
      <c r="K1373" s="661" t="s">
        <v>2672</v>
      </c>
      <c r="L1373" s="662">
        <v>1659.44</v>
      </c>
      <c r="M1373" s="662">
        <v>54761.520000000019</v>
      </c>
      <c r="N1373" s="661">
        <v>33</v>
      </c>
      <c r="O1373" s="744">
        <v>33</v>
      </c>
      <c r="P1373" s="662">
        <v>53102.080000000016</v>
      </c>
      <c r="Q1373" s="677">
        <v>0.96969696969696961</v>
      </c>
      <c r="R1373" s="661">
        <v>32</v>
      </c>
      <c r="S1373" s="677">
        <v>0.96969696969696972</v>
      </c>
      <c r="T1373" s="744">
        <v>32</v>
      </c>
      <c r="U1373" s="700">
        <v>0.96969696969696972</v>
      </c>
    </row>
    <row r="1374" spans="1:21" ht="14.4" customHeight="1" x14ac:dyDescent="0.3">
      <c r="A1374" s="660">
        <v>11</v>
      </c>
      <c r="B1374" s="661" t="s">
        <v>577</v>
      </c>
      <c r="C1374" s="661" t="s">
        <v>2261</v>
      </c>
      <c r="D1374" s="742" t="s">
        <v>3663</v>
      </c>
      <c r="E1374" s="743" t="s">
        <v>2283</v>
      </c>
      <c r="F1374" s="661" t="s">
        <v>2258</v>
      </c>
      <c r="G1374" s="661" t="s">
        <v>2669</v>
      </c>
      <c r="H1374" s="661" t="s">
        <v>578</v>
      </c>
      <c r="I1374" s="661" t="s">
        <v>2825</v>
      </c>
      <c r="J1374" s="661" t="s">
        <v>2826</v>
      </c>
      <c r="K1374" s="661" t="s">
        <v>2827</v>
      </c>
      <c r="L1374" s="662">
        <v>553.15</v>
      </c>
      <c r="M1374" s="662">
        <v>1659.4499999999998</v>
      </c>
      <c r="N1374" s="661">
        <v>3</v>
      </c>
      <c r="O1374" s="744">
        <v>1</v>
      </c>
      <c r="P1374" s="662">
        <v>1659.4499999999998</v>
      </c>
      <c r="Q1374" s="677">
        <v>1</v>
      </c>
      <c r="R1374" s="661">
        <v>3</v>
      </c>
      <c r="S1374" s="677">
        <v>1</v>
      </c>
      <c r="T1374" s="744">
        <v>1</v>
      </c>
      <c r="U1374" s="700">
        <v>1</v>
      </c>
    </row>
    <row r="1375" spans="1:21" ht="14.4" customHeight="1" x14ac:dyDescent="0.3">
      <c r="A1375" s="660">
        <v>11</v>
      </c>
      <c r="B1375" s="661" t="s">
        <v>577</v>
      </c>
      <c r="C1375" s="661" t="s">
        <v>2261</v>
      </c>
      <c r="D1375" s="742" t="s">
        <v>3663</v>
      </c>
      <c r="E1375" s="743" t="s">
        <v>2283</v>
      </c>
      <c r="F1375" s="661" t="s">
        <v>2258</v>
      </c>
      <c r="G1375" s="661" t="s">
        <v>2669</v>
      </c>
      <c r="H1375" s="661" t="s">
        <v>578</v>
      </c>
      <c r="I1375" s="661" t="s">
        <v>3097</v>
      </c>
      <c r="J1375" s="661" t="s">
        <v>3098</v>
      </c>
      <c r="K1375" s="661" t="s">
        <v>3099</v>
      </c>
      <c r="L1375" s="662">
        <v>1659.44</v>
      </c>
      <c r="M1375" s="662">
        <v>1659.44</v>
      </c>
      <c r="N1375" s="661">
        <v>1</v>
      </c>
      <c r="O1375" s="744">
        <v>1</v>
      </c>
      <c r="P1375" s="662">
        <v>1659.44</v>
      </c>
      <c r="Q1375" s="677">
        <v>1</v>
      </c>
      <c r="R1375" s="661">
        <v>1</v>
      </c>
      <c r="S1375" s="677">
        <v>1</v>
      </c>
      <c r="T1375" s="744">
        <v>1</v>
      </c>
      <c r="U1375" s="700">
        <v>1</v>
      </c>
    </row>
    <row r="1376" spans="1:21" ht="14.4" customHeight="1" x14ac:dyDescent="0.3">
      <c r="A1376" s="660">
        <v>11</v>
      </c>
      <c r="B1376" s="661" t="s">
        <v>577</v>
      </c>
      <c r="C1376" s="661" t="s">
        <v>2261</v>
      </c>
      <c r="D1376" s="742" t="s">
        <v>3663</v>
      </c>
      <c r="E1376" s="743" t="s">
        <v>2284</v>
      </c>
      <c r="F1376" s="661" t="s">
        <v>2256</v>
      </c>
      <c r="G1376" s="661" t="s">
        <v>2291</v>
      </c>
      <c r="H1376" s="661" t="s">
        <v>578</v>
      </c>
      <c r="I1376" s="661" t="s">
        <v>2487</v>
      </c>
      <c r="J1376" s="661" t="s">
        <v>2488</v>
      </c>
      <c r="K1376" s="661" t="s">
        <v>2489</v>
      </c>
      <c r="L1376" s="662">
        <v>150.04</v>
      </c>
      <c r="M1376" s="662">
        <v>300.08</v>
      </c>
      <c r="N1376" s="661">
        <v>2</v>
      </c>
      <c r="O1376" s="744">
        <v>1</v>
      </c>
      <c r="P1376" s="662">
        <v>300.08</v>
      </c>
      <c r="Q1376" s="677">
        <v>1</v>
      </c>
      <c r="R1376" s="661">
        <v>2</v>
      </c>
      <c r="S1376" s="677">
        <v>1</v>
      </c>
      <c r="T1376" s="744">
        <v>1</v>
      </c>
      <c r="U1376" s="700">
        <v>1</v>
      </c>
    </row>
    <row r="1377" spans="1:21" ht="14.4" customHeight="1" x14ac:dyDescent="0.3">
      <c r="A1377" s="660">
        <v>11</v>
      </c>
      <c r="B1377" s="661" t="s">
        <v>577</v>
      </c>
      <c r="C1377" s="661" t="s">
        <v>2261</v>
      </c>
      <c r="D1377" s="742" t="s">
        <v>3663</v>
      </c>
      <c r="E1377" s="743" t="s">
        <v>2284</v>
      </c>
      <c r="F1377" s="661" t="s">
        <v>2256</v>
      </c>
      <c r="G1377" s="661" t="s">
        <v>2291</v>
      </c>
      <c r="H1377" s="661" t="s">
        <v>578</v>
      </c>
      <c r="I1377" s="661" t="s">
        <v>2487</v>
      </c>
      <c r="J1377" s="661" t="s">
        <v>2488</v>
      </c>
      <c r="K1377" s="661" t="s">
        <v>2489</v>
      </c>
      <c r="L1377" s="662">
        <v>154.36000000000001</v>
      </c>
      <c r="M1377" s="662">
        <v>463.08000000000004</v>
      </c>
      <c r="N1377" s="661">
        <v>3</v>
      </c>
      <c r="O1377" s="744">
        <v>2</v>
      </c>
      <c r="P1377" s="662"/>
      <c r="Q1377" s="677">
        <v>0</v>
      </c>
      <c r="R1377" s="661"/>
      <c r="S1377" s="677">
        <v>0</v>
      </c>
      <c r="T1377" s="744"/>
      <c r="U1377" s="700">
        <v>0</v>
      </c>
    </row>
    <row r="1378" spans="1:21" ht="14.4" customHeight="1" x14ac:dyDescent="0.3">
      <c r="A1378" s="660">
        <v>11</v>
      </c>
      <c r="B1378" s="661" t="s">
        <v>577</v>
      </c>
      <c r="C1378" s="661" t="s">
        <v>2261</v>
      </c>
      <c r="D1378" s="742" t="s">
        <v>3663</v>
      </c>
      <c r="E1378" s="743" t="s">
        <v>2284</v>
      </c>
      <c r="F1378" s="661" t="s">
        <v>2256</v>
      </c>
      <c r="G1378" s="661" t="s">
        <v>2291</v>
      </c>
      <c r="H1378" s="661" t="s">
        <v>960</v>
      </c>
      <c r="I1378" s="661" t="s">
        <v>1126</v>
      </c>
      <c r="J1378" s="661" t="s">
        <v>2138</v>
      </c>
      <c r="K1378" s="661" t="s">
        <v>2139</v>
      </c>
      <c r="L1378" s="662">
        <v>154.36000000000001</v>
      </c>
      <c r="M1378" s="662">
        <v>771.80000000000007</v>
      </c>
      <c r="N1378" s="661">
        <v>5</v>
      </c>
      <c r="O1378" s="744">
        <v>2.5</v>
      </c>
      <c r="P1378" s="662">
        <v>308.72000000000003</v>
      </c>
      <c r="Q1378" s="677">
        <v>0.4</v>
      </c>
      <c r="R1378" s="661">
        <v>2</v>
      </c>
      <c r="S1378" s="677">
        <v>0.4</v>
      </c>
      <c r="T1378" s="744">
        <v>1</v>
      </c>
      <c r="U1378" s="700">
        <v>0.4</v>
      </c>
    </row>
    <row r="1379" spans="1:21" ht="14.4" customHeight="1" x14ac:dyDescent="0.3">
      <c r="A1379" s="660">
        <v>11</v>
      </c>
      <c r="B1379" s="661" t="s">
        <v>577</v>
      </c>
      <c r="C1379" s="661" t="s">
        <v>2261</v>
      </c>
      <c r="D1379" s="742" t="s">
        <v>3663</v>
      </c>
      <c r="E1379" s="743" t="s">
        <v>2284</v>
      </c>
      <c r="F1379" s="661" t="s">
        <v>2256</v>
      </c>
      <c r="G1379" s="661" t="s">
        <v>2459</v>
      </c>
      <c r="H1379" s="661" t="s">
        <v>578</v>
      </c>
      <c r="I1379" s="661" t="s">
        <v>2460</v>
      </c>
      <c r="J1379" s="661" t="s">
        <v>2461</v>
      </c>
      <c r="K1379" s="661" t="s">
        <v>2462</v>
      </c>
      <c r="L1379" s="662">
        <v>159.71</v>
      </c>
      <c r="M1379" s="662">
        <v>638.84</v>
      </c>
      <c r="N1379" s="661">
        <v>4</v>
      </c>
      <c r="O1379" s="744">
        <v>2.5</v>
      </c>
      <c r="P1379" s="662">
        <v>319.42</v>
      </c>
      <c r="Q1379" s="677">
        <v>0.5</v>
      </c>
      <c r="R1379" s="661">
        <v>2</v>
      </c>
      <c r="S1379" s="677">
        <v>0.5</v>
      </c>
      <c r="T1379" s="744">
        <v>1.5</v>
      </c>
      <c r="U1379" s="700">
        <v>0.6</v>
      </c>
    </row>
    <row r="1380" spans="1:21" ht="14.4" customHeight="1" x14ac:dyDescent="0.3">
      <c r="A1380" s="660">
        <v>11</v>
      </c>
      <c r="B1380" s="661" t="s">
        <v>577</v>
      </c>
      <c r="C1380" s="661" t="s">
        <v>2261</v>
      </c>
      <c r="D1380" s="742" t="s">
        <v>3663</v>
      </c>
      <c r="E1380" s="743" t="s">
        <v>2284</v>
      </c>
      <c r="F1380" s="661" t="s">
        <v>2256</v>
      </c>
      <c r="G1380" s="661" t="s">
        <v>2292</v>
      </c>
      <c r="H1380" s="661" t="s">
        <v>578</v>
      </c>
      <c r="I1380" s="661" t="s">
        <v>1101</v>
      </c>
      <c r="J1380" s="661" t="s">
        <v>1102</v>
      </c>
      <c r="K1380" s="661" t="s">
        <v>2146</v>
      </c>
      <c r="L1380" s="662">
        <v>170.52</v>
      </c>
      <c r="M1380" s="662">
        <v>170.52</v>
      </c>
      <c r="N1380" s="661">
        <v>1</v>
      </c>
      <c r="O1380" s="744">
        <v>0.5</v>
      </c>
      <c r="P1380" s="662">
        <v>170.52</v>
      </c>
      <c r="Q1380" s="677">
        <v>1</v>
      </c>
      <c r="R1380" s="661">
        <v>1</v>
      </c>
      <c r="S1380" s="677">
        <v>1</v>
      </c>
      <c r="T1380" s="744">
        <v>0.5</v>
      </c>
      <c r="U1380" s="700">
        <v>1</v>
      </c>
    </row>
    <row r="1381" spans="1:21" ht="14.4" customHeight="1" x14ac:dyDescent="0.3">
      <c r="A1381" s="660">
        <v>11</v>
      </c>
      <c r="B1381" s="661" t="s">
        <v>577</v>
      </c>
      <c r="C1381" s="661" t="s">
        <v>2261</v>
      </c>
      <c r="D1381" s="742" t="s">
        <v>3663</v>
      </c>
      <c r="E1381" s="743" t="s">
        <v>2284</v>
      </c>
      <c r="F1381" s="661" t="s">
        <v>2256</v>
      </c>
      <c r="G1381" s="661" t="s">
        <v>2292</v>
      </c>
      <c r="H1381" s="661" t="s">
        <v>578</v>
      </c>
      <c r="I1381" s="661" t="s">
        <v>2404</v>
      </c>
      <c r="J1381" s="661" t="s">
        <v>2273</v>
      </c>
      <c r="K1381" s="661"/>
      <c r="L1381" s="662">
        <v>170.52</v>
      </c>
      <c r="M1381" s="662">
        <v>341.04</v>
      </c>
      <c r="N1381" s="661">
        <v>2</v>
      </c>
      <c r="O1381" s="744">
        <v>1</v>
      </c>
      <c r="P1381" s="662"/>
      <c r="Q1381" s="677">
        <v>0</v>
      </c>
      <c r="R1381" s="661"/>
      <c r="S1381" s="677">
        <v>0</v>
      </c>
      <c r="T1381" s="744"/>
      <c r="U1381" s="700">
        <v>0</v>
      </c>
    </row>
    <row r="1382" spans="1:21" ht="14.4" customHeight="1" x14ac:dyDescent="0.3">
      <c r="A1382" s="660">
        <v>11</v>
      </c>
      <c r="B1382" s="661" t="s">
        <v>577</v>
      </c>
      <c r="C1382" s="661" t="s">
        <v>2261</v>
      </c>
      <c r="D1382" s="742" t="s">
        <v>3663</v>
      </c>
      <c r="E1382" s="743" t="s">
        <v>2284</v>
      </c>
      <c r="F1382" s="661" t="s">
        <v>2256</v>
      </c>
      <c r="G1382" s="661" t="s">
        <v>2850</v>
      </c>
      <c r="H1382" s="661" t="s">
        <v>578</v>
      </c>
      <c r="I1382" s="661" t="s">
        <v>2851</v>
      </c>
      <c r="J1382" s="661" t="s">
        <v>2852</v>
      </c>
      <c r="K1382" s="661" t="s">
        <v>1365</v>
      </c>
      <c r="L1382" s="662">
        <v>79.849999999999994</v>
      </c>
      <c r="M1382" s="662">
        <v>7106.65</v>
      </c>
      <c r="N1382" s="661">
        <v>89</v>
      </c>
      <c r="O1382" s="744">
        <v>40</v>
      </c>
      <c r="P1382" s="662">
        <v>2235.7999999999997</v>
      </c>
      <c r="Q1382" s="677">
        <v>0.3146067415730337</v>
      </c>
      <c r="R1382" s="661">
        <v>28</v>
      </c>
      <c r="S1382" s="677">
        <v>0.3146067415730337</v>
      </c>
      <c r="T1382" s="744">
        <v>13</v>
      </c>
      <c r="U1382" s="700">
        <v>0.32500000000000001</v>
      </c>
    </row>
    <row r="1383" spans="1:21" ht="14.4" customHeight="1" x14ac:dyDescent="0.3">
      <c r="A1383" s="660">
        <v>11</v>
      </c>
      <c r="B1383" s="661" t="s">
        <v>577</v>
      </c>
      <c r="C1383" s="661" t="s">
        <v>2261</v>
      </c>
      <c r="D1383" s="742" t="s">
        <v>3663</v>
      </c>
      <c r="E1383" s="743" t="s">
        <v>2284</v>
      </c>
      <c r="F1383" s="661" t="s">
        <v>2256</v>
      </c>
      <c r="G1383" s="661" t="s">
        <v>2295</v>
      </c>
      <c r="H1383" s="661" t="s">
        <v>578</v>
      </c>
      <c r="I1383" s="661" t="s">
        <v>852</v>
      </c>
      <c r="J1383" s="661" t="s">
        <v>853</v>
      </c>
      <c r="K1383" s="661" t="s">
        <v>854</v>
      </c>
      <c r="L1383" s="662">
        <v>72.64</v>
      </c>
      <c r="M1383" s="662">
        <v>1670.7199999999998</v>
      </c>
      <c r="N1383" s="661">
        <v>23</v>
      </c>
      <c r="O1383" s="744">
        <v>15</v>
      </c>
      <c r="P1383" s="662">
        <v>726.4</v>
      </c>
      <c r="Q1383" s="677">
        <v>0.43478260869565222</v>
      </c>
      <c r="R1383" s="661">
        <v>10</v>
      </c>
      <c r="S1383" s="677">
        <v>0.43478260869565216</v>
      </c>
      <c r="T1383" s="744">
        <v>7</v>
      </c>
      <c r="U1383" s="700">
        <v>0.46666666666666667</v>
      </c>
    </row>
    <row r="1384" spans="1:21" ht="14.4" customHeight="1" x14ac:dyDescent="0.3">
      <c r="A1384" s="660">
        <v>11</v>
      </c>
      <c r="B1384" s="661" t="s">
        <v>577</v>
      </c>
      <c r="C1384" s="661" t="s">
        <v>2261</v>
      </c>
      <c r="D1384" s="742" t="s">
        <v>3663</v>
      </c>
      <c r="E1384" s="743" t="s">
        <v>2284</v>
      </c>
      <c r="F1384" s="661" t="s">
        <v>2256</v>
      </c>
      <c r="G1384" s="661" t="s">
        <v>2295</v>
      </c>
      <c r="H1384" s="661" t="s">
        <v>578</v>
      </c>
      <c r="I1384" s="661" t="s">
        <v>3226</v>
      </c>
      <c r="J1384" s="661" t="s">
        <v>3224</v>
      </c>
      <c r="K1384" s="661" t="s">
        <v>2730</v>
      </c>
      <c r="L1384" s="662">
        <v>0</v>
      </c>
      <c r="M1384" s="662">
        <v>0</v>
      </c>
      <c r="N1384" s="661">
        <v>1</v>
      </c>
      <c r="O1384" s="744">
        <v>0.5</v>
      </c>
      <c r="P1384" s="662">
        <v>0</v>
      </c>
      <c r="Q1384" s="677"/>
      <c r="R1384" s="661">
        <v>1</v>
      </c>
      <c r="S1384" s="677">
        <v>1</v>
      </c>
      <c r="T1384" s="744">
        <v>0.5</v>
      </c>
      <c r="U1384" s="700">
        <v>1</v>
      </c>
    </row>
    <row r="1385" spans="1:21" ht="14.4" customHeight="1" x14ac:dyDescent="0.3">
      <c r="A1385" s="660">
        <v>11</v>
      </c>
      <c r="B1385" s="661" t="s">
        <v>577</v>
      </c>
      <c r="C1385" s="661" t="s">
        <v>2261</v>
      </c>
      <c r="D1385" s="742" t="s">
        <v>3663</v>
      </c>
      <c r="E1385" s="743" t="s">
        <v>2284</v>
      </c>
      <c r="F1385" s="661" t="s">
        <v>2256</v>
      </c>
      <c r="G1385" s="661" t="s">
        <v>2295</v>
      </c>
      <c r="H1385" s="661" t="s">
        <v>578</v>
      </c>
      <c r="I1385" s="661" t="s">
        <v>3333</v>
      </c>
      <c r="J1385" s="661" t="s">
        <v>3334</v>
      </c>
      <c r="K1385" s="661" t="s">
        <v>3335</v>
      </c>
      <c r="L1385" s="662">
        <v>0</v>
      </c>
      <c r="M1385" s="662">
        <v>0</v>
      </c>
      <c r="N1385" s="661">
        <v>1</v>
      </c>
      <c r="O1385" s="744">
        <v>0.5</v>
      </c>
      <c r="P1385" s="662"/>
      <c r="Q1385" s="677"/>
      <c r="R1385" s="661"/>
      <c r="S1385" s="677">
        <v>0</v>
      </c>
      <c r="T1385" s="744"/>
      <c r="U1385" s="700">
        <v>0</v>
      </c>
    </row>
    <row r="1386" spans="1:21" ht="14.4" customHeight="1" x14ac:dyDescent="0.3">
      <c r="A1386" s="660">
        <v>11</v>
      </c>
      <c r="B1386" s="661" t="s">
        <v>577</v>
      </c>
      <c r="C1386" s="661" t="s">
        <v>2261</v>
      </c>
      <c r="D1386" s="742" t="s">
        <v>3663</v>
      </c>
      <c r="E1386" s="743" t="s">
        <v>2284</v>
      </c>
      <c r="F1386" s="661" t="s">
        <v>2256</v>
      </c>
      <c r="G1386" s="661" t="s">
        <v>2295</v>
      </c>
      <c r="H1386" s="661" t="s">
        <v>578</v>
      </c>
      <c r="I1386" s="661" t="s">
        <v>2498</v>
      </c>
      <c r="J1386" s="661" t="s">
        <v>2499</v>
      </c>
      <c r="K1386" s="661" t="s">
        <v>2500</v>
      </c>
      <c r="L1386" s="662">
        <v>96.84</v>
      </c>
      <c r="M1386" s="662">
        <v>193.68</v>
      </c>
      <c r="N1386" s="661">
        <v>2</v>
      </c>
      <c r="O1386" s="744">
        <v>0.5</v>
      </c>
      <c r="P1386" s="662"/>
      <c r="Q1386" s="677">
        <v>0</v>
      </c>
      <c r="R1386" s="661"/>
      <c r="S1386" s="677">
        <v>0</v>
      </c>
      <c r="T1386" s="744"/>
      <c r="U1386" s="700">
        <v>0</v>
      </c>
    </row>
    <row r="1387" spans="1:21" ht="14.4" customHeight="1" x14ac:dyDescent="0.3">
      <c r="A1387" s="660">
        <v>11</v>
      </c>
      <c r="B1387" s="661" t="s">
        <v>577</v>
      </c>
      <c r="C1387" s="661" t="s">
        <v>2261</v>
      </c>
      <c r="D1387" s="742" t="s">
        <v>3663</v>
      </c>
      <c r="E1387" s="743" t="s">
        <v>2284</v>
      </c>
      <c r="F1387" s="661" t="s">
        <v>2256</v>
      </c>
      <c r="G1387" s="661" t="s">
        <v>2295</v>
      </c>
      <c r="H1387" s="661" t="s">
        <v>578</v>
      </c>
      <c r="I1387" s="661" t="s">
        <v>2710</v>
      </c>
      <c r="J1387" s="661" t="s">
        <v>2499</v>
      </c>
      <c r="K1387" s="661" t="s">
        <v>2711</v>
      </c>
      <c r="L1387" s="662">
        <v>0</v>
      </c>
      <c r="M1387" s="662">
        <v>0</v>
      </c>
      <c r="N1387" s="661">
        <v>1</v>
      </c>
      <c r="O1387" s="744">
        <v>1</v>
      </c>
      <c r="P1387" s="662"/>
      <c r="Q1387" s="677"/>
      <c r="R1387" s="661"/>
      <c r="S1387" s="677">
        <v>0</v>
      </c>
      <c r="T1387" s="744"/>
      <c r="U1387" s="700">
        <v>0</v>
      </c>
    </row>
    <row r="1388" spans="1:21" ht="14.4" customHeight="1" x14ac:dyDescent="0.3">
      <c r="A1388" s="660">
        <v>11</v>
      </c>
      <c r="B1388" s="661" t="s">
        <v>577</v>
      </c>
      <c r="C1388" s="661" t="s">
        <v>2261</v>
      </c>
      <c r="D1388" s="742" t="s">
        <v>3663</v>
      </c>
      <c r="E1388" s="743" t="s">
        <v>2284</v>
      </c>
      <c r="F1388" s="661" t="s">
        <v>2256</v>
      </c>
      <c r="G1388" s="661" t="s">
        <v>2343</v>
      </c>
      <c r="H1388" s="661" t="s">
        <v>578</v>
      </c>
      <c r="I1388" s="661" t="s">
        <v>2344</v>
      </c>
      <c r="J1388" s="661" t="s">
        <v>669</v>
      </c>
      <c r="K1388" s="661" t="s">
        <v>2345</v>
      </c>
      <c r="L1388" s="662">
        <v>110.28</v>
      </c>
      <c r="M1388" s="662">
        <v>110.28</v>
      </c>
      <c r="N1388" s="661">
        <v>1</v>
      </c>
      <c r="O1388" s="744">
        <v>1</v>
      </c>
      <c r="P1388" s="662">
        <v>110.28</v>
      </c>
      <c r="Q1388" s="677">
        <v>1</v>
      </c>
      <c r="R1388" s="661">
        <v>1</v>
      </c>
      <c r="S1388" s="677">
        <v>1</v>
      </c>
      <c r="T1388" s="744">
        <v>1</v>
      </c>
      <c r="U1388" s="700">
        <v>1</v>
      </c>
    </row>
    <row r="1389" spans="1:21" ht="14.4" customHeight="1" x14ac:dyDescent="0.3">
      <c r="A1389" s="660">
        <v>11</v>
      </c>
      <c r="B1389" s="661" t="s">
        <v>577</v>
      </c>
      <c r="C1389" s="661" t="s">
        <v>2261</v>
      </c>
      <c r="D1389" s="742" t="s">
        <v>3663</v>
      </c>
      <c r="E1389" s="743" t="s">
        <v>2284</v>
      </c>
      <c r="F1389" s="661" t="s">
        <v>2256</v>
      </c>
      <c r="G1389" s="661" t="s">
        <v>3543</v>
      </c>
      <c r="H1389" s="661" t="s">
        <v>578</v>
      </c>
      <c r="I1389" s="661" t="s">
        <v>3544</v>
      </c>
      <c r="J1389" s="661" t="s">
        <v>3545</v>
      </c>
      <c r="K1389" s="661" t="s">
        <v>3546</v>
      </c>
      <c r="L1389" s="662">
        <v>62.8</v>
      </c>
      <c r="M1389" s="662">
        <v>62.8</v>
      </c>
      <c r="N1389" s="661">
        <v>1</v>
      </c>
      <c r="O1389" s="744">
        <v>0.5</v>
      </c>
      <c r="P1389" s="662"/>
      <c r="Q1389" s="677">
        <v>0</v>
      </c>
      <c r="R1389" s="661"/>
      <c r="S1389" s="677">
        <v>0</v>
      </c>
      <c r="T1389" s="744"/>
      <c r="U1389" s="700">
        <v>0</v>
      </c>
    </row>
    <row r="1390" spans="1:21" ht="14.4" customHeight="1" x14ac:dyDescent="0.3">
      <c r="A1390" s="660">
        <v>11</v>
      </c>
      <c r="B1390" s="661" t="s">
        <v>577</v>
      </c>
      <c r="C1390" s="661" t="s">
        <v>2261</v>
      </c>
      <c r="D1390" s="742" t="s">
        <v>3663</v>
      </c>
      <c r="E1390" s="743" t="s">
        <v>2284</v>
      </c>
      <c r="F1390" s="661" t="s">
        <v>2256</v>
      </c>
      <c r="G1390" s="661" t="s">
        <v>2830</v>
      </c>
      <c r="H1390" s="661" t="s">
        <v>578</v>
      </c>
      <c r="I1390" s="661" t="s">
        <v>2831</v>
      </c>
      <c r="J1390" s="661" t="s">
        <v>2832</v>
      </c>
      <c r="K1390" s="661" t="s">
        <v>2833</v>
      </c>
      <c r="L1390" s="662">
        <v>106.47</v>
      </c>
      <c r="M1390" s="662">
        <v>1597.05</v>
      </c>
      <c r="N1390" s="661">
        <v>15</v>
      </c>
      <c r="O1390" s="744">
        <v>4.5</v>
      </c>
      <c r="P1390" s="662">
        <v>212.94</v>
      </c>
      <c r="Q1390" s="677">
        <v>0.13333333333333333</v>
      </c>
      <c r="R1390" s="661">
        <v>2</v>
      </c>
      <c r="S1390" s="677">
        <v>0.13333333333333333</v>
      </c>
      <c r="T1390" s="744">
        <v>0.5</v>
      </c>
      <c r="U1390" s="700">
        <v>0.1111111111111111</v>
      </c>
    </row>
    <row r="1391" spans="1:21" ht="14.4" customHeight="1" x14ac:dyDescent="0.3">
      <c r="A1391" s="660">
        <v>11</v>
      </c>
      <c r="B1391" s="661" t="s">
        <v>577</v>
      </c>
      <c r="C1391" s="661" t="s">
        <v>2261</v>
      </c>
      <c r="D1391" s="742" t="s">
        <v>3663</v>
      </c>
      <c r="E1391" s="743" t="s">
        <v>2284</v>
      </c>
      <c r="F1391" s="661" t="s">
        <v>2256</v>
      </c>
      <c r="G1391" s="661" t="s">
        <v>3312</v>
      </c>
      <c r="H1391" s="661" t="s">
        <v>578</v>
      </c>
      <c r="I1391" s="661" t="s">
        <v>1113</v>
      </c>
      <c r="J1391" s="661" t="s">
        <v>1114</v>
      </c>
      <c r="K1391" s="661" t="s">
        <v>3313</v>
      </c>
      <c r="L1391" s="662">
        <v>0</v>
      </c>
      <c r="M1391" s="662">
        <v>0</v>
      </c>
      <c r="N1391" s="661">
        <v>2</v>
      </c>
      <c r="O1391" s="744">
        <v>0.5</v>
      </c>
      <c r="P1391" s="662"/>
      <c r="Q1391" s="677"/>
      <c r="R1391" s="661"/>
      <c r="S1391" s="677">
        <v>0</v>
      </c>
      <c r="T1391" s="744"/>
      <c r="U1391" s="700">
        <v>0</v>
      </c>
    </row>
    <row r="1392" spans="1:21" ht="14.4" customHeight="1" x14ac:dyDescent="0.3">
      <c r="A1392" s="660">
        <v>11</v>
      </c>
      <c r="B1392" s="661" t="s">
        <v>577</v>
      </c>
      <c r="C1392" s="661" t="s">
        <v>2261</v>
      </c>
      <c r="D1392" s="742" t="s">
        <v>3663</v>
      </c>
      <c r="E1392" s="743" t="s">
        <v>2284</v>
      </c>
      <c r="F1392" s="661" t="s">
        <v>2256</v>
      </c>
      <c r="G1392" s="661" t="s">
        <v>2513</v>
      </c>
      <c r="H1392" s="661" t="s">
        <v>578</v>
      </c>
      <c r="I1392" s="661" t="s">
        <v>2514</v>
      </c>
      <c r="J1392" s="661" t="s">
        <v>2515</v>
      </c>
      <c r="K1392" s="661" t="s">
        <v>2516</v>
      </c>
      <c r="L1392" s="662">
        <v>159.71</v>
      </c>
      <c r="M1392" s="662">
        <v>319.42</v>
      </c>
      <c r="N1392" s="661">
        <v>2</v>
      </c>
      <c r="O1392" s="744">
        <v>1</v>
      </c>
      <c r="P1392" s="662"/>
      <c r="Q1392" s="677">
        <v>0</v>
      </c>
      <c r="R1392" s="661"/>
      <c r="S1392" s="677">
        <v>0</v>
      </c>
      <c r="T1392" s="744"/>
      <c r="U1392" s="700">
        <v>0</v>
      </c>
    </row>
    <row r="1393" spans="1:21" ht="14.4" customHeight="1" x14ac:dyDescent="0.3">
      <c r="A1393" s="660">
        <v>11</v>
      </c>
      <c r="B1393" s="661" t="s">
        <v>577</v>
      </c>
      <c r="C1393" s="661" t="s">
        <v>2261</v>
      </c>
      <c r="D1393" s="742" t="s">
        <v>3663</v>
      </c>
      <c r="E1393" s="743" t="s">
        <v>2284</v>
      </c>
      <c r="F1393" s="661" t="s">
        <v>2256</v>
      </c>
      <c r="G1393" s="661" t="s">
        <v>2513</v>
      </c>
      <c r="H1393" s="661" t="s">
        <v>578</v>
      </c>
      <c r="I1393" s="661" t="s">
        <v>3547</v>
      </c>
      <c r="J1393" s="661" t="s">
        <v>2719</v>
      </c>
      <c r="K1393" s="661" t="s">
        <v>3548</v>
      </c>
      <c r="L1393" s="662">
        <v>0</v>
      </c>
      <c r="M1393" s="662">
        <v>0</v>
      </c>
      <c r="N1393" s="661">
        <v>2</v>
      </c>
      <c r="O1393" s="744">
        <v>1</v>
      </c>
      <c r="P1393" s="662"/>
      <c r="Q1393" s="677"/>
      <c r="R1393" s="661"/>
      <c r="S1393" s="677">
        <v>0</v>
      </c>
      <c r="T1393" s="744"/>
      <c r="U1393" s="700">
        <v>0</v>
      </c>
    </row>
    <row r="1394" spans="1:21" ht="14.4" customHeight="1" x14ac:dyDescent="0.3">
      <c r="A1394" s="660">
        <v>11</v>
      </c>
      <c r="B1394" s="661" t="s">
        <v>577</v>
      </c>
      <c r="C1394" s="661" t="s">
        <v>2261</v>
      </c>
      <c r="D1394" s="742" t="s">
        <v>3663</v>
      </c>
      <c r="E1394" s="743" t="s">
        <v>2284</v>
      </c>
      <c r="F1394" s="661" t="s">
        <v>2256</v>
      </c>
      <c r="G1394" s="661" t="s">
        <v>2376</v>
      </c>
      <c r="H1394" s="661" t="s">
        <v>578</v>
      </c>
      <c r="I1394" s="661" t="s">
        <v>838</v>
      </c>
      <c r="J1394" s="661" t="s">
        <v>839</v>
      </c>
      <c r="K1394" s="661" t="s">
        <v>2377</v>
      </c>
      <c r="L1394" s="662">
        <v>60.9</v>
      </c>
      <c r="M1394" s="662">
        <v>60.9</v>
      </c>
      <c r="N1394" s="661">
        <v>1</v>
      </c>
      <c r="O1394" s="744">
        <v>1</v>
      </c>
      <c r="P1394" s="662"/>
      <c r="Q1394" s="677">
        <v>0</v>
      </c>
      <c r="R1394" s="661"/>
      <c r="S1394" s="677">
        <v>0</v>
      </c>
      <c r="T1394" s="744"/>
      <c r="U1394" s="700">
        <v>0</v>
      </c>
    </row>
    <row r="1395" spans="1:21" ht="14.4" customHeight="1" x14ac:dyDescent="0.3">
      <c r="A1395" s="660">
        <v>11</v>
      </c>
      <c r="B1395" s="661" t="s">
        <v>577</v>
      </c>
      <c r="C1395" s="661" t="s">
        <v>2261</v>
      </c>
      <c r="D1395" s="742" t="s">
        <v>3663</v>
      </c>
      <c r="E1395" s="743" t="s">
        <v>2284</v>
      </c>
      <c r="F1395" s="661" t="s">
        <v>2256</v>
      </c>
      <c r="G1395" s="661" t="s">
        <v>2346</v>
      </c>
      <c r="H1395" s="661" t="s">
        <v>578</v>
      </c>
      <c r="I1395" s="661" t="s">
        <v>773</v>
      </c>
      <c r="J1395" s="661" t="s">
        <v>774</v>
      </c>
      <c r="K1395" s="661" t="s">
        <v>2382</v>
      </c>
      <c r="L1395" s="662">
        <v>0</v>
      </c>
      <c r="M1395" s="662">
        <v>0</v>
      </c>
      <c r="N1395" s="661">
        <v>1</v>
      </c>
      <c r="O1395" s="744">
        <v>0.5</v>
      </c>
      <c r="P1395" s="662"/>
      <c r="Q1395" s="677"/>
      <c r="R1395" s="661"/>
      <c r="S1395" s="677">
        <v>0</v>
      </c>
      <c r="T1395" s="744"/>
      <c r="U1395" s="700">
        <v>0</v>
      </c>
    </row>
    <row r="1396" spans="1:21" ht="14.4" customHeight="1" x14ac:dyDescent="0.3">
      <c r="A1396" s="660">
        <v>11</v>
      </c>
      <c r="B1396" s="661" t="s">
        <v>577</v>
      </c>
      <c r="C1396" s="661" t="s">
        <v>2261</v>
      </c>
      <c r="D1396" s="742" t="s">
        <v>3663</v>
      </c>
      <c r="E1396" s="743" t="s">
        <v>2284</v>
      </c>
      <c r="F1396" s="661" t="s">
        <v>2256</v>
      </c>
      <c r="G1396" s="661" t="s">
        <v>2346</v>
      </c>
      <c r="H1396" s="661" t="s">
        <v>578</v>
      </c>
      <c r="I1396" s="661" t="s">
        <v>2347</v>
      </c>
      <c r="J1396" s="661" t="s">
        <v>774</v>
      </c>
      <c r="K1396" s="661" t="s">
        <v>2348</v>
      </c>
      <c r="L1396" s="662">
        <v>0</v>
      </c>
      <c r="M1396" s="662">
        <v>0</v>
      </c>
      <c r="N1396" s="661">
        <v>1</v>
      </c>
      <c r="O1396" s="744">
        <v>1</v>
      </c>
      <c r="P1396" s="662"/>
      <c r="Q1396" s="677"/>
      <c r="R1396" s="661"/>
      <c r="S1396" s="677">
        <v>0</v>
      </c>
      <c r="T1396" s="744"/>
      <c r="U1396" s="700">
        <v>0</v>
      </c>
    </row>
    <row r="1397" spans="1:21" ht="14.4" customHeight="1" x14ac:dyDescent="0.3">
      <c r="A1397" s="660">
        <v>11</v>
      </c>
      <c r="B1397" s="661" t="s">
        <v>577</v>
      </c>
      <c r="C1397" s="661" t="s">
        <v>2261</v>
      </c>
      <c r="D1397" s="742" t="s">
        <v>3663</v>
      </c>
      <c r="E1397" s="743" t="s">
        <v>2284</v>
      </c>
      <c r="F1397" s="661" t="s">
        <v>2256</v>
      </c>
      <c r="G1397" s="661" t="s">
        <v>2300</v>
      </c>
      <c r="H1397" s="661" t="s">
        <v>578</v>
      </c>
      <c r="I1397" s="661" t="s">
        <v>1105</v>
      </c>
      <c r="J1397" s="661" t="s">
        <v>1106</v>
      </c>
      <c r="K1397" s="661" t="s">
        <v>1107</v>
      </c>
      <c r="L1397" s="662">
        <v>147.31</v>
      </c>
      <c r="M1397" s="662">
        <v>589.24</v>
      </c>
      <c r="N1397" s="661">
        <v>4</v>
      </c>
      <c r="O1397" s="744">
        <v>1</v>
      </c>
      <c r="P1397" s="662">
        <v>589.24</v>
      </c>
      <c r="Q1397" s="677">
        <v>1</v>
      </c>
      <c r="R1397" s="661">
        <v>4</v>
      </c>
      <c r="S1397" s="677">
        <v>1</v>
      </c>
      <c r="T1397" s="744">
        <v>1</v>
      </c>
      <c r="U1397" s="700">
        <v>1</v>
      </c>
    </row>
    <row r="1398" spans="1:21" ht="14.4" customHeight="1" x14ac:dyDescent="0.3">
      <c r="A1398" s="660">
        <v>11</v>
      </c>
      <c r="B1398" s="661" t="s">
        <v>577</v>
      </c>
      <c r="C1398" s="661" t="s">
        <v>2261</v>
      </c>
      <c r="D1398" s="742" t="s">
        <v>3663</v>
      </c>
      <c r="E1398" s="743" t="s">
        <v>2284</v>
      </c>
      <c r="F1398" s="661" t="s">
        <v>2256</v>
      </c>
      <c r="G1398" s="661" t="s">
        <v>2873</v>
      </c>
      <c r="H1398" s="661" t="s">
        <v>578</v>
      </c>
      <c r="I1398" s="661" t="s">
        <v>3549</v>
      </c>
      <c r="J1398" s="661" t="s">
        <v>3550</v>
      </c>
      <c r="K1398" s="661" t="s">
        <v>3551</v>
      </c>
      <c r="L1398" s="662">
        <v>0</v>
      </c>
      <c r="M1398" s="662">
        <v>0</v>
      </c>
      <c r="N1398" s="661">
        <v>1</v>
      </c>
      <c r="O1398" s="744">
        <v>1</v>
      </c>
      <c r="P1398" s="662"/>
      <c r="Q1398" s="677"/>
      <c r="R1398" s="661"/>
      <c r="S1398" s="677">
        <v>0</v>
      </c>
      <c r="T1398" s="744"/>
      <c r="U1398" s="700">
        <v>0</v>
      </c>
    </row>
    <row r="1399" spans="1:21" ht="14.4" customHeight="1" x14ac:dyDescent="0.3">
      <c r="A1399" s="660">
        <v>11</v>
      </c>
      <c r="B1399" s="661" t="s">
        <v>577</v>
      </c>
      <c r="C1399" s="661" t="s">
        <v>2261</v>
      </c>
      <c r="D1399" s="742" t="s">
        <v>3663</v>
      </c>
      <c r="E1399" s="743" t="s">
        <v>2284</v>
      </c>
      <c r="F1399" s="661" t="s">
        <v>2256</v>
      </c>
      <c r="G1399" s="661" t="s">
        <v>2873</v>
      </c>
      <c r="H1399" s="661" t="s">
        <v>578</v>
      </c>
      <c r="I1399" s="661" t="s">
        <v>2874</v>
      </c>
      <c r="J1399" s="661" t="s">
        <v>2875</v>
      </c>
      <c r="K1399" s="661" t="s">
        <v>2876</v>
      </c>
      <c r="L1399" s="662">
        <v>0</v>
      </c>
      <c r="M1399" s="662">
        <v>0</v>
      </c>
      <c r="N1399" s="661">
        <v>1</v>
      </c>
      <c r="O1399" s="744">
        <v>1</v>
      </c>
      <c r="P1399" s="662"/>
      <c r="Q1399" s="677"/>
      <c r="R1399" s="661"/>
      <c r="S1399" s="677">
        <v>0</v>
      </c>
      <c r="T1399" s="744"/>
      <c r="U1399" s="700">
        <v>0</v>
      </c>
    </row>
    <row r="1400" spans="1:21" ht="14.4" customHeight="1" x14ac:dyDescent="0.3">
      <c r="A1400" s="660">
        <v>11</v>
      </c>
      <c r="B1400" s="661" t="s">
        <v>577</v>
      </c>
      <c r="C1400" s="661" t="s">
        <v>2261</v>
      </c>
      <c r="D1400" s="742" t="s">
        <v>3663</v>
      </c>
      <c r="E1400" s="743" t="s">
        <v>2284</v>
      </c>
      <c r="F1400" s="661" t="s">
        <v>2256</v>
      </c>
      <c r="G1400" s="661" t="s">
        <v>2538</v>
      </c>
      <c r="H1400" s="661" t="s">
        <v>578</v>
      </c>
      <c r="I1400" s="661" t="s">
        <v>2731</v>
      </c>
      <c r="J1400" s="661" t="s">
        <v>2732</v>
      </c>
      <c r="K1400" s="661" t="s">
        <v>2541</v>
      </c>
      <c r="L1400" s="662">
        <v>1776.67</v>
      </c>
      <c r="M1400" s="662">
        <v>3553.34</v>
      </c>
      <c r="N1400" s="661">
        <v>2</v>
      </c>
      <c r="O1400" s="744">
        <v>2</v>
      </c>
      <c r="P1400" s="662">
        <v>1776.67</v>
      </c>
      <c r="Q1400" s="677">
        <v>0.5</v>
      </c>
      <c r="R1400" s="661">
        <v>1</v>
      </c>
      <c r="S1400" s="677">
        <v>0.5</v>
      </c>
      <c r="T1400" s="744">
        <v>1</v>
      </c>
      <c r="U1400" s="700">
        <v>0.5</v>
      </c>
    </row>
    <row r="1401" spans="1:21" ht="14.4" customHeight="1" x14ac:dyDescent="0.3">
      <c r="A1401" s="660">
        <v>11</v>
      </c>
      <c r="B1401" s="661" t="s">
        <v>577</v>
      </c>
      <c r="C1401" s="661" t="s">
        <v>2261</v>
      </c>
      <c r="D1401" s="742" t="s">
        <v>3663</v>
      </c>
      <c r="E1401" s="743" t="s">
        <v>2284</v>
      </c>
      <c r="F1401" s="661" t="s">
        <v>2256</v>
      </c>
      <c r="G1401" s="661" t="s">
        <v>2305</v>
      </c>
      <c r="H1401" s="661" t="s">
        <v>960</v>
      </c>
      <c r="I1401" s="661" t="s">
        <v>1061</v>
      </c>
      <c r="J1401" s="661" t="s">
        <v>610</v>
      </c>
      <c r="K1401" s="661" t="s">
        <v>1062</v>
      </c>
      <c r="L1401" s="662">
        <v>543.39</v>
      </c>
      <c r="M1401" s="662">
        <v>5433.9000000000005</v>
      </c>
      <c r="N1401" s="661">
        <v>10</v>
      </c>
      <c r="O1401" s="744">
        <v>4.5</v>
      </c>
      <c r="P1401" s="662">
        <v>5433.9000000000005</v>
      </c>
      <c r="Q1401" s="677">
        <v>1</v>
      </c>
      <c r="R1401" s="661">
        <v>10</v>
      </c>
      <c r="S1401" s="677">
        <v>1</v>
      </c>
      <c r="T1401" s="744">
        <v>4.5</v>
      </c>
      <c r="U1401" s="700">
        <v>1</v>
      </c>
    </row>
    <row r="1402" spans="1:21" ht="14.4" customHeight="1" x14ac:dyDescent="0.3">
      <c r="A1402" s="660">
        <v>11</v>
      </c>
      <c r="B1402" s="661" t="s">
        <v>577</v>
      </c>
      <c r="C1402" s="661" t="s">
        <v>2261</v>
      </c>
      <c r="D1402" s="742" t="s">
        <v>3663</v>
      </c>
      <c r="E1402" s="743" t="s">
        <v>2284</v>
      </c>
      <c r="F1402" s="661" t="s">
        <v>2256</v>
      </c>
      <c r="G1402" s="661" t="s">
        <v>2305</v>
      </c>
      <c r="H1402" s="661" t="s">
        <v>960</v>
      </c>
      <c r="I1402" s="661" t="s">
        <v>982</v>
      </c>
      <c r="J1402" s="661" t="s">
        <v>610</v>
      </c>
      <c r="K1402" s="661" t="s">
        <v>613</v>
      </c>
      <c r="L1402" s="662">
        <v>815.1</v>
      </c>
      <c r="M1402" s="662">
        <v>3260.4</v>
      </c>
      <c r="N1402" s="661">
        <v>4</v>
      </c>
      <c r="O1402" s="744">
        <v>1</v>
      </c>
      <c r="P1402" s="662">
        <v>3260.4</v>
      </c>
      <c r="Q1402" s="677">
        <v>1</v>
      </c>
      <c r="R1402" s="661">
        <v>4</v>
      </c>
      <c r="S1402" s="677">
        <v>1</v>
      </c>
      <c r="T1402" s="744">
        <v>1</v>
      </c>
      <c r="U1402" s="700">
        <v>1</v>
      </c>
    </row>
    <row r="1403" spans="1:21" ht="14.4" customHeight="1" x14ac:dyDescent="0.3">
      <c r="A1403" s="660">
        <v>11</v>
      </c>
      <c r="B1403" s="661" t="s">
        <v>577</v>
      </c>
      <c r="C1403" s="661" t="s">
        <v>2261</v>
      </c>
      <c r="D1403" s="742" t="s">
        <v>3663</v>
      </c>
      <c r="E1403" s="743" t="s">
        <v>2284</v>
      </c>
      <c r="F1403" s="661" t="s">
        <v>2256</v>
      </c>
      <c r="G1403" s="661" t="s">
        <v>2306</v>
      </c>
      <c r="H1403" s="661" t="s">
        <v>960</v>
      </c>
      <c r="I1403" s="661" t="s">
        <v>966</v>
      </c>
      <c r="J1403" s="661" t="s">
        <v>967</v>
      </c>
      <c r="K1403" s="661" t="s">
        <v>2159</v>
      </c>
      <c r="L1403" s="662">
        <v>48.42</v>
      </c>
      <c r="M1403" s="662">
        <v>242.10000000000002</v>
      </c>
      <c r="N1403" s="661">
        <v>5</v>
      </c>
      <c r="O1403" s="744">
        <v>4</v>
      </c>
      <c r="P1403" s="662"/>
      <c r="Q1403" s="677">
        <v>0</v>
      </c>
      <c r="R1403" s="661"/>
      <c r="S1403" s="677">
        <v>0</v>
      </c>
      <c r="T1403" s="744"/>
      <c r="U1403" s="700">
        <v>0</v>
      </c>
    </row>
    <row r="1404" spans="1:21" ht="14.4" customHeight="1" x14ac:dyDescent="0.3">
      <c r="A1404" s="660">
        <v>11</v>
      </c>
      <c r="B1404" s="661" t="s">
        <v>577</v>
      </c>
      <c r="C1404" s="661" t="s">
        <v>2261</v>
      </c>
      <c r="D1404" s="742" t="s">
        <v>3663</v>
      </c>
      <c r="E1404" s="743" t="s">
        <v>2284</v>
      </c>
      <c r="F1404" s="661" t="s">
        <v>2256</v>
      </c>
      <c r="G1404" s="661" t="s">
        <v>2306</v>
      </c>
      <c r="H1404" s="661" t="s">
        <v>578</v>
      </c>
      <c r="I1404" s="661" t="s">
        <v>1857</v>
      </c>
      <c r="J1404" s="661" t="s">
        <v>967</v>
      </c>
      <c r="K1404" s="661" t="s">
        <v>2401</v>
      </c>
      <c r="L1404" s="662">
        <v>48.42</v>
      </c>
      <c r="M1404" s="662">
        <v>193.68</v>
      </c>
      <c r="N1404" s="661">
        <v>4</v>
      </c>
      <c r="O1404" s="744">
        <v>2.5</v>
      </c>
      <c r="P1404" s="662"/>
      <c r="Q1404" s="677">
        <v>0</v>
      </c>
      <c r="R1404" s="661"/>
      <c r="S1404" s="677">
        <v>0</v>
      </c>
      <c r="T1404" s="744"/>
      <c r="U1404" s="700">
        <v>0</v>
      </c>
    </row>
    <row r="1405" spans="1:21" ht="14.4" customHeight="1" x14ac:dyDescent="0.3">
      <c r="A1405" s="660">
        <v>11</v>
      </c>
      <c r="B1405" s="661" t="s">
        <v>577</v>
      </c>
      <c r="C1405" s="661" t="s">
        <v>2261</v>
      </c>
      <c r="D1405" s="742" t="s">
        <v>3663</v>
      </c>
      <c r="E1405" s="743" t="s">
        <v>2284</v>
      </c>
      <c r="F1405" s="661" t="s">
        <v>2256</v>
      </c>
      <c r="G1405" s="661" t="s">
        <v>2306</v>
      </c>
      <c r="H1405" s="661" t="s">
        <v>578</v>
      </c>
      <c r="I1405" s="661" t="s">
        <v>2465</v>
      </c>
      <c r="J1405" s="661" t="s">
        <v>967</v>
      </c>
      <c r="K1405" s="661" t="s">
        <v>2466</v>
      </c>
      <c r="L1405" s="662">
        <v>24.22</v>
      </c>
      <c r="M1405" s="662">
        <v>24.22</v>
      </c>
      <c r="N1405" s="661">
        <v>1</v>
      </c>
      <c r="O1405" s="744">
        <v>0.5</v>
      </c>
      <c r="P1405" s="662">
        <v>24.22</v>
      </c>
      <c r="Q1405" s="677">
        <v>1</v>
      </c>
      <c r="R1405" s="661">
        <v>1</v>
      </c>
      <c r="S1405" s="677">
        <v>1</v>
      </c>
      <c r="T1405" s="744">
        <v>0.5</v>
      </c>
      <c r="U1405" s="700">
        <v>1</v>
      </c>
    </row>
    <row r="1406" spans="1:21" ht="14.4" customHeight="1" x14ac:dyDescent="0.3">
      <c r="A1406" s="660">
        <v>11</v>
      </c>
      <c r="B1406" s="661" t="s">
        <v>577</v>
      </c>
      <c r="C1406" s="661" t="s">
        <v>2261</v>
      </c>
      <c r="D1406" s="742" t="s">
        <v>3663</v>
      </c>
      <c r="E1406" s="743" t="s">
        <v>2284</v>
      </c>
      <c r="F1406" s="661" t="s">
        <v>2256</v>
      </c>
      <c r="G1406" s="661" t="s">
        <v>2562</v>
      </c>
      <c r="H1406" s="661" t="s">
        <v>578</v>
      </c>
      <c r="I1406" s="661" t="s">
        <v>3552</v>
      </c>
      <c r="J1406" s="661" t="s">
        <v>3553</v>
      </c>
      <c r="K1406" s="661" t="s">
        <v>3554</v>
      </c>
      <c r="L1406" s="662">
        <v>0</v>
      </c>
      <c r="M1406" s="662">
        <v>0</v>
      </c>
      <c r="N1406" s="661">
        <v>1</v>
      </c>
      <c r="O1406" s="744">
        <v>1</v>
      </c>
      <c r="P1406" s="662">
        <v>0</v>
      </c>
      <c r="Q1406" s="677"/>
      <c r="R1406" s="661">
        <v>1</v>
      </c>
      <c r="S1406" s="677">
        <v>1</v>
      </c>
      <c r="T1406" s="744">
        <v>1</v>
      </c>
      <c r="U1406" s="700">
        <v>1</v>
      </c>
    </row>
    <row r="1407" spans="1:21" ht="14.4" customHeight="1" x14ac:dyDescent="0.3">
      <c r="A1407" s="660">
        <v>11</v>
      </c>
      <c r="B1407" s="661" t="s">
        <v>577</v>
      </c>
      <c r="C1407" s="661" t="s">
        <v>2261</v>
      </c>
      <c r="D1407" s="742" t="s">
        <v>3663</v>
      </c>
      <c r="E1407" s="743" t="s">
        <v>2284</v>
      </c>
      <c r="F1407" s="661" t="s">
        <v>2256</v>
      </c>
      <c r="G1407" s="661" t="s">
        <v>2879</v>
      </c>
      <c r="H1407" s="661" t="s">
        <v>578</v>
      </c>
      <c r="I1407" s="661" t="s">
        <v>2880</v>
      </c>
      <c r="J1407" s="661" t="s">
        <v>2881</v>
      </c>
      <c r="K1407" s="661" t="s">
        <v>1500</v>
      </c>
      <c r="L1407" s="662">
        <v>82.17</v>
      </c>
      <c r="M1407" s="662">
        <v>82.17</v>
      </c>
      <c r="N1407" s="661">
        <v>1</v>
      </c>
      <c r="O1407" s="744">
        <v>1</v>
      </c>
      <c r="P1407" s="662"/>
      <c r="Q1407" s="677">
        <v>0</v>
      </c>
      <c r="R1407" s="661"/>
      <c r="S1407" s="677">
        <v>0</v>
      </c>
      <c r="T1407" s="744"/>
      <c r="U1407" s="700">
        <v>0</v>
      </c>
    </row>
    <row r="1408" spans="1:21" ht="14.4" customHeight="1" x14ac:dyDescent="0.3">
      <c r="A1408" s="660">
        <v>11</v>
      </c>
      <c r="B1408" s="661" t="s">
        <v>577</v>
      </c>
      <c r="C1408" s="661" t="s">
        <v>2261</v>
      </c>
      <c r="D1408" s="742" t="s">
        <v>3663</v>
      </c>
      <c r="E1408" s="743" t="s">
        <v>2284</v>
      </c>
      <c r="F1408" s="661" t="s">
        <v>2256</v>
      </c>
      <c r="G1408" s="661" t="s">
        <v>3555</v>
      </c>
      <c r="H1408" s="661" t="s">
        <v>578</v>
      </c>
      <c r="I1408" s="661" t="s">
        <v>3556</v>
      </c>
      <c r="J1408" s="661" t="s">
        <v>3557</v>
      </c>
      <c r="K1408" s="661" t="s">
        <v>3558</v>
      </c>
      <c r="L1408" s="662">
        <v>218.41</v>
      </c>
      <c r="M1408" s="662">
        <v>218.41</v>
      </c>
      <c r="N1408" s="661">
        <v>1</v>
      </c>
      <c r="O1408" s="744">
        <v>1</v>
      </c>
      <c r="P1408" s="662">
        <v>218.41</v>
      </c>
      <c r="Q1408" s="677">
        <v>1</v>
      </c>
      <c r="R1408" s="661">
        <v>1</v>
      </c>
      <c r="S1408" s="677">
        <v>1</v>
      </c>
      <c r="T1408" s="744">
        <v>1</v>
      </c>
      <c r="U1408" s="700">
        <v>1</v>
      </c>
    </row>
    <row r="1409" spans="1:21" ht="14.4" customHeight="1" x14ac:dyDescent="0.3">
      <c r="A1409" s="660">
        <v>11</v>
      </c>
      <c r="B1409" s="661" t="s">
        <v>577</v>
      </c>
      <c r="C1409" s="661" t="s">
        <v>2261</v>
      </c>
      <c r="D1409" s="742" t="s">
        <v>3663</v>
      </c>
      <c r="E1409" s="743" t="s">
        <v>2284</v>
      </c>
      <c r="F1409" s="661" t="s">
        <v>2256</v>
      </c>
      <c r="G1409" s="661" t="s">
        <v>2417</v>
      </c>
      <c r="H1409" s="661" t="s">
        <v>578</v>
      </c>
      <c r="I1409" s="661" t="s">
        <v>3559</v>
      </c>
      <c r="J1409" s="661" t="s">
        <v>899</v>
      </c>
      <c r="K1409" s="661" t="s">
        <v>1057</v>
      </c>
      <c r="L1409" s="662">
        <v>2376.9299999999998</v>
      </c>
      <c r="M1409" s="662">
        <v>2376.9299999999998</v>
      </c>
      <c r="N1409" s="661">
        <v>1</v>
      </c>
      <c r="O1409" s="744">
        <v>1</v>
      </c>
      <c r="P1409" s="662"/>
      <c r="Q1409" s="677">
        <v>0</v>
      </c>
      <c r="R1409" s="661"/>
      <c r="S1409" s="677">
        <v>0</v>
      </c>
      <c r="T1409" s="744"/>
      <c r="U1409" s="700">
        <v>0</v>
      </c>
    </row>
    <row r="1410" spans="1:21" ht="14.4" customHeight="1" x14ac:dyDescent="0.3">
      <c r="A1410" s="660">
        <v>11</v>
      </c>
      <c r="B1410" s="661" t="s">
        <v>577</v>
      </c>
      <c r="C1410" s="661" t="s">
        <v>2261</v>
      </c>
      <c r="D1410" s="742" t="s">
        <v>3663</v>
      </c>
      <c r="E1410" s="743" t="s">
        <v>2284</v>
      </c>
      <c r="F1410" s="661" t="s">
        <v>2256</v>
      </c>
      <c r="G1410" s="661" t="s">
        <v>2307</v>
      </c>
      <c r="H1410" s="661" t="s">
        <v>578</v>
      </c>
      <c r="I1410" s="661" t="s">
        <v>714</v>
      </c>
      <c r="J1410" s="661" t="s">
        <v>2308</v>
      </c>
      <c r="K1410" s="661" t="s">
        <v>2309</v>
      </c>
      <c r="L1410" s="662">
        <v>0</v>
      </c>
      <c r="M1410" s="662">
        <v>0</v>
      </c>
      <c r="N1410" s="661">
        <v>15</v>
      </c>
      <c r="O1410" s="744">
        <v>7.5</v>
      </c>
      <c r="P1410" s="662">
        <v>0</v>
      </c>
      <c r="Q1410" s="677"/>
      <c r="R1410" s="661">
        <v>5</v>
      </c>
      <c r="S1410" s="677">
        <v>0.33333333333333331</v>
      </c>
      <c r="T1410" s="744">
        <v>3</v>
      </c>
      <c r="U1410" s="700">
        <v>0.4</v>
      </c>
    </row>
    <row r="1411" spans="1:21" ht="14.4" customHeight="1" x14ac:dyDescent="0.3">
      <c r="A1411" s="660">
        <v>11</v>
      </c>
      <c r="B1411" s="661" t="s">
        <v>577</v>
      </c>
      <c r="C1411" s="661" t="s">
        <v>2261</v>
      </c>
      <c r="D1411" s="742" t="s">
        <v>3663</v>
      </c>
      <c r="E1411" s="743" t="s">
        <v>2284</v>
      </c>
      <c r="F1411" s="661" t="s">
        <v>2258</v>
      </c>
      <c r="G1411" s="661" t="s">
        <v>2351</v>
      </c>
      <c r="H1411" s="661" t="s">
        <v>578</v>
      </c>
      <c r="I1411" s="661" t="s">
        <v>2352</v>
      </c>
      <c r="J1411" s="661" t="s">
        <v>2353</v>
      </c>
      <c r="K1411" s="661" t="s">
        <v>2354</v>
      </c>
      <c r="L1411" s="662">
        <v>0</v>
      </c>
      <c r="M1411" s="662">
        <v>0</v>
      </c>
      <c r="N1411" s="661">
        <v>8</v>
      </c>
      <c r="O1411" s="744">
        <v>8</v>
      </c>
      <c r="P1411" s="662"/>
      <c r="Q1411" s="677"/>
      <c r="R1411" s="661"/>
      <c r="S1411" s="677">
        <v>0</v>
      </c>
      <c r="T1411" s="744"/>
      <c r="U1411" s="700">
        <v>0</v>
      </c>
    </row>
    <row r="1412" spans="1:21" ht="14.4" customHeight="1" x14ac:dyDescent="0.3">
      <c r="A1412" s="660">
        <v>11</v>
      </c>
      <c r="B1412" s="661" t="s">
        <v>577</v>
      </c>
      <c r="C1412" s="661" t="s">
        <v>2261</v>
      </c>
      <c r="D1412" s="742" t="s">
        <v>3663</v>
      </c>
      <c r="E1412" s="743" t="s">
        <v>2284</v>
      </c>
      <c r="F1412" s="661" t="s">
        <v>2258</v>
      </c>
      <c r="G1412" s="661" t="s">
        <v>2351</v>
      </c>
      <c r="H1412" s="661" t="s">
        <v>578</v>
      </c>
      <c r="I1412" s="661" t="s">
        <v>2895</v>
      </c>
      <c r="J1412" s="661" t="s">
        <v>2896</v>
      </c>
      <c r="K1412" s="661" t="s">
        <v>2897</v>
      </c>
      <c r="L1412" s="662">
        <v>0</v>
      </c>
      <c r="M1412" s="662">
        <v>0</v>
      </c>
      <c r="N1412" s="661">
        <v>1</v>
      </c>
      <c r="O1412" s="744">
        <v>1</v>
      </c>
      <c r="P1412" s="662"/>
      <c r="Q1412" s="677"/>
      <c r="R1412" s="661"/>
      <c r="S1412" s="677">
        <v>0</v>
      </c>
      <c r="T1412" s="744"/>
      <c r="U1412" s="700">
        <v>0</v>
      </c>
    </row>
    <row r="1413" spans="1:21" ht="14.4" customHeight="1" x14ac:dyDescent="0.3">
      <c r="A1413" s="660">
        <v>11</v>
      </c>
      <c r="B1413" s="661" t="s">
        <v>577</v>
      </c>
      <c r="C1413" s="661" t="s">
        <v>2261</v>
      </c>
      <c r="D1413" s="742" t="s">
        <v>3663</v>
      </c>
      <c r="E1413" s="743" t="s">
        <v>2284</v>
      </c>
      <c r="F1413" s="661" t="s">
        <v>2258</v>
      </c>
      <c r="G1413" s="661" t="s">
        <v>2318</v>
      </c>
      <c r="H1413" s="661" t="s">
        <v>578</v>
      </c>
      <c r="I1413" s="661" t="s">
        <v>3560</v>
      </c>
      <c r="J1413" s="661" t="s">
        <v>3561</v>
      </c>
      <c r="K1413" s="661" t="s">
        <v>3562</v>
      </c>
      <c r="L1413" s="662">
        <v>1575</v>
      </c>
      <c r="M1413" s="662">
        <v>1575</v>
      </c>
      <c r="N1413" s="661">
        <v>1</v>
      </c>
      <c r="O1413" s="744">
        <v>1</v>
      </c>
      <c r="P1413" s="662">
        <v>1575</v>
      </c>
      <c r="Q1413" s="677">
        <v>1</v>
      </c>
      <c r="R1413" s="661">
        <v>1</v>
      </c>
      <c r="S1413" s="677">
        <v>1</v>
      </c>
      <c r="T1413" s="744">
        <v>1</v>
      </c>
      <c r="U1413" s="700">
        <v>1</v>
      </c>
    </row>
    <row r="1414" spans="1:21" ht="14.4" customHeight="1" x14ac:dyDescent="0.3">
      <c r="A1414" s="660">
        <v>11</v>
      </c>
      <c r="B1414" s="661" t="s">
        <v>577</v>
      </c>
      <c r="C1414" s="661" t="s">
        <v>2261</v>
      </c>
      <c r="D1414" s="742" t="s">
        <v>3663</v>
      </c>
      <c r="E1414" s="743" t="s">
        <v>2284</v>
      </c>
      <c r="F1414" s="661" t="s">
        <v>2258</v>
      </c>
      <c r="G1414" s="661" t="s">
        <v>2318</v>
      </c>
      <c r="H1414" s="661" t="s">
        <v>578</v>
      </c>
      <c r="I1414" s="661" t="s">
        <v>1706</v>
      </c>
      <c r="J1414" s="661" t="s">
        <v>2355</v>
      </c>
      <c r="K1414" s="661" t="s">
        <v>2356</v>
      </c>
      <c r="L1414" s="662">
        <v>748.12</v>
      </c>
      <c r="M1414" s="662">
        <v>748.12</v>
      </c>
      <c r="N1414" s="661">
        <v>1</v>
      </c>
      <c r="O1414" s="744">
        <v>1</v>
      </c>
      <c r="P1414" s="662">
        <v>748.12</v>
      </c>
      <c r="Q1414" s="677">
        <v>1</v>
      </c>
      <c r="R1414" s="661">
        <v>1</v>
      </c>
      <c r="S1414" s="677">
        <v>1</v>
      </c>
      <c r="T1414" s="744">
        <v>1</v>
      </c>
      <c r="U1414" s="700">
        <v>1</v>
      </c>
    </row>
    <row r="1415" spans="1:21" ht="14.4" customHeight="1" x14ac:dyDescent="0.3">
      <c r="A1415" s="660">
        <v>11</v>
      </c>
      <c r="B1415" s="661" t="s">
        <v>577</v>
      </c>
      <c r="C1415" s="661" t="s">
        <v>2261</v>
      </c>
      <c r="D1415" s="742" t="s">
        <v>3663</v>
      </c>
      <c r="E1415" s="743" t="s">
        <v>2284</v>
      </c>
      <c r="F1415" s="661" t="s">
        <v>2258</v>
      </c>
      <c r="G1415" s="661" t="s">
        <v>2318</v>
      </c>
      <c r="H1415" s="661" t="s">
        <v>578</v>
      </c>
      <c r="I1415" s="661" t="s">
        <v>2319</v>
      </c>
      <c r="J1415" s="661" t="s">
        <v>2320</v>
      </c>
      <c r="K1415" s="661" t="s">
        <v>2321</v>
      </c>
      <c r="L1415" s="662">
        <v>1000</v>
      </c>
      <c r="M1415" s="662">
        <v>1000</v>
      </c>
      <c r="N1415" s="661">
        <v>1</v>
      </c>
      <c r="O1415" s="744">
        <v>1</v>
      </c>
      <c r="P1415" s="662">
        <v>1000</v>
      </c>
      <c r="Q1415" s="677">
        <v>1</v>
      </c>
      <c r="R1415" s="661">
        <v>1</v>
      </c>
      <c r="S1415" s="677">
        <v>1</v>
      </c>
      <c r="T1415" s="744">
        <v>1</v>
      </c>
      <c r="U1415" s="700">
        <v>1</v>
      </c>
    </row>
    <row r="1416" spans="1:21" ht="14.4" customHeight="1" x14ac:dyDescent="0.3">
      <c r="A1416" s="660">
        <v>11</v>
      </c>
      <c r="B1416" s="661" t="s">
        <v>577</v>
      </c>
      <c r="C1416" s="661" t="s">
        <v>2261</v>
      </c>
      <c r="D1416" s="742" t="s">
        <v>3663</v>
      </c>
      <c r="E1416" s="743" t="s">
        <v>2284</v>
      </c>
      <c r="F1416" s="661" t="s">
        <v>2258</v>
      </c>
      <c r="G1416" s="661" t="s">
        <v>2318</v>
      </c>
      <c r="H1416" s="661" t="s">
        <v>578</v>
      </c>
      <c r="I1416" s="661" t="s">
        <v>2412</v>
      </c>
      <c r="J1416" s="661" t="s">
        <v>2413</v>
      </c>
      <c r="K1416" s="661" t="s">
        <v>2414</v>
      </c>
      <c r="L1416" s="662">
        <v>350</v>
      </c>
      <c r="M1416" s="662">
        <v>1050</v>
      </c>
      <c r="N1416" s="661">
        <v>3</v>
      </c>
      <c r="O1416" s="744">
        <v>3</v>
      </c>
      <c r="P1416" s="662">
        <v>1050</v>
      </c>
      <c r="Q1416" s="677">
        <v>1</v>
      </c>
      <c r="R1416" s="661">
        <v>3</v>
      </c>
      <c r="S1416" s="677">
        <v>1</v>
      </c>
      <c r="T1416" s="744">
        <v>3</v>
      </c>
      <c r="U1416" s="700">
        <v>1</v>
      </c>
    </row>
    <row r="1417" spans="1:21" ht="14.4" customHeight="1" x14ac:dyDescent="0.3">
      <c r="A1417" s="660">
        <v>11</v>
      </c>
      <c r="B1417" s="661" t="s">
        <v>577</v>
      </c>
      <c r="C1417" s="661" t="s">
        <v>2261</v>
      </c>
      <c r="D1417" s="742" t="s">
        <v>3663</v>
      </c>
      <c r="E1417" s="743" t="s">
        <v>2284</v>
      </c>
      <c r="F1417" s="661" t="s">
        <v>2258</v>
      </c>
      <c r="G1417" s="661" t="s">
        <v>2318</v>
      </c>
      <c r="H1417" s="661" t="s">
        <v>578</v>
      </c>
      <c r="I1417" s="661" t="s">
        <v>2322</v>
      </c>
      <c r="J1417" s="661" t="s">
        <v>2323</v>
      </c>
      <c r="K1417" s="661" t="s">
        <v>2324</v>
      </c>
      <c r="L1417" s="662">
        <v>500</v>
      </c>
      <c r="M1417" s="662">
        <v>500</v>
      </c>
      <c r="N1417" s="661">
        <v>1</v>
      </c>
      <c r="O1417" s="744">
        <v>1</v>
      </c>
      <c r="P1417" s="662">
        <v>500</v>
      </c>
      <c r="Q1417" s="677">
        <v>1</v>
      </c>
      <c r="R1417" s="661">
        <v>1</v>
      </c>
      <c r="S1417" s="677">
        <v>1</v>
      </c>
      <c r="T1417" s="744">
        <v>1</v>
      </c>
      <c r="U1417" s="700">
        <v>1</v>
      </c>
    </row>
    <row r="1418" spans="1:21" ht="14.4" customHeight="1" x14ac:dyDescent="0.3">
      <c r="A1418" s="660">
        <v>11</v>
      </c>
      <c r="B1418" s="661" t="s">
        <v>577</v>
      </c>
      <c r="C1418" s="661" t="s">
        <v>2261</v>
      </c>
      <c r="D1418" s="742" t="s">
        <v>3663</v>
      </c>
      <c r="E1418" s="743" t="s">
        <v>2284</v>
      </c>
      <c r="F1418" s="661" t="s">
        <v>2258</v>
      </c>
      <c r="G1418" s="661" t="s">
        <v>2318</v>
      </c>
      <c r="H1418" s="661" t="s">
        <v>578</v>
      </c>
      <c r="I1418" s="661" t="s">
        <v>2842</v>
      </c>
      <c r="J1418" s="661" t="s">
        <v>2780</v>
      </c>
      <c r="K1418" s="661" t="s">
        <v>2843</v>
      </c>
      <c r="L1418" s="662">
        <v>1600</v>
      </c>
      <c r="M1418" s="662">
        <v>9600</v>
      </c>
      <c r="N1418" s="661">
        <v>6</v>
      </c>
      <c r="O1418" s="744">
        <v>6</v>
      </c>
      <c r="P1418" s="662">
        <v>4800</v>
      </c>
      <c r="Q1418" s="677">
        <v>0.5</v>
      </c>
      <c r="R1418" s="661">
        <v>3</v>
      </c>
      <c r="S1418" s="677">
        <v>0.5</v>
      </c>
      <c r="T1418" s="744">
        <v>3</v>
      </c>
      <c r="U1418" s="700">
        <v>0.5</v>
      </c>
    </row>
    <row r="1419" spans="1:21" ht="14.4" customHeight="1" x14ac:dyDescent="0.3">
      <c r="A1419" s="660">
        <v>11</v>
      </c>
      <c r="B1419" s="661" t="s">
        <v>577</v>
      </c>
      <c r="C1419" s="661" t="s">
        <v>2261</v>
      </c>
      <c r="D1419" s="742" t="s">
        <v>3663</v>
      </c>
      <c r="E1419" s="743" t="s">
        <v>2284</v>
      </c>
      <c r="F1419" s="661" t="s">
        <v>2258</v>
      </c>
      <c r="G1419" s="661" t="s">
        <v>2318</v>
      </c>
      <c r="H1419" s="661" t="s">
        <v>578</v>
      </c>
      <c r="I1419" s="661" t="s">
        <v>2433</v>
      </c>
      <c r="J1419" s="661" t="s">
        <v>2434</v>
      </c>
      <c r="K1419" s="661" t="s">
        <v>2435</v>
      </c>
      <c r="L1419" s="662">
        <v>999.46</v>
      </c>
      <c r="M1419" s="662">
        <v>999.46</v>
      </c>
      <c r="N1419" s="661">
        <v>1</v>
      </c>
      <c r="O1419" s="744">
        <v>1</v>
      </c>
      <c r="P1419" s="662">
        <v>999.46</v>
      </c>
      <c r="Q1419" s="677">
        <v>1</v>
      </c>
      <c r="R1419" s="661">
        <v>1</v>
      </c>
      <c r="S1419" s="677">
        <v>1</v>
      </c>
      <c r="T1419" s="744">
        <v>1</v>
      </c>
      <c r="U1419" s="700">
        <v>1</v>
      </c>
    </row>
    <row r="1420" spans="1:21" ht="14.4" customHeight="1" x14ac:dyDescent="0.3">
      <c r="A1420" s="660">
        <v>11</v>
      </c>
      <c r="B1420" s="661" t="s">
        <v>577</v>
      </c>
      <c r="C1420" s="661" t="s">
        <v>2261</v>
      </c>
      <c r="D1420" s="742" t="s">
        <v>3663</v>
      </c>
      <c r="E1420" s="743" t="s">
        <v>2284</v>
      </c>
      <c r="F1420" s="661" t="s">
        <v>2258</v>
      </c>
      <c r="G1420" s="661" t="s">
        <v>2318</v>
      </c>
      <c r="H1420" s="661" t="s">
        <v>578</v>
      </c>
      <c r="I1420" s="661" t="s">
        <v>2325</v>
      </c>
      <c r="J1420" s="661" t="s">
        <v>2326</v>
      </c>
      <c r="K1420" s="661" t="s">
        <v>2327</v>
      </c>
      <c r="L1420" s="662">
        <v>971.25</v>
      </c>
      <c r="M1420" s="662">
        <v>4856.25</v>
      </c>
      <c r="N1420" s="661">
        <v>5</v>
      </c>
      <c r="O1420" s="744">
        <v>5</v>
      </c>
      <c r="P1420" s="662">
        <v>3885</v>
      </c>
      <c r="Q1420" s="677">
        <v>0.8</v>
      </c>
      <c r="R1420" s="661">
        <v>4</v>
      </c>
      <c r="S1420" s="677">
        <v>0.8</v>
      </c>
      <c r="T1420" s="744">
        <v>4</v>
      </c>
      <c r="U1420" s="700">
        <v>0.8</v>
      </c>
    </row>
    <row r="1421" spans="1:21" ht="14.4" customHeight="1" x14ac:dyDescent="0.3">
      <c r="A1421" s="660">
        <v>11</v>
      </c>
      <c r="B1421" s="661" t="s">
        <v>577</v>
      </c>
      <c r="C1421" s="661" t="s">
        <v>2261</v>
      </c>
      <c r="D1421" s="742" t="s">
        <v>3663</v>
      </c>
      <c r="E1421" s="743" t="s">
        <v>2284</v>
      </c>
      <c r="F1421" s="661" t="s">
        <v>2258</v>
      </c>
      <c r="G1421" s="661" t="s">
        <v>2318</v>
      </c>
      <c r="H1421" s="661" t="s">
        <v>578</v>
      </c>
      <c r="I1421" s="661" t="s">
        <v>2402</v>
      </c>
      <c r="J1421" s="661" t="s">
        <v>2403</v>
      </c>
      <c r="K1421" s="661"/>
      <c r="L1421" s="662">
        <v>1000</v>
      </c>
      <c r="M1421" s="662">
        <v>1000</v>
      </c>
      <c r="N1421" s="661">
        <v>1</v>
      </c>
      <c r="O1421" s="744">
        <v>1</v>
      </c>
      <c r="P1421" s="662">
        <v>1000</v>
      </c>
      <c r="Q1421" s="677">
        <v>1</v>
      </c>
      <c r="R1421" s="661">
        <v>1</v>
      </c>
      <c r="S1421" s="677">
        <v>1</v>
      </c>
      <c r="T1421" s="744">
        <v>1</v>
      </c>
      <c r="U1421" s="700">
        <v>1</v>
      </c>
    </row>
    <row r="1422" spans="1:21" ht="14.4" customHeight="1" x14ac:dyDescent="0.3">
      <c r="A1422" s="660">
        <v>11</v>
      </c>
      <c r="B1422" s="661" t="s">
        <v>577</v>
      </c>
      <c r="C1422" s="661" t="s">
        <v>2261</v>
      </c>
      <c r="D1422" s="742" t="s">
        <v>3663</v>
      </c>
      <c r="E1422" s="743" t="s">
        <v>2284</v>
      </c>
      <c r="F1422" s="661" t="s">
        <v>2258</v>
      </c>
      <c r="G1422" s="661" t="s">
        <v>2318</v>
      </c>
      <c r="H1422" s="661" t="s">
        <v>578</v>
      </c>
      <c r="I1422" s="661" t="s">
        <v>2628</v>
      </c>
      <c r="J1422" s="661" t="s">
        <v>2629</v>
      </c>
      <c r="K1422" s="661" t="s">
        <v>2630</v>
      </c>
      <c r="L1422" s="662">
        <v>180</v>
      </c>
      <c r="M1422" s="662">
        <v>720</v>
      </c>
      <c r="N1422" s="661">
        <v>4</v>
      </c>
      <c r="O1422" s="744">
        <v>3</v>
      </c>
      <c r="P1422" s="662">
        <v>360</v>
      </c>
      <c r="Q1422" s="677">
        <v>0.5</v>
      </c>
      <c r="R1422" s="661">
        <v>2</v>
      </c>
      <c r="S1422" s="677">
        <v>0.5</v>
      </c>
      <c r="T1422" s="744">
        <v>2</v>
      </c>
      <c r="U1422" s="700">
        <v>0.66666666666666663</v>
      </c>
    </row>
    <row r="1423" spans="1:21" ht="14.4" customHeight="1" x14ac:dyDescent="0.3">
      <c r="A1423" s="660">
        <v>11</v>
      </c>
      <c r="B1423" s="661" t="s">
        <v>577</v>
      </c>
      <c r="C1423" s="661" t="s">
        <v>2261</v>
      </c>
      <c r="D1423" s="742" t="s">
        <v>3663</v>
      </c>
      <c r="E1423" s="743" t="s">
        <v>2284</v>
      </c>
      <c r="F1423" s="661" t="s">
        <v>2258</v>
      </c>
      <c r="G1423" s="661" t="s">
        <v>2318</v>
      </c>
      <c r="H1423" s="661" t="s">
        <v>578</v>
      </c>
      <c r="I1423" s="661" t="s">
        <v>2785</v>
      </c>
      <c r="J1423" s="661" t="s">
        <v>2786</v>
      </c>
      <c r="K1423" s="661" t="s">
        <v>2787</v>
      </c>
      <c r="L1423" s="662">
        <v>250</v>
      </c>
      <c r="M1423" s="662">
        <v>250</v>
      </c>
      <c r="N1423" s="661">
        <v>1</v>
      </c>
      <c r="O1423" s="744">
        <v>1</v>
      </c>
      <c r="P1423" s="662"/>
      <c r="Q1423" s="677">
        <v>0</v>
      </c>
      <c r="R1423" s="661"/>
      <c r="S1423" s="677">
        <v>0</v>
      </c>
      <c r="T1423" s="744"/>
      <c r="U1423" s="700">
        <v>0</v>
      </c>
    </row>
    <row r="1424" spans="1:21" ht="14.4" customHeight="1" x14ac:dyDescent="0.3">
      <c r="A1424" s="660">
        <v>11</v>
      </c>
      <c r="B1424" s="661" t="s">
        <v>577</v>
      </c>
      <c r="C1424" s="661" t="s">
        <v>2261</v>
      </c>
      <c r="D1424" s="742" t="s">
        <v>3663</v>
      </c>
      <c r="E1424" s="743" t="s">
        <v>2284</v>
      </c>
      <c r="F1424" s="661" t="s">
        <v>2258</v>
      </c>
      <c r="G1424" s="661" t="s">
        <v>2318</v>
      </c>
      <c r="H1424" s="661" t="s">
        <v>578</v>
      </c>
      <c r="I1424" s="661" t="s">
        <v>3076</v>
      </c>
      <c r="J1424" s="661" t="s">
        <v>3077</v>
      </c>
      <c r="K1424" s="661" t="s">
        <v>3078</v>
      </c>
      <c r="L1424" s="662">
        <v>150</v>
      </c>
      <c r="M1424" s="662">
        <v>150</v>
      </c>
      <c r="N1424" s="661">
        <v>1</v>
      </c>
      <c r="O1424" s="744">
        <v>1</v>
      </c>
      <c r="P1424" s="662"/>
      <c r="Q1424" s="677">
        <v>0</v>
      </c>
      <c r="R1424" s="661"/>
      <c r="S1424" s="677">
        <v>0</v>
      </c>
      <c r="T1424" s="744"/>
      <c r="U1424" s="700">
        <v>0</v>
      </c>
    </row>
    <row r="1425" spans="1:21" ht="14.4" customHeight="1" x14ac:dyDescent="0.3">
      <c r="A1425" s="660">
        <v>11</v>
      </c>
      <c r="B1425" s="661" t="s">
        <v>577</v>
      </c>
      <c r="C1425" s="661" t="s">
        <v>2261</v>
      </c>
      <c r="D1425" s="742" t="s">
        <v>3663</v>
      </c>
      <c r="E1425" s="743" t="s">
        <v>2284</v>
      </c>
      <c r="F1425" s="661" t="s">
        <v>2258</v>
      </c>
      <c r="G1425" s="661" t="s">
        <v>2318</v>
      </c>
      <c r="H1425" s="661" t="s">
        <v>578</v>
      </c>
      <c r="I1425" s="661" t="s">
        <v>3563</v>
      </c>
      <c r="J1425" s="661" t="s">
        <v>3564</v>
      </c>
      <c r="K1425" s="661" t="s">
        <v>3565</v>
      </c>
      <c r="L1425" s="662">
        <v>1600</v>
      </c>
      <c r="M1425" s="662">
        <v>1600</v>
      </c>
      <c r="N1425" s="661">
        <v>1</v>
      </c>
      <c r="O1425" s="744">
        <v>1</v>
      </c>
      <c r="P1425" s="662"/>
      <c r="Q1425" s="677">
        <v>0</v>
      </c>
      <c r="R1425" s="661"/>
      <c r="S1425" s="677">
        <v>0</v>
      </c>
      <c r="T1425" s="744"/>
      <c r="U1425" s="700">
        <v>0</v>
      </c>
    </row>
    <row r="1426" spans="1:21" ht="14.4" customHeight="1" x14ac:dyDescent="0.3">
      <c r="A1426" s="660">
        <v>11</v>
      </c>
      <c r="B1426" s="661" t="s">
        <v>577</v>
      </c>
      <c r="C1426" s="661" t="s">
        <v>2261</v>
      </c>
      <c r="D1426" s="742" t="s">
        <v>3663</v>
      </c>
      <c r="E1426" s="743" t="s">
        <v>2284</v>
      </c>
      <c r="F1426" s="661" t="s">
        <v>2258</v>
      </c>
      <c r="G1426" s="661" t="s">
        <v>2318</v>
      </c>
      <c r="H1426" s="661" t="s">
        <v>578</v>
      </c>
      <c r="I1426" s="661" t="s">
        <v>3566</v>
      </c>
      <c r="J1426" s="661" t="s">
        <v>3567</v>
      </c>
      <c r="K1426" s="661" t="s">
        <v>3568</v>
      </c>
      <c r="L1426" s="662">
        <v>180</v>
      </c>
      <c r="M1426" s="662">
        <v>180</v>
      </c>
      <c r="N1426" s="661">
        <v>1</v>
      </c>
      <c r="O1426" s="744">
        <v>1</v>
      </c>
      <c r="P1426" s="662">
        <v>180</v>
      </c>
      <c r="Q1426" s="677">
        <v>1</v>
      </c>
      <c r="R1426" s="661">
        <v>1</v>
      </c>
      <c r="S1426" s="677">
        <v>1</v>
      </c>
      <c r="T1426" s="744">
        <v>1</v>
      </c>
      <c r="U1426" s="700">
        <v>1</v>
      </c>
    </row>
    <row r="1427" spans="1:21" ht="14.4" customHeight="1" x14ac:dyDescent="0.3">
      <c r="A1427" s="660">
        <v>11</v>
      </c>
      <c r="B1427" s="661" t="s">
        <v>577</v>
      </c>
      <c r="C1427" s="661" t="s">
        <v>2261</v>
      </c>
      <c r="D1427" s="742" t="s">
        <v>3663</v>
      </c>
      <c r="E1427" s="743" t="s">
        <v>2284</v>
      </c>
      <c r="F1427" s="661" t="s">
        <v>2258</v>
      </c>
      <c r="G1427" s="661" t="s">
        <v>2330</v>
      </c>
      <c r="H1427" s="661" t="s">
        <v>578</v>
      </c>
      <c r="I1427" s="661" t="s">
        <v>2436</v>
      </c>
      <c r="J1427" s="661" t="s">
        <v>2437</v>
      </c>
      <c r="K1427" s="661" t="s">
        <v>2438</v>
      </c>
      <c r="L1427" s="662">
        <v>200</v>
      </c>
      <c r="M1427" s="662">
        <v>12400</v>
      </c>
      <c r="N1427" s="661">
        <v>62</v>
      </c>
      <c r="O1427" s="744">
        <v>31</v>
      </c>
      <c r="P1427" s="662">
        <v>12000</v>
      </c>
      <c r="Q1427" s="677">
        <v>0.967741935483871</v>
      </c>
      <c r="R1427" s="661">
        <v>60</v>
      </c>
      <c r="S1427" s="677">
        <v>0.967741935483871</v>
      </c>
      <c r="T1427" s="744">
        <v>30</v>
      </c>
      <c r="U1427" s="700">
        <v>0.967741935483871</v>
      </c>
    </row>
    <row r="1428" spans="1:21" ht="14.4" customHeight="1" x14ac:dyDescent="0.3">
      <c r="A1428" s="660">
        <v>11</v>
      </c>
      <c r="B1428" s="661" t="s">
        <v>577</v>
      </c>
      <c r="C1428" s="661" t="s">
        <v>2261</v>
      </c>
      <c r="D1428" s="742" t="s">
        <v>3663</v>
      </c>
      <c r="E1428" s="743" t="s">
        <v>2284</v>
      </c>
      <c r="F1428" s="661" t="s">
        <v>2258</v>
      </c>
      <c r="G1428" s="661" t="s">
        <v>2330</v>
      </c>
      <c r="H1428" s="661" t="s">
        <v>578</v>
      </c>
      <c r="I1428" s="661" t="s">
        <v>2331</v>
      </c>
      <c r="J1428" s="661" t="s">
        <v>2332</v>
      </c>
      <c r="K1428" s="661" t="s">
        <v>2333</v>
      </c>
      <c r="L1428" s="662">
        <v>278.75</v>
      </c>
      <c r="M1428" s="662">
        <v>11707.5</v>
      </c>
      <c r="N1428" s="661">
        <v>42</v>
      </c>
      <c r="O1428" s="744">
        <v>21</v>
      </c>
      <c r="P1428" s="662">
        <v>11707.5</v>
      </c>
      <c r="Q1428" s="677">
        <v>1</v>
      </c>
      <c r="R1428" s="661">
        <v>42</v>
      </c>
      <c r="S1428" s="677">
        <v>1</v>
      </c>
      <c r="T1428" s="744">
        <v>21</v>
      </c>
      <c r="U1428" s="700">
        <v>1</v>
      </c>
    </row>
    <row r="1429" spans="1:21" ht="14.4" customHeight="1" x14ac:dyDescent="0.3">
      <c r="A1429" s="660">
        <v>11</v>
      </c>
      <c r="B1429" s="661" t="s">
        <v>577</v>
      </c>
      <c r="C1429" s="661" t="s">
        <v>2261</v>
      </c>
      <c r="D1429" s="742" t="s">
        <v>3663</v>
      </c>
      <c r="E1429" s="743" t="s">
        <v>2284</v>
      </c>
      <c r="F1429" s="661" t="s">
        <v>2258</v>
      </c>
      <c r="G1429" s="661" t="s">
        <v>2330</v>
      </c>
      <c r="H1429" s="661" t="s">
        <v>578</v>
      </c>
      <c r="I1429" s="661" t="s">
        <v>3569</v>
      </c>
      <c r="J1429" s="661" t="s">
        <v>3570</v>
      </c>
      <c r="K1429" s="661" t="s">
        <v>3571</v>
      </c>
      <c r="L1429" s="662">
        <v>190</v>
      </c>
      <c r="M1429" s="662">
        <v>380</v>
      </c>
      <c r="N1429" s="661">
        <v>2</v>
      </c>
      <c r="O1429" s="744">
        <v>1</v>
      </c>
      <c r="P1429" s="662">
        <v>380</v>
      </c>
      <c r="Q1429" s="677">
        <v>1</v>
      </c>
      <c r="R1429" s="661">
        <v>2</v>
      </c>
      <c r="S1429" s="677">
        <v>1</v>
      </c>
      <c r="T1429" s="744">
        <v>1</v>
      </c>
      <c r="U1429" s="700">
        <v>1</v>
      </c>
    </row>
    <row r="1430" spans="1:21" ht="14.4" customHeight="1" x14ac:dyDescent="0.3">
      <c r="A1430" s="660">
        <v>11</v>
      </c>
      <c r="B1430" s="661" t="s">
        <v>577</v>
      </c>
      <c r="C1430" s="661" t="s">
        <v>2261</v>
      </c>
      <c r="D1430" s="742" t="s">
        <v>3663</v>
      </c>
      <c r="E1430" s="743" t="s">
        <v>2284</v>
      </c>
      <c r="F1430" s="661" t="s">
        <v>2258</v>
      </c>
      <c r="G1430" s="661" t="s">
        <v>2330</v>
      </c>
      <c r="H1430" s="661" t="s">
        <v>578</v>
      </c>
      <c r="I1430" s="661" t="s">
        <v>3572</v>
      </c>
      <c r="J1430" s="661" t="s">
        <v>3573</v>
      </c>
      <c r="K1430" s="661"/>
      <c r="L1430" s="662">
        <v>130</v>
      </c>
      <c r="M1430" s="662">
        <v>130</v>
      </c>
      <c r="N1430" s="661">
        <v>1</v>
      </c>
      <c r="O1430" s="744">
        <v>1</v>
      </c>
      <c r="P1430" s="662">
        <v>130</v>
      </c>
      <c r="Q1430" s="677">
        <v>1</v>
      </c>
      <c r="R1430" s="661">
        <v>1</v>
      </c>
      <c r="S1430" s="677">
        <v>1</v>
      </c>
      <c r="T1430" s="744">
        <v>1</v>
      </c>
      <c r="U1430" s="700">
        <v>1</v>
      </c>
    </row>
    <row r="1431" spans="1:21" ht="14.4" customHeight="1" x14ac:dyDescent="0.3">
      <c r="A1431" s="660">
        <v>11</v>
      </c>
      <c r="B1431" s="661" t="s">
        <v>577</v>
      </c>
      <c r="C1431" s="661" t="s">
        <v>2261</v>
      </c>
      <c r="D1431" s="742" t="s">
        <v>3663</v>
      </c>
      <c r="E1431" s="743" t="s">
        <v>2284</v>
      </c>
      <c r="F1431" s="661" t="s">
        <v>2258</v>
      </c>
      <c r="G1431" s="661" t="s">
        <v>2669</v>
      </c>
      <c r="H1431" s="661" t="s">
        <v>578</v>
      </c>
      <c r="I1431" s="661" t="s">
        <v>2825</v>
      </c>
      <c r="J1431" s="661" t="s">
        <v>2826</v>
      </c>
      <c r="K1431" s="661" t="s">
        <v>2827</v>
      </c>
      <c r="L1431" s="662">
        <v>553.15</v>
      </c>
      <c r="M1431" s="662">
        <v>64718.549999999974</v>
      </c>
      <c r="N1431" s="661">
        <v>117</v>
      </c>
      <c r="O1431" s="744">
        <v>39</v>
      </c>
      <c r="P1431" s="662">
        <v>55314.999999999971</v>
      </c>
      <c r="Q1431" s="677">
        <v>0.85470085470085455</v>
      </c>
      <c r="R1431" s="661">
        <v>100</v>
      </c>
      <c r="S1431" s="677">
        <v>0.85470085470085466</v>
      </c>
      <c r="T1431" s="744">
        <v>34</v>
      </c>
      <c r="U1431" s="700">
        <v>0.87179487179487181</v>
      </c>
    </row>
    <row r="1432" spans="1:21" ht="14.4" customHeight="1" x14ac:dyDescent="0.3">
      <c r="A1432" s="660">
        <v>11</v>
      </c>
      <c r="B1432" s="661" t="s">
        <v>577</v>
      </c>
      <c r="C1432" s="661" t="s">
        <v>2261</v>
      </c>
      <c r="D1432" s="742" t="s">
        <v>3663</v>
      </c>
      <c r="E1432" s="743" t="s">
        <v>2284</v>
      </c>
      <c r="F1432" s="661" t="s">
        <v>2258</v>
      </c>
      <c r="G1432" s="661" t="s">
        <v>3100</v>
      </c>
      <c r="H1432" s="661" t="s">
        <v>578</v>
      </c>
      <c r="I1432" s="661" t="s">
        <v>3101</v>
      </c>
      <c r="J1432" s="661" t="s">
        <v>3102</v>
      </c>
      <c r="K1432" s="661" t="s">
        <v>3103</v>
      </c>
      <c r="L1432" s="662">
        <v>38233</v>
      </c>
      <c r="M1432" s="662">
        <v>38233</v>
      </c>
      <c r="N1432" s="661">
        <v>1</v>
      </c>
      <c r="O1432" s="744">
        <v>1</v>
      </c>
      <c r="P1432" s="662"/>
      <c r="Q1432" s="677">
        <v>0</v>
      </c>
      <c r="R1432" s="661"/>
      <c r="S1432" s="677">
        <v>0</v>
      </c>
      <c r="T1432" s="744"/>
      <c r="U1432" s="700">
        <v>0</v>
      </c>
    </row>
    <row r="1433" spans="1:21" ht="14.4" customHeight="1" x14ac:dyDescent="0.3">
      <c r="A1433" s="660">
        <v>11</v>
      </c>
      <c r="B1433" s="661" t="s">
        <v>577</v>
      </c>
      <c r="C1433" s="661" t="s">
        <v>2261</v>
      </c>
      <c r="D1433" s="742" t="s">
        <v>3663</v>
      </c>
      <c r="E1433" s="743" t="s">
        <v>2285</v>
      </c>
      <c r="F1433" s="661" t="s">
        <v>2256</v>
      </c>
      <c r="G1433" s="661" t="s">
        <v>2291</v>
      </c>
      <c r="H1433" s="661" t="s">
        <v>960</v>
      </c>
      <c r="I1433" s="661" t="s">
        <v>1126</v>
      </c>
      <c r="J1433" s="661" t="s">
        <v>2138</v>
      </c>
      <c r="K1433" s="661" t="s">
        <v>2139</v>
      </c>
      <c r="L1433" s="662">
        <v>150.04</v>
      </c>
      <c r="M1433" s="662">
        <v>150.04</v>
      </c>
      <c r="N1433" s="661">
        <v>1</v>
      </c>
      <c r="O1433" s="744">
        <v>1</v>
      </c>
      <c r="P1433" s="662">
        <v>150.04</v>
      </c>
      <c r="Q1433" s="677">
        <v>1</v>
      </c>
      <c r="R1433" s="661">
        <v>1</v>
      </c>
      <c r="S1433" s="677">
        <v>1</v>
      </c>
      <c r="T1433" s="744">
        <v>1</v>
      </c>
      <c r="U1433" s="700">
        <v>1</v>
      </c>
    </row>
    <row r="1434" spans="1:21" ht="14.4" customHeight="1" x14ac:dyDescent="0.3">
      <c r="A1434" s="660">
        <v>11</v>
      </c>
      <c r="B1434" s="661" t="s">
        <v>577</v>
      </c>
      <c r="C1434" s="661" t="s">
        <v>2261</v>
      </c>
      <c r="D1434" s="742" t="s">
        <v>3663</v>
      </c>
      <c r="E1434" s="743" t="s">
        <v>2285</v>
      </c>
      <c r="F1434" s="661" t="s">
        <v>2256</v>
      </c>
      <c r="G1434" s="661" t="s">
        <v>2291</v>
      </c>
      <c r="H1434" s="661" t="s">
        <v>960</v>
      </c>
      <c r="I1434" s="661" t="s">
        <v>1126</v>
      </c>
      <c r="J1434" s="661" t="s">
        <v>2138</v>
      </c>
      <c r="K1434" s="661" t="s">
        <v>2139</v>
      </c>
      <c r="L1434" s="662">
        <v>154.36000000000001</v>
      </c>
      <c r="M1434" s="662">
        <v>308.72000000000003</v>
      </c>
      <c r="N1434" s="661">
        <v>2</v>
      </c>
      <c r="O1434" s="744">
        <v>2</v>
      </c>
      <c r="P1434" s="662">
        <v>154.36000000000001</v>
      </c>
      <c r="Q1434" s="677">
        <v>0.5</v>
      </c>
      <c r="R1434" s="661">
        <v>1</v>
      </c>
      <c r="S1434" s="677">
        <v>0.5</v>
      </c>
      <c r="T1434" s="744">
        <v>1</v>
      </c>
      <c r="U1434" s="700">
        <v>0.5</v>
      </c>
    </row>
    <row r="1435" spans="1:21" ht="14.4" customHeight="1" x14ac:dyDescent="0.3">
      <c r="A1435" s="660">
        <v>11</v>
      </c>
      <c r="B1435" s="661" t="s">
        <v>577</v>
      </c>
      <c r="C1435" s="661" t="s">
        <v>2261</v>
      </c>
      <c r="D1435" s="742" t="s">
        <v>3663</v>
      </c>
      <c r="E1435" s="743" t="s">
        <v>2285</v>
      </c>
      <c r="F1435" s="661" t="s">
        <v>2256</v>
      </c>
      <c r="G1435" s="661" t="s">
        <v>2292</v>
      </c>
      <c r="H1435" s="661" t="s">
        <v>578</v>
      </c>
      <c r="I1435" s="661" t="s">
        <v>1101</v>
      </c>
      <c r="J1435" s="661" t="s">
        <v>1102</v>
      </c>
      <c r="K1435" s="661" t="s">
        <v>2146</v>
      </c>
      <c r="L1435" s="662">
        <v>170.52</v>
      </c>
      <c r="M1435" s="662">
        <v>170.52</v>
      </c>
      <c r="N1435" s="661">
        <v>1</v>
      </c>
      <c r="O1435" s="744">
        <v>1</v>
      </c>
      <c r="P1435" s="662">
        <v>170.52</v>
      </c>
      <c r="Q1435" s="677">
        <v>1</v>
      </c>
      <c r="R1435" s="661">
        <v>1</v>
      </c>
      <c r="S1435" s="677">
        <v>1</v>
      </c>
      <c r="T1435" s="744">
        <v>1</v>
      </c>
      <c r="U1435" s="700">
        <v>1</v>
      </c>
    </row>
    <row r="1436" spans="1:21" ht="14.4" customHeight="1" x14ac:dyDescent="0.3">
      <c r="A1436" s="660">
        <v>11</v>
      </c>
      <c r="B1436" s="661" t="s">
        <v>577</v>
      </c>
      <c r="C1436" s="661" t="s">
        <v>2261</v>
      </c>
      <c r="D1436" s="742" t="s">
        <v>3663</v>
      </c>
      <c r="E1436" s="743" t="s">
        <v>2285</v>
      </c>
      <c r="F1436" s="661" t="s">
        <v>2256</v>
      </c>
      <c r="G1436" s="661" t="s">
        <v>2950</v>
      </c>
      <c r="H1436" s="661" t="s">
        <v>578</v>
      </c>
      <c r="I1436" s="661" t="s">
        <v>3574</v>
      </c>
      <c r="J1436" s="661" t="s">
        <v>3112</v>
      </c>
      <c r="K1436" s="661" t="s">
        <v>3575</v>
      </c>
      <c r="L1436" s="662">
        <v>0</v>
      </c>
      <c r="M1436" s="662">
        <v>0</v>
      </c>
      <c r="N1436" s="661">
        <v>1</v>
      </c>
      <c r="O1436" s="744">
        <v>1</v>
      </c>
      <c r="P1436" s="662"/>
      <c r="Q1436" s="677"/>
      <c r="R1436" s="661"/>
      <c r="S1436" s="677">
        <v>0</v>
      </c>
      <c r="T1436" s="744"/>
      <c r="U1436" s="700">
        <v>0</v>
      </c>
    </row>
    <row r="1437" spans="1:21" ht="14.4" customHeight="1" x14ac:dyDescent="0.3">
      <c r="A1437" s="660">
        <v>11</v>
      </c>
      <c r="B1437" s="661" t="s">
        <v>577</v>
      </c>
      <c r="C1437" s="661" t="s">
        <v>2261</v>
      </c>
      <c r="D1437" s="742" t="s">
        <v>3663</v>
      </c>
      <c r="E1437" s="743" t="s">
        <v>2285</v>
      </c>
      <c r="F1437" s="661" t="s">
        <v>2256</v>
      </c>
      <c r="G1437" s="661" t="s">
        <v>2950</v>
      </c>
      <c r="H1437" s="661" t="s">
        <v>578</v>
      </c>
      <c r="I1437" s="661" t="s">
        <v>2951</v>
      </c>
      <c r="J1437" s="661" t="s">
        <v>2952</v>
      </c>
      <c r="K1437" s="661" t="s">
        <v>2953</v>
      </c>
      <c r="L1437" s="662">
        <v>508.75</v>
      </c>
      <c r="M1437" s="662">
        <v>1017.5</v>
      </c>
      <c r="N1437" s="661">
        <v>2</v>
      </c>
      <c r="O1437" s="744">
        <v>1</v>
      </c>
      <c r="P1437" s="662">
        <v>1017.5</v>
      </c>
      <c r="Q1437" s="677">
        <v>1</v>
      </c>
      <c r="R1437" s="661">
        <v>2</v>
      </c>
      <c r="S1437" s="677">
        <v>1</v>
      </c>
      <c r="T1437" s="744">
        <v>1</v>
      </c>
      <c r="U1437" s="700">
        <v>1</v>
      </c>
    </row>
    <row r="1438" spans="1:21" ht="14.4" customHeight="1" x14ac:dyDescent="0.3">
      <c r="A1438" s="660">
        <v>11</v>
      </c>
      <c r="B1438" s="661" t="s">
        <v>577</v>
      </c>
      <c r="C1438" s="661" t="s">
        <v>2261</v>
      </c>
      <c r="D1438" s="742" t="s">
        <v>3663</v>
      </c>
      <c r="E1438" s="743" t="s">
        <v>2285</v>
      </c>
      <c r="F1438" s="661" t="s">
        <v>2256</v>
      </c>
      <c r="G1438" s="661" t="s">
        <v>2965</v>
      </c>
      <c r="H1438" s="661" t="s">
        <v>960</v>
      </c>
      <c r="I1438" s="661" t="s">
        <v>3576</v>
      </c>
      <c r="J1438" s="661" t="s">
        <v>1014</v>
      </c>
      <c r="K1438" s="661" t="s">
        <v>2968</v>
      </c>
      <c r="L1438" s="662">
        <v>340.97</v>
      </c>
      <c r="M1438" s="662">
        <v>681.94</v>
      </c>
      <c r="N1438" s="661">
        <v>2</v>
      </c>
      <c r="O1438" s="744">
        <v>2</v>
      </c>
      <c r="P1438" s="662">
        <v>681.94</v>
      </c>
      <c r="Q1438" s="677">
        <v>1</v>
      </c>
      <c r="R1438" s="661">
        <v>2</v>
      </c>
      <c r="S1438" s="677">
        <v>1</v>
      </c>
      <c r="T1438" s="744">
        <v>2</v>
      </c>
      <c r="U1438" s="700">
        <v>1</v>
      </c>
    </row>
    <row r="1439" spans="1:21" ht="14.4" customHeight="1" x14ac:dyDescent="0.3">
      <c r="A1439" s="660">
        <v>11</v>
      </c>
      <c r="B1439" s="661" t="s">
        <v>577</v>
      </c>
      <c r="C1439" s="661" t="s">
        <v>2261</v>
      </c>
      <c r="D1439" s="742" t="s">
        <v>3663</v>
      </c>
      <c r="E1439" s="743" t="s">
        <v>2285</v>
      </c>
      <c r="F1439" s="661" t="s">
        <v>2256</v>
      </c>
      <c r="G1439" s="661" t="s">
        <v>2294</v>
      </c>
      <c r="H1439" s="661" t="s">
        <v>578</v>
      </c>
      <c r="I1439" s="661" t="s">
        <v>1613</v>
      </c>
      <c r="J1439" s="661" t="s">
        <v>1614</v>
      </c>
      <c r="K1439" s="661" t="s">
        <v>2146</v>
      </c>
      <c r="L1439" s="662">
        <v>78.33</v>
      </c>
      <c r="M1439" s="662">
        <v>313.32</v>
      </c>
      <c r="N1439" s="661">
        <v>4</v>
      </c>
      <c r="O1439" s="744">
        <v>2</v>
      </c>
      <c r="P1439" s="662">
        <v>156.66</v>
      </c>
      <c r="Q1439" s="677">
        <v>0.5</v>
      </c>
      <c r="R1439" s="661">
        <v>2</v>
      </c>
      <c r="S1439" s="677">
        <v>0.5</v>
      </c>
      <c r="T1439" s="744">
        <v>1</v>
      </c>
      <c r="U1439" s="700">
        <v>0.5</v>
      </c>
    </row>
    <row r="1440" spans="1:21" ht="14.4" customHeight="1" x14ac:dyDescent="0.3">
      <c r="A1440" s="660">
        <v>11</v>
      </c>
      <c r="B1440" s="661" t="s">
        <v>577</v>
      </c>
      <c r="C1440" s="661" t="s">
        <v>2261</v>
      </c>
      <c r="D1440" s="742" t="s">
        <v>3663</v>
      </c>
      <c r="E1440" s="743" t="s">
        <v>2285</v>
      </c>
      <c r="F1440" s="661" t="s">
        <v>2256</v>
      </c>
      <c r="G1440" s="661" t="s">
        <v>2850</v>
      </c>
      <c r="H1440" s="661" t="s">
        <v>578</v>
      </c>
      <c r="I1440" s="661" t="s">
        <v>2853</v>
      </c>
      <c r="J1440" s="661" t="s">
        <v>2852</v>
      </c>
      <c r="K1440" s="661" t="s">
        <v>2854</v>
      </c>
      <c r="L1440" s="662">
        <v>0</v>
      </c>
      <c r="M1440" s="662">
        <v>0</v>
      </c>
      <c r="N1440" s="661">
        <v>2</v>
      </c>
      <c r="O1440" s="744">
        <v>1.5</v>
      </c>
      <c r="P1440" s="662">
        <v>0</v>
      </c>
      <c r="Q1440" s="677"/>
      <c r="R1440" s="661">
        <v>1</v>
      </c>
      <c r="S1440" s="677">
        <v>0.5</v>
      </c>
      <c r="T1440" s="744">
        <v>0.5</v>
      </c>
      <c r="U1440" s="700">
        <v>0.33333333333333331</v>
      </c>
    </row>
    <row r="1441" spans="1:21" ht="14.4" customHeight="1" x14ac:dyDescent="0.3">
      <c r="A1441" s="660">
        <v>11</v>
      </c>
      <c r="B1441" s="661" t="s">
        <v>577</v>
      </c>
      <c r="C1441" s="661" t="s">
        <v>2261</v>
      </c>
      <c r="D1441" s="742" t="s">
        <v>3663</v>
      </c>
      <c r="E1441" s="743" t="s">
        <v>2285</v>
      </c>
      <c r="F1441" s="661" t="s">
        <v>2256</v>
      </c>
      <c r="G1441" s="661" t="s">
        <v>2295</v>
      </c>
      <c r="H1441" s="661" t="s">
        <v>578</v>
      </c>
      <c r="I1441" s="661" t="s">
        <v>852</v>
      </c>
      <c r="J1441" s="661" t="s">
        <v>853</v>
      </c>
      <c r="K1441" s="661" t="s">
        <v>854</v>
      </c>
      <c r="L1441" s="662">
        <v>72.64</v>
      </c>
      <c r="M1441" s="662">
        <v>1162.24</v>
      </c>
      <c r="N1441" s="661">
        <v>16</v>
      </c>
      <c r="O1441" s="744">
        <v>9</v>
      </c>
      <c r="P1441" s="662">
        <v>581.12</v>
      </c>
      <c r="Q1441" s="677">
        <v>0.5</v>
      </c>
      <c r="R1441" s="661">
        <v>8</v>
      </c>
      <c r="S1441" s="677">
        <v>0.5</v>
      </c>
      <c r="T1441" s="744">
        <v>4</v>
      </c>
      <c r="U1441" s="700">
        <v>0.44444444444444442</v>
      </c>
    </row>
    <row r="1442" spans="1:21" ht="14.4" customHeight="1" x14ac:dyDescent="0.3">
      <c r="A1442" s="660">
        <v>11</v>
      </c>
      <c r="B1442" s="661" t="s">
        <v>577</v>
      </c>
      <c r="C1442" s="661" t="s">
        <v>2261</v>
      </c>
      <c r="D1442" s="742" t="s">
        <v>3663</v>
      </c>
      <c r="E1442" s="743" t="s">
        <v>2285</v>
      </c>
      <c r="F1442" s="661" t="s">
        <v>2256</v>
      </c>
      <c r="G1442" s="661" t="s">
        <v>2295</v>
      </c>
      <c r="H1442" s="661" t="s">
        <v>578</v>
      </c>
      <c r="I1442" s="661" t="s">
        <v>3230</v>
      </c>
      <c r="J1442" s="661" t="s">
        <v>3231</v>
      </c>
      <c r="K1442" s="661" t="s">
        <v>3232</v>
      </c>
      <c r="L1442" s="662">
        <v>39.020000000000003</v>
      </c>
      <c r="M1442" s="662">
        <v>78.040000000000006</v>
      </c>
      <c r="N1442" s="661">
        <v>2</v>
      </c>
      <c r="O1442" s="744">
        <v>0.5</v>
      </c>
      <c r="P1442" s="662"/>
      <c r="Q1442" s="677">
        <v>0</v>
      </c>
      <c r="R1442" s="661"/>
      <c r="S1442" s="677">
        <v>0</v>
      </c>
      <c r="T1442" s="744"/>
      <c r="U1442" s="700">
        <v>0</v>
      </c>
    </row>
    <row r="1443" spans="1:21" ht="14.4" customHeight="1" x14ac:dyDescent="0.3">
      <c r="A1443" s="660">
        <v>11</v>
      </c>
      <c r="B1443" s="661" t="s">
        <v>577</v>
      </c>
      <c r="C1443" s="661" t="s">
        <v>2261</v>
      </c>
      <c r="D1443" s="742" t="s">
        <v>3663</v>
      </c>
      <c r="E1443" s="743" t="s">
        <v>2285</v>
      </c>
      <c r="F1443" s="661" t="s">
        <v>2256</v>
      </c>
      <c r="G1443" s="661" t="s">
        <v>3577</v>
      </c>
      <c r="H1443" s="661" t="s">
        <v>578</v>
      </c>
      <c r="I1443" s="661" t="s">
        <v>3578</v>
      </c>
      <c r="J1443" s="661" t="s">
        <v>3579</v>
      </c>
      <c r="K1443" s="661" t="s">
        <v>3580</v>
      </c>
      <c r="L1443" s="662">
        <v>31.06</v>
      </c>
      <c r="M1443" s="662">
        <v>31.06</v>
      </c>
      <c r="N1443" s="661">
        <v>1</v>
      </c>
      <c r="O1443" s="744">
        <v>1</v>
      </c>
      <c r="P1443" s="662">
        <v>31.06</v>
      </c>
      <c r="Q1443" s="677">
        <v>1</v>
      </c>
      <c r="R1443" s="661">
        <v>1</v>
      </c>
      <c r="S1443" s="677">
        <v>1</v>
      </c>
      <c r="T1443" s="744">
        <v>1</v>
      </c>
      <c r="U1443" s="700">
        <v>1</v>
      </c>
    </row>
    <row r="1444" spans="1:21" ht="14.4" customHeight="1" x14ac:dyDescent="0.3">
      <c r="A1444" s="660">
        <v>11</v>
      </c>
      <c r="B1444" s="661" t="s">
        <v>577</v>
      </c>
      <c r="C1444" s="661" t="s">
        <v>2261</v>
      </c>
      <c r="D1444" s="742" t="s">
        <v>3663</v>
      </c>
      <c r="E1444" s="743" t="s">
        <v>2285</v>
      </c>
      <c r="F1444" s="661" t="s">
        <v>2256</v>
      </c>
      <c r="G1444" s="661" t="s">
        <v>2519</v>
      </c>
      <c r="H1444" s="661" t="s">
        <v>578</v>
      </c>
      <c r="I1444" s="661" t="s">
        <v>3236</v>
      </c>
      <c r="J1444" s="661" t="s">
        <v>3237</v>
      </c>
      <c r="K1444" s="661" t="s">
        <v>3238</v>
      </c>
      <c r="L1444" s="662">
        <v>48.42</v>
      </c>
      <c r="M1444" s="662">
        <v>96.84</v>
      </c>
      <c r="N1444" s="661">
        <v>2</v>
      </c>
      <c r="O1444" s="744">
        <v>1</v>
      </c>
      <c r="P1444" s="662"/>
      <c r="Q1444" s="677">
        <v>0</v>
      </c>
      <c r="R1444" s="661"/>
      <c r="S1444" s="677">
        <v>0</v>
      </c>
      <c r="T1444" s="744"/>
      <c r="U1444" s="700">
        <v>0</v>
      </c>
    </row>
    <row r="1445" spans="1:21" ht="14.4" customHeight="1" x14ac:dyDescent="0.3">
      <c r="A1445" s="660">
        <v>11</v>
      </c>
      <c r="B1445" s="661" t="s">
        <v>577</v>
      </c>
      <c r="C1445" s="661" t="s">
        <v>2261</v>
      </c>
      <c r="D1445" s="742" t="s">
        <v>3663</v>
      </c>
      <c r="E1445" s="743" t="s">
        <v>2285</v>
      </c>
      <c r="F1445" s="661" t="s">
        <v>2256</v>
      </c>
      <c r="G1445" s="661" t="s">
        <v>2519</v>
      </c>
      <c r="H1445" s="661" t="s">
        <v>578</v>
      </c>
      <c r="I1445" s="661" t="s">
        <v>3581</v>
      </c>
      <c r="J1445" s="661" t="s">
        <v>3582</v>
      </c>
      <c r="K1445" s="661" t="s">
        <v>3583</v>
      </c>
      <c r="L1445" s="662">
        <v>0</v>
      </c>
      <c r="M1445" s="662">
        <v>0</v>
      </c>
      <c r="N1445" s="661">
        <v>1</v>
      </c>
      <c r="O1445" s="744">
        <v>1</v>
      </c>
      <c r="P1445" s="662"/>
      <c r="Q1445" s="677"/>
      <c r="R1445" s="661"/>
      <c r="S1445" s="677">
        <v>0</v>
      </c>
      <c r="T1445" s="744"/>
      <c r="U1445" s="700">
        <v>0</v>
      </c>
    </row>
    <row r="1446" spans="1:21" ht="14.4" customHeight="1" x14ac:dyDescent="0.3">
      <c r="A1446" s="660">
        <v>11</v>
      </c>
      <c r="B1446" s="661" t="s">
        <v>577</v>
      </c>
      <c r="C1446" s="661" t="s">
        <v>2261</v>
      </c>
      <c r="D1446" s="742" t="s">
        <v>3663</v>
      </c>
      <c r="E1446" s="743" t="s">
        <v>2285</v>
      </c>
      <c r="F1446" s="661" t="s">
        <v>2256</v>
      </c>
      <c r="G1446" s="661" t="s">
        <v>2376</v>
      </c>
      <c r="H1446" s="661" t="s">
        <v>578</v>
      </c>
      <c r="I1446" s="661" t="s">
        <v>838</v>
      </c>
      <c r="J1446" s="661" t="s">
        <v>839</v>
      </c>
      <c r="K1446" s="661" t="s">
        <v>2377</v>
      </c>
      <c r="L1446" s="662">
        <v>60.9</v>
      </c>
      <c r="M1446" s="662">
        <v>426.29999999999995</v>
      </c>
      <c r="N1446" s="661">
        <v>7</v>
      </c>
      <c r="O1446" s="744">
        <v>1.5</v>
      </c>
      <c r="P1446" s="662">
        <v>243.6</v>
      </c>
      <c r="Q1446" s="677">
        <v>0.57142857142857151</v>
      </c>
      <c r="R1446" s="661">
        <v>4</v>
      </c>
      <c r="S1446" s="677">
        <v>0.5714285714285714</v>
      </c>
      <c r="T1446" s="744">
        <v>1</v>
      </c>
      <c r="U1446" s="700">
        <v>0.66666666666666663</v>
      </c>
    </row>
    <row r="1447" spans="1:21" ht="14.4" customHeight="1" x14ac:dyDescent="0.3">
      <c r="A1447" s="660">
        <v>11</v>
      </c>
      <c r="B1447" s="661" t="s">
        <v>577</v>
      </c>
      <c r="C1447" s="661" t="s">
        <v>2261</v>
      </c>
      <c r="D1447" s="742" t="s">
        <v>3663</v>
      </c>
      <c r="E1447" s="743" t="s">
        <v>2285</v>
      </c>
      <c r="F1447" s="661" t="s">
        <v>2256</v>
      </c>
      <c r="G1447" s="661" t="s">
        <v>2300</v>
      </c>
      <c r="H1447" s="661" t="s">
        <v>578</v>
      </c>
      <c r="I1447" s="661" t="s">
        <v>1105</v>
      </c>
      <c r="J1447" s="661" t="s">
        <v>1106</v>
      </c>
      <c r="K1447" s="661" t="s">
        <v>1107</v>
      </c>
      <c r="L1447" s="662">
        <v>147.31</v>
      </c>
      <c r="M1447" s="662">
        <v>147.31</v>
      </c>
      <c r="N1447" s="661">
        <v>1</v>
      </c>
      <c r="O1447" s="744">
        <v>1</v>
      </c>
      <c r="P1447" s="662">
        <v>147.31</v>
      </c>
      <c r="Q1447" s="677">
        <v>1</v>
      </c>
      <c r="R1447" s="661">
        <v>1</v>
      </c>
      <c r="S1447" s="677">
        <v>1</v>
      </c>
      <c r="T1447" s="744">
        <v>1</v>
      </c>
      <c r="U1447" s="700">
        <v>1</v>
      </c>
    </row>
    <row r="1448" spans="1:21" ht="14.4" customHeight="1" x14ac:dyDescent="0.3">
      <c r="A1448" s="660">
        <v>11</v>
      </c>
      <c r="B1448" s="661" t="s">
        <v>577</v>
      </c>
      <c r="C1448" s="661" t="s">
        <v>2261</v>
      </c>
      <c r="D1448" s="742" t="s">
        <v>3663</v>
      </c>
      <c r="E1448" s="743" t="s">
        <v>2285</v>
      </c>
      <c r="F1448" s="661" t="s">
        <v>2256</v>
      </c>
      <c r="G1448" s="661" t="s">
        <v>2538</v>
      </c>
      <c r="H1448" s="661" t="s">
        <v>578</v>
      </c>
      <c r="I1448" s="661" t="s">
        <v>2539</v>
      </c>
      <c r="J1448" s="661" t="s">
        <v>2540</v>
      </c>
      <c r="K1448" s="661" t="s">
        <v>2541</v>
      </c>
      <c r="L1448" s="662">
        <v>1776.68</v>
      </c>
      <c r="M1448" s="662">
        <v>35533.599999999999</v>
      </c>
      <c r="N1448" s="661">
        <v>20</v>
      </c>
      <c r="O1448" s="744">
        <v>20</v>
      </c>
      <c r="P1448" s="662">
        <v>21320.16</v>
      </c>
      <c r="Q1448" s="677">
        <v>0.6</v>
      </c>
      <c r="R1448" s="661">
        <v>12</v>
      </c>
      <c r="S1448" s="677">
        <v>0.6</v>
      </c>
      <c r="T1448" s="744">
        <v>12</v>
      </c>
      <c r="U1448" s="700">
        <v>0.6</v>
      </c>
    </row>
    <row r="1449" spans="1:21" ht="14.4" customHeight="1" x14ac:dyDescent="0.3">
      <c r="A1449" s="660">
        <v>11</v>
      </c>
      <c r="B1449" s="661" t="s">
        <v>577</v>
      </c>
      <c r="C1449" s="661" t="s">
        <v>2261</v>
      </c>
      <c r="D1449" s="742" t="s">
        <v>3663</v>
      </c>
      <c r="E1449" s="743" t="s">
        <v>2285</v>
      </c>
      <c r="F1449" s="661" t="s">
        <v>2256</v>
      </c>
      <c r="G1449" s="661" t="s">
        <v>2305</v>
      </c>
      <c r="H1449" s="661" t="s">
        <v>960</v>
      </c>
      <c r="I1449" s="661" t="s">
        <v>1061</v>
      </c>
      <c r="J1449" s="661" t="s">
        <v>610</v>
      </c>
      <c r="K1449" s="661" t="s">
        <v>1062</v>
      </c>
      <c r="L1449" s="662">
        <v>543.39</v>
      </c>
      <c r="M1449" s="662">
        <v>3803.73</v>
      </c>
      <c r="N1449" s="661">
        <v>7</v>
      </c>
      <c r="O1449" s="744">
        <v>3.5</v>
      </c>
      <c r="P1449" s="662">
        <v>1630.17</v>
      </c>
      <c r="Q1449" s="677">
        <v>0.4285714285714286</v>
      </c>
      <c r="R1449" s="661">
        <v>3</v>
      </c>
      <c r="S1449" s="677">
        <v>0.42857142857142855</v>
      </c>
      <c r="T1449" s="744">
        <v>1.5</v>
      </c>
      <c r="U1449" s="700">
        <v>0.42857142857142855</v>
      </c>
    </row>
    <row r="1450" spans="1:21" ht="14.4" customHeight="1" x14ac:dyDescent="0.3">
      <c r="A1450" s="660">
        <v>11</v>
      </c>
      <c r="B1450" s="661" t="s">
        <v>577</v>
      </c>
      <c r="C1450" s="661" t="s">
        <v>2261</v>
      </c>
      <c r="D1450" s="742" t="s">
        <v>3663</v>
      </c>
      <c r="E1450" s="743" t="s">
        <v>2285</v>
      </c>
      <c r="F1450" s="661" t="s">
        <v>2256</v>
      </c>
      <c r="G1450" s="661" t="s">
        <v>2305</v>
      </c>
      <c r="H1450" s="661" t="s">
        <v>960</v>
      </c>
      <c r="I1450" s="661" t="s">
        <v>982</v>
      </c>
      <c r="J1450" s="661" t="s">
        <v>610</v>
      </c>
      <c r="K1450" s="661" t="s">
        <v>613</v>
      </c>
      <c r="L1450" s="662">
        <v>815.1</v>
      </c>
      <c r="M1450" s="662">
        <v>154053.89999999997</v>
      </c>
      <c r="N1450" s="661">
        <v>189</v>
      </c>
      <c r="O1450" s="744">
        <v>62.5</v>
      </c>
      <c r="P1450" s="662">
        <v>127155.59999999996</v>
      </c>
      <c r="Q1450" s="677">
        <v>0.82539682539682535</v>
      </c>
      <c r="R1450" s="661">
        <v>156</v>
      </c>
      <c r="S1450" s="677">
        <v>0.82539682539682535</v>
      </c>
      <c r="T1450" s="744">
        <v>48.5</v>
      </c>
      <c r="U1450" s="700">
        <v>0.77600000000000002</v>
      </c>
    </row>
    <row r="1451" spans="1:21" ht="14.4" customHeight="1" x14ac:dyDescent="0.3">
      <c r="A1451" s="660">
        <v>11</v>
      </c>
      <c r="B1451" s="661" t="s">
        <v>577</v>
      </c>
      <c r="C1451" s="661" t="s">
        <v>2261</v>
      </c>
      <c r="D1451" s="742" t="s">
        <v>3663</v>
      </c>
      <c r="E1451" s="743" t="s">
        <v>2285</v>
      </c>
      <c r="F1451" s="661" t="s">
        <v>2256</v>
      </c>
      <c r="G1451" s="661" t="s">
        <v>2305</v>
      </c>
      <c r="H1451" s="661" t="s">
        <v>960</v>
      </c>
      <c r="I1451" s="661" t="s">
        <v>1546</v>
      </c>
      <c r="J1451" s="661" t="s">
        <v>610</v>
      </c>
      <c r="K1451" s="661" t="s">
        <v>1547</v>
      </c>
      <c r="L1451" s="662">
        <v>1154.68</v>
      </c>
      <c r="M1451" s="662">
        <v>3464.04</v>
      </c>
      <c r="N1451" s="661">
        <v>3</v>
      </c>
      <c r="O1451" s="744">
        <v>1</v>
      </c>
      <c r="P1451" s="662">
        <v>3464.04</v>
      </c>
      <c r="Q1451" s="677">
        <v>1</v>
      </c>
      <c r="R1451" s="661">
        <v>3</v>
      </c>
      <c r="S1451" s="677">
        <v>1</v>
      </c>
      <c r="T1451" s="744">
        <v>1</v>
      </c>
      <c r="U1451" s="700">
        <v>1</v>
      </c>
    </row>
    <row r="1452" spans="1:21" ht="14.4" customHeight="1" x14ac:dyDescent="0.3">
      <c r="A1452" s="660">
        <v>11</v>
      </c>
      <c r="B1452" s="661" t="s">
        <v>577</v>
      </c>
      <c r="C1452" s="661" t="s">
        <v>2261</v>
      </c>
      <c r="D1452" s="742" t="s">
        <v>3663</v>
      </c>
      <c r="E1452" s="743" t="s">
        <v>2285</v>
      </c>
      <c r="F1452" s="661" t="s">
        <v>2256</v>
      </c>
      <c r="G1452" s="661" t="s">
        <v>2306</v>
      </c>
      <c r="H1452" s="661" t="s">
        <v>960</v>
      </c>
      <c r="I1452" s="661" t="s">
        <v>1037</v>
      </c>
      <c r="J1452" s="661" t="s">
        <v>967</v>
      </c>
      <c r="K1452" s="661" t="s">
        <v>2158</v>
      </c>
      <c r="L1452" s="662">
        <v>24.22</v>
      </c>
      <c r="M1452" s="662">
        <v>24.22</v>
      </c>
      <c r="N1452" s="661">
        <v>1</v>
      </c>
      <c r="O1452" s="744">
        <v>1</v>
      </c>
      <c r="P1452" s="662"/>
      <c r="Q1452" s="677">
        <v>0</v>
      </c>
      <c r="R1452" s="661"/>
      <c r="S1452" s="677">
        <v>0</v>
      </c>
      <c r="T1452" s="744"/>
      <c r="U1452" s="700">
        <v>0</v>
      </c>
    </row>
    <row r="1453" spans="1:21" ht="14.4" customHeight="1" x14ac:dyDescent="0.3">
      <c r="A1453" s="660">
        <v>11</v>
      </c>
      <c r="B1453" s="661" t="s">
        <v>577</v>
      </c>
      <c r="C1453" s="661" t="s">
        <v>2261</v>
      </c>
      <c r="D1453" s="742" t="s">
        <v>3663</v>
      </c>
      <c r="E1453" s="743" t="s">
        <v>2285</v>
      </c>
      <c r="F1453" s="661" t="s">
        <v>2256</v>
      </c>
      <c r="G1453" s="661" t="s">
        <v>2306</v>
      </c>
      <c r="H1453" s="661" t="s">
        <v>960</v>
      </c>
      <c r="I1453" s="661" t="s">
        <v>966</v>
      </c>
      <c r="J1453" s="661" t="s">
        <v>967</v>
      </c>
      <c r="K1453" s="661" t="s">
        <v>2159</v>
      </c>
      <c r="L1453" s="662">
        <v>48.42</v>
      </c>
      <c r="M1453" s="662">
        <v>193.68</v>
      </c>
      <c r="N1453" s="661">
        <v>4</v>
      </c>
      <c r="O1453" s="744">
        <v>3</v>
      </c>
      <c r="P1453" s="662">
        <v>96.84</v>
      </c>
      <c r="Q1453" s="677">
        <v>0.5</v>
      </c>
      <c r="R1453" s="661">
        <v>2</v>
      </c>
      <c r="S1453" s="677">
        <v>0.5</v>
      </c>
      <c r="T1453" s="744">
        <v>1</v>
      </c>
      <c r="U1453" s="700">
        <v>0.33333333333333331</v>
      </c>
    </row>
    <row r="1454" spans="1:21" ht="14.4" customHeight="1" x14ac:dyDescent="0.3">
      <c r="A1454" s="660">
        <v>11</v>
      </c>
      <c r="B1454" s="661" t="s">
        <v>577</v>
      </c>
      <c r="C1454" s="661" t="s">
        <v>2261</v>
      </c>
      <c r="D1454" s="742" t="s">
        <v>3663</v>
      </c>
      <c r="E1454" s="743" t="s">
        <v>2285</v>
      </c>
      <c r="F1454" s="661" t="s">
        <v>2256</v>
      </c>
      <c r="G1454" s="661" t="s">
        <v>2306</v>
      </c>
      <c r="H1454" s="661" t="s">
        <v>960</v>
      </c>
      <c r="I1454" s="661" t="s">
        <v>2349</v>
      </c>
      <c r="J1454" s="661" t="s">
        <v>967</v>
      </c>
      <c r="K1454" s="661" t="s">
        <v>2350</v>
      </c>
      <c r="L1454" s="662">
        <v>0</v>
      </c>
      <c r="M1454" s="662">
        <v>0</v>
      </c>
      <c r="N1454" s="661">
        <v>6</v>
      </c>
      <c r="O1454" s="744">
        <v>5.5</v>
      </c>
      <c r="P1454" s="662">
        <v>0</v>
      </c>
      <c r="Q1454" s="677"/>
      <c r="R1454" s="661">
        <v>3</v>
      </c>
      <c r="S1454" s="677">
        <v>0.5</v>
      </c>
      <c r="T1454" s="744">
        <v>2.5</v>
      </c>
      <c r="U1454" s="700">
        <v>0.45454545454545453</v>
      </c>
    </row>
    <row r="1455" spans="1:21" ht="14.4" customHeight="1" x14ac:dyDescent="0.3">
      <c r="A1455" s="660">
        <v>11</v>
      </c>
      <c r="B1455" s="661" t="s">
        <v>577</v>
      </c>
      <c r="C1455" s="661" t="s">
        <v>2261</v>
      </c>
      <c r="D1455" s="742" t="s">
        <v>3663</v>
      </c>
      <c r="E1455" s="743" t="s">
        <v>2285</v>
      </c>
      <c r="F1455" s="661" t="s">
        <v>2256</v>
      </c>
      <c r="G1455" s="661" t="s">
        <v>2306</v>
      </c>
      <c r="H1455" s="661" t="s">
        <v>578</v>
      </c>
      <c r="I1455" s="661" t="s">
        <v>1857</v>
      </c>
      <c r="J1455" s="661" t="s">
        <v>967</v>
      </c>
      <c r="K1455" s="661" t="s">
        <v>2401</v>
      </c>
      <c r="L1455" s="662">
        <v>48.42</v>
      </c>
      <c r="M1455" s="662">
        <v>96.84</v>
      </c>
      <c r="N1455" s="661">
        <v>2</v>
      </c>
      <c r="O1455" s="744">
        <v>1</v>
      </c>
      <c r="P1455" s="662"/>
      <c r="Q1455" s="677">
        <v>0</v>
      </c>
      <c r="R1455" s="661"/>
      <c r="S1455" s="677">
        <v>0</v>
      </c>
      <c r="T1455" s="744"/>
      <c r="U1455" s="700">
        <v>0</v>
      </c>
    </row>
    <row r="1456" spans="1:21" ht="14.4" customHeight="1" x14ac:dyDescent="0.3">
      <c r="A1456" s="660">
        <v>11</v>
      </c>
      <c r="B1456" s="661" t="s">
        <v>577</v>
      </c>
      <c r="C1456" s="661" t="s">
        <v>2261</v>
      </c>
      <c r="D1456" s="742" t="s">
        <v>3663</v>
      </c>
      <c r="E1456" s="743" t="s">
        <v>2285</v>
      </c>
      <c r="F1456" s="661" t="s">
        <v>2256</v>
      </c>
      <c r="G1456" s="661" t="s">
        <v>2879</v>
      </c>
      <c r="H1456" s="661" t="s">
        <v>578</v>
      </c>
      <c r="I1456" s="661" t="s">
        <v>2880</v>
      </c>
      <c r="J1456" s="661" t="s">
        <v>2881</v>
      </c>
      <c r="K1456" s="661" t="s">
        <v>1500</v>
      </c>
      <c r="L1456" s="662">
        <v>82.17</v>
      </c>
      <c r="M1456" s="662">
        <v>164.34</v>
      </c>
      <c r="N1456" s="661">
        <v>2</v>
      </c>
      <c r="O1456" s="744">
        <v>1</v>
      </c>
      <c r="P1456" s="662"/>
      <c r="Q1456" s="677">
        <v>0</v>
      </c>
      <c r="R1456" s="661"/>
      <c r="S1456" s="677">
        <v>0</v>
      </c>
      <c r="T1456" s="744"/>
      <c r="U1456" s="700">
        <v>0</v>
      </c>
    </row>
    <row r="1457" spans="1:21" ht="14.4" customHeight="1" x14ac:dyDescent="0.3">
      <c r="A1457" s="660">
        <v>11</v>
      </c>
      <c r="B1457" s="661" t="s">
        <v>577</v>
      </c>
      <c r="C1457" s="661" t="s">
        <v>2261</v>
      </c>
      <c r="D1457" s="742" t="s">
        <v>3663</v>
      </c>
      <c r="E1457" s="743" t="s">
        <v>2285</v>
      </c>
      <c r="F1457" s="661" t="s">
        <v>2256</v>
      </c>
      <c r="G1457" s="661" t="s">
        <v>2307</v>
      </c>
      <c r="H1457" s="661" t="s">
        <v>578</v>
      </c>
      <c r="I1457" s="661" t="s">
        <v>714</v>
      </c>
      <c r="J1457" s="661" t="s">
        <v>2308</v>
      </c>
      <c r="K1457" s="661" t="s">
        <v>2309</v>
      </c>
      <c r="L1457" s="662">
        <v>0</v>
      </c>
      <c r="M1457" s="662">
        <v>0</v>
      </c>
      <c r="N1457" s="661">
        <v>5</v>
      </c>
      <c r="O1457" s="744">
        <v>3</v>
      </c>
      <c r="P1457" s="662">
        <v>0</v>
      </c>
      <c r="Q1457" s="677"/>
      <c r="R1457" s="661">
        <v>3</v>
      </c>
      <c r="S1457" s="677">
        <v>0.6</v>
      </c>
      <c r="T1457" s="744">
        <v>2</v>
      </c>
      <c r="U1457" s="700">
        <v>0.66666666666666663</v>
      </c>
    </row>
    <row r="1458" spans="1:21" ht="14.4" customHeight="1" x14ac:dyDescent="0.3">
      <c r="A1458" s="660">
        <v>11</v>
      </c>
      <c r="B1458" s="661" t="s">
        <v>577</v>
      </c>
      <c r="C1458" s="661" t="s">
        <v>2261</v>
      </c>
      <c r="D1458" s="742" t="s">
        <v>3663</v>
      </c>
      <c r="E1458" s="743" t="s">
        <v>2285</v>
      </c>
      <c r="F1458" s="661" t="s">
        <v>2256</v>
      </c>
      <c r="G1458" s="661" t="s">
        <v>2579</v>
      </c>
      <c r="H1458" s="661" t="s">
        <v>578</v>
      </c>
      <c r="I1458" s="661" t="s">
        <v>3584</v>
      </c>
      <c r="J1458" s="661" t="s">
        <v>3585</v>
      </c>
      <c r="K1458" s="661" t="s">
        <v>806</v>
      </c>
      <c r="L1458" s="662">
        <v>147.63</v>
      </c>
      <c r="M1458" s="662">
        <v>147.63</v>
      </c>
      <c r="N1458" s="661">
        <v>1</v>
      </c>
      <c r="O1458" s="744">
        <v>1</v>
      </c>
      <c r="P1458" s="662"/>
      <c r="Q1458" s="677">
        <v>0</v>
      </c>
      <c r="R1458" s="661"/>
      <c r="S1458" s="677">
        <v>0</v>
      </c>
      <c r="T1458" s="744"/>
      <c r="U1458" s="700">
        <v>0</v>
      </c>
    </row>
    <row r="1459" spans="1:21" ht="14.4" customHeight="1" x14ac:dyDescent="0.3">
      <c r="A1459" s="660">
        <v>11</v>
      </c>
      <c r="B1459" s="661" t="s">
        <v>577</v>
      </c>
      <c r="C1459" s="661" t="s">
        <v>2261</v>
      </c>
      <c r="D1459" s="742" t="s">
        <v>3663</v>
      </c>
      <c r="E1459" s="743" t="s">
        <v>2285</v>
      </c>
      <c r="F1459" s="661" t="s">
        <v>2258</v>
      </c>
      <c r="G1459" s="661" t="s">
        <v>2351</v>
      </c>
      <c r="H1459" s="661" t="s">
        <v>578</v>
      </c>
      <c r="I1459" s="661" t="s">
        <v>3066</v>
      </c>
      <c r="J1459" s="661" t="s">
        <v>3067</v>
      </c>
      <c r="K1459" s="661" t="s">
        <v>2607</v>
      </c>
      <c r="L1459" s="662">
        <v>300</v>
      </c>
      <c r="M1459" s="662">
        <v>300</v>
      </c>
      <c r="N1459" s="661">
        <v>1</v>
      </c>
      <c r="O1459" s="744">
        <v>1</v>
      </c>
      <c r="P1459" s="662"/>
      <c r="Q1459" s="677">
        <v>0</v>
      </c>
      <c r="R1459" s="661"/>
      <c r="S1459" s="677">
        <v>0</v>
      </c>
      <c r="T1459" s="744"/>
      <c r="U1459" s="700">
        <v>0</v>
      </c>
    </row>
    <row r="1460" spans="1:21" ht="14.4" customHeight="1" x14ac:dyDescent="0.3">
      <c r="A1460" s="660">
        <v>11</v>
      </c>
      <c r="B1460" s="661" t="s">
        <v>577</v>
      </c>
      <c r="C1460" s="661" t="s">
        <v>2261</v>
      </c>
      <c r="D1460" s="742" t="s">
        <v>3663</v>
      </c>
      <c r="E1460" s="743" t="s">
        <v>2285</v>
      </c>
      <c r="F1460" s="661" t="s">
        <v>2258</v>
      </c>
      <c r="G1460" s="661" t="s">
        <v>2351</v>
      </c>
      <c r="H1460" s="661" t="s">
        <v>578</v>
      </c>
      <c r="I1460" s="661" t="s">
        <v>2352</v>
      </c>
      <c r="J1460" s="661" t="s">
        <v>2353</v>
      </c>
      <c r="K1460" s="661" t="s">
        <v>2354</v>
      </c>
      <c r="L1460" s="662">
        <v>0</v>
      </c>
      <c r="M1460" s="662">
        <v>0</v>
      </c>
      <c r="N1460" s="661">
        <v>136</v>
      </c>
      <c r="O1460" s="744">
        <v>136</v>
      </c>
      <c r="P1460" s="662"/>
      <c r="Q1460" s="677"/>
      <c r="R1460" s="661"/>
      <c r="S1460" s="677">
        <v>0</v>
      </c>
      <c r="T1460" s="744"/>
      <c r="U1460" s="700">
        <v>0</v>
      </c>
    </row>
    <row r="1461" spans="1:21" ht="14.4" customHeight="1" x14ac:dyDescent="0.3">
      <c r="A1461" s="660">
        <v>11</v>
      </c>
      <c r="B1461" s="661" t="s">
        <v>577</v>
      </c>
      <c r="C1461" s="661" t="s">
        <v>2261</v>
      </c>
      <c r="D1461" s="742" t="s">
        <v>3663</v>
      </c>
      <c r="E1461" s="743" t="s">
        <v>2285</v>
      </c>
      <c r="F1461" s="661" t="s">
        <v>2258</v>
      </c>
      <c r="G1461" s="661" t="s">
        <v>2314</v>
      </c>
      <c r="H1461" s="661" t="s">
        <v>578</v>
      </c>
      <c r="I1461" s="661" t="s">
        <v>2608</v>
      </c>
      <c r="J1461" s="661" t="s">
        <v>2609</v>
      </c>
      <c r="K1461" s="661" t="s">
        <v>2610</v>
      </c>
      <c r="L1461" s="662">
        <v>186.96</v>
      </c>
      <c r="M1461" s="662">
        <v>1869.6000000000001</v>
      </c>
      <c r="N1461" s="661">
        <v>10</v>
      </c>
      <c r="O1461" s="744">
        <v>7</v>
      </c>
      <c r="P1461" s="662">
        <v>1869.6000000000001</v>
      </c>
      <c r="Q1461" s="677">
        <v>1</v>
      </c>
      <c r="R1461" s="661">
        <v>10</v>
      </c>
      <c r="S1461" s="677">
        <v>1</v>
      </c>
      <c r="T1461" s="744">
        <v>7</v>
      </c>
      <c r="U1461" s="700">
        <v>1</v>
      </c>
    </row>
    <row r="1462" spans="1:21" ht="14.4" customHeight="1" x14ac:dyDescent="0.3">
      <c r="A1462" s="660">
        <v>11</v>
      </c>
      <c r="B1462" s="661" t="s">
        <v>577</v>
      </c>
      <c r="C1462" s="661" t="s">
        <v>2261</v>
      </c>
      <c r="D1462" s="742" t="s">
        <v>3663</v>
      </c>
      <c r="E1462" s="743" t="s">
        <v>2285</v>
      </c>
      <c r="F1462" s="661" t="s">
        <v>2258</v>
      </c>
      <c r="G1462" s="661" t="s">
        <v>2314</v>
      </c>
      <c r="H1462" s="661" t="s">
        <v>578</v>
      </c>
      <c r="I1462" s="661" t="s">
        <v>3535</v>
      </c>
      <c r="J1462" s="661" t="s">
        <v>3536</v>
      </c>
      <c r="K1462" s="661" t="s">
        <v>3586</v>
      </c>
      <c r="L1462" s="662">
        <v>1600</v>
      </c>
      <c r="M1462" s="662">
        <v>1600</v>
      </c>
      <c r="N1462" s="661">
        <v>1</v>
      </c>
      <c r="O1462" s="744">
        <v>1</v>
      </c>
      <c r="P1462" s="662">
        <v>1600</v>
      </c>
      <c r="Q1462" s="677">
        <v>1</v>
      </c>
      <c r="R1462" s="661">
        <v>1</v>
      </c>
      <c r="S1462" s="677">
        <v>1</v>
      </c>
      <c r="T1462" s="744">
        <v>1</v>
      </c>
      <c r="U1462" s="700">
        <v>1</v>
      </c>
    </row>
    <row r="1463" spans="1:21" ht="14.4" customHeight="1" x14ac:dyDescent="0.3">
      <c r="A1463" s="660">
        <v>11</v>
      </c>
      <c r="B1463" s="661" t="s">
        <v>577</v>
      </c>
      <c r="C1463" s="661" t="s">
        <v>2261</v>
      </c>
      <c r="D1463" s="742" t="s">
        <v>3663</v>
      </c>
      <c r="E1463" s="743" t="s">
        <v>2285</v>
      </c>
      <c r="F1463" s="661" t="s">
        <v>2258</v>
      </c>
      <c r="G1463" s="661" t="s">
        <v>3587</v>
      </c>
      <c r="H1463" s="661" t="s">
        <v>578</v>
      </c>
      <c r="I1463" s="661" t="s">
        <v>3588</v>
      </c>
      <c r="J1463" s="661" t="s">
        <v>3589</v>
      </c>
      <c r="K1463" s="661" t="s">
        <v>3590</v>
      </c>
      <c r="L1463" s="662">
        <v>130</v>
      </c>
      <c r="M1463" s="662">
        <v>130</v>
      </c>
      <c r="N1463" s="661">
        <v>1</v>
      </c>
      <c r="O1463" s="744">
        <v>1</v>
      </c>
      <c r="P1463" s="662">
        <v>130</v>
      </c>
      <c r="Q1463" s="677">
        <v>1</v>
      </c>
      <c r="R1463" s="661">
        <v>1</v>
      </c>
      <c r="S1463" s="677">
        <v>1</v>
      </c>
      <c r="T1463" s="744">
        <v>1</v>
      </c>
      <c r="U1463" s="700">
        <v>1</v>
      </c>
    </row>
    <row r="1464" spans="1:21" ht="14.4" customHeight="1" x14ac:dyDescent="0.3">
      <c r="A1464" s="660">
        <v>11</v>
      </c>
      <c r="B1464" s="661" t="s">
        <v>577</v>
      </c>
      <c r="C1464" s="661" t="s">
        <v>2261</v>
      </c>
      <c r="D1464" s="742" t="s">
        <v>3663</v>
      </c>
      <c r="E1464" s="743" t="s">
        <v>2285</v>
      </c>
      <c r="F1464" s="661" t="s">
        <v>2258</v>
      </c>
      <c r="G1464" s="661" t="s">
        <v>2318</v>
      </c>
      <c r="H1464" s="661" t="s">
        <v>578</v>
      </c>
      <c r="I1464" s="661" t="s">
        <v>2785</v>
      </c>
      <c r="J1464" s="661" t="s">
        <v>2786</v>
      </c>
      <c r="K1464" s="661" t="s">
        <v>2787</v>
      </c>
      <c r="L1464" s="662">
        <v>250</v>
      </c>
      <c r="M1464" s="662">
        <v>250</v>
      </c>
      <c r="N1464" s="661">
        <v>1</v>
      </c>
      <c r="O1464" s="744">
        <v>1</v>
      </c>
      <c r="P1464" s="662">
        <v>250</v>
      </c>
      <c r="Q1464" s="677">
        <v>1</v>
      </c>
      <c r="R1464" s="661">
        <v>1</v>
      </c>
      <c r="S1464" s="677">
        <v>1</v>
      </c>
      <c r="T1464" s="744">
        <v>1</v>
      </c>
      <c r="U1464" s="700">
        <v>1</v>
      </c>
    </row>
    <row r="1465" spans="1:21" ht="14.4" customHeight="1" x14ac:dyDescent="0.3">
      <c r="A1465" s="660">
        <v>11</v>
      </c>
      <c r="B1465" s="661" t="s">
        <v>577</v>
      </c>
      <c r="C1465" s="661" t="s">
        <v>2261</v>
      </c>
      <c r="D1465" s="742" t="s">
        <v>3663</v>
      </c>
      <c r="E1465" s="743" t="s">
        <v>2285</v>
      </c>
      <c r="F1465" s="661" t="s">
        <v>2258</v>
      </c>
      <c r="G1465" s="661" t="s">
        <v>2318</v>
      </c>
      <c r="H1465" s="661" t="s">
        <v>578</v>
      </c>
      <c r="I1465" s="661" t="s">
        <v>2631</v>
      </c>
      <c r="J1465" s="661" t="s">
        <v>2632</v>
      </c>
      <c r="K1465" s="661"/>
      <c r="L1465" s="662">
        <v>600</v>
      </c>
      <c r="M1465" s="662">
        <v>600</v>
      </c>
      <c r="N1465" s="661">
        <v>1</v>
      </c>
      <c r="O1465" s="744">
        <v>1</v>
      </c>
      <c r="P1465" s="662">
        <v>600</v>
      </c>
      <c r="Q1465" s="677">
        <v>1</v>
      </c>
      <c r="R1465" s="661">
        <v>1</v>
      </c>
      <c r="S1465" s="677">
        <v>1</v>
      </c>
      <c r="T1465" s="744">
        <v>1</v>
      </c>
      <c r="U1465" s="700">
        <v>1</v>
      </c>
    </row>
    <row r="1466" spans="1:21" ht="14.4" customHeight="1" x14ac:dyDescent="0.3">
      <c r="A1466" s="660">
        <v>11</v>
      </c>
      <c r="B1466" s="661" t="s">
        <v>577</v>
      </c>
      <c r="C1466" s="661" t="s">
        <v>2261</v>
      </c>
      <c r="D1466" s="742" t="s">
        <v>3663</v>
      </c>
      <c r="E1466" s="743" t="s">
        <v>2285</v>
      </c>
      <c r="F1466" s="661" t="s">
        <v>2258</v>
      </c>
      <c r="G1466" s="661" t="s">
        <v>2318</v>
      </c>
      <c r="H1466" s="661" t="s">
        <v>578</v>
      </c>
      <c r="I1466" s="661" t="s">
        <v>3270</v>
      </c>
      <c r="J1466" s="661" t="s">
        <v>3271</v>
      </c>
      <c r="K1466" s="661"/>
      <c r="L1466" s="662">
        <v>705.67</v>
      </c>
      <c r="M1466" s="662">
        <v>705.67</v>
      </c>
      <c r="N1466" s="661">
        <v>1</v>
      </c>
      <c r="O1466" s="744">
        <v>1</v>
      </c>
      <c r="P1466" s="662">
        <v>705.67</v>
      </c>
      <c r="Q1466" s="677">
        <v>1</v>
      </c>
      <c r="R1466" s="661">
        <v>1</v>
      </c>
      <c r="S1466" s="677">
        <v>1</v>
      </c>
      <c r="T1466" s="744">
        <v>1</v>
      </c>
      <c r="U1466" s="700">
        <v>1</v>
      </c>
    </row>
    <row r="1467" spans="1:21" ht="14.4" customHeight="1" x14ac:dyDescent="0.3">
      <c r="A1467" s="660">
        <v>11</v>
      </c>
      <c r="B1467" s="661" t="s">
        <v>577</v>
      </c>
      <c r="C1467" s="661" t="s">
        <v>2261</v>
      </c>
      <c r="D1467" s="742" t="s">
        <v>3663</v>
      </c>
      <c r="E1467" s="743" t="s">
        <v>2285</v>
      </c>
      <c r="F1467" s="661" t="s">
        <v>2258</v>
      </c>
      <c r="G1467" s="661" t="s">
        <v>2318</v>
      </c>
      <c r="H1467" s="661" t="s">
        <v>578</v>
      </c>
      <c r="I1467" s="661" t="s">
        <v>3151</v>
      </c>
      <c r="J1467" s="661" t="s">
        <v>3152</v>
      </c>
      <c r="K1467" s="661" t="s">
        <v>3153</v>
      </c>
      <c r="L1467" s="662">
        <v>750</v>
      </c>
      <c r="M1467" s="662">
        <v>750</v>
      </c>
      <c r="N1467" s="661">
        <v>1</v>
      </c>
      <c r="O1467" s="744">
        <v>1</v>
      </c>
      <c r="P1467" s="662"/>
      <c r="Q1467" s="677">
        <v>0</v>
      </c>
      <c r="R1467" s="661"/>
      <c r="S1467" s="677">
        <v>0</v>
      </c>
      <c r="T1467" s="744"/>
      <c r="U1467" s="700">
        <v>0</v>
      </c>
    </row>
    <row r="1468" spans="1:21" ht="14.4" customHeight="1" x14ac:dyDescent="0.3">
      <c r="A1468" s="660">
        <v>11</v>
      </c>
      <c r="B1468" s="661" t="s">
        <v>577</v>
      </c>
      <c r="C1468" s="661" t="s">
        <v>2261</v>
      </c>
      <c r="D1468" s="742" t="s">
        <v>3663</v>
      </c>
      <c r="E1468" s="743" t="s">
        <v>2285</v>
      </c>
      <c r="F1468" s="661" t="s">
        <v>2258</v>
      </c>
      <c r="G1468" s="661" t="s">
        <v>2330</v>
      </c>
      <c r="H1468" s="661" t="s">
        <v>578</v>
      </c>
      <c r="I1468" s="661" t="s">
        <v>2436</v>
      </c>
      <c r="J1468" s="661" t="s">
        <v>2437</v>
      </c>
      <c r="K1468" s="661" t="s">
        <v>2438</v>
      </c>
      <c r="L1468" s="662">
        <v>200</v>
      </c>
      <c r="M1468" s="662">
        <v>25000</v>
      </c>
      <c r="N1468" s="661">
        <v>125</v>
      </c>
      <c r="O1468" s="744">
        <v>63</v>
      </c>
      <c r="P1468" s="662">
        <v>20200</v>
      </c>
      <c r="Q1468" s="677">
        <v>0.80800000000000005</v>
      </c>
      <c r="R1468" s="661">
        <v>101</v>
      </c>
      <c r="S1468" s="677">
        <v>0.80800000000000005</v>
      </c>
      <c r="T1468" s="744">
        <v>51</v>
      </c>
      <c r="U1468" s="700">
        <v>0.80952380952380953</v>
      </c>
    </row>
    <row r="1469" spans="1:21" ht="14.4" customHeight="1" x14ac:dyDescent="0.3">
      <c r="A1469" s="660">
        <v>11</v>
      </c>
      <c r="B1469" s="661" t="s">
        <v>577</v>
      </c>
      <c r="C1469" s="661" t="s">
        <v>2261</v>
      </c>
      <c r="D1469" s="742" t="s">
        <v>3663</v>
      </c>
      <c r="E1469" s="743" t="s">
        <v>2285</v>
      </c>
      <c r="F1469" s="661" t="s">
        <v>2258</v>
      </c>
      <c r="G1469" s="661" t="s">
        <v>2330</v>
      </c>
      <c r="H1469" s="661" t="s">
        <v>578</v>
      </c>
      <c r="I1469" s="661" t="s">
        <v>2331</v>
      </c>
      <c r="J1469" s="661" t="s">
        <v>2332</v>
      </c>
      <c r="K1469" s="661" t="s">
        <v>2333</v>
      </c>
      <c r="L1469" s="662">
        <v>278.75</v>
      </c>
      <c r="M1469" s="662">
        <v>19512.5</v>
      </c>
      <c r="N1469" s="661">
        <v>70</v>
      </c>
      <c r="O1469" s="744">
        <v>35</v>
      </c>
      <c r="P1469" s="662">
        <v>15610</v>
      </c>
      <c r="Q1469" s="677">
        <v>0.8</v>
      </c>
      <c r="R1469" s="661">
        <v>56</v>
      </c>
      <c r="S1469" s="677">
        <v>0.8</v>
      </c>
      <c r="T1469" s="744">
        <v>28</v>
      </c>
      <c r="U1469" s="700">
        <v>0.8</v>
      </c>
    </row>
    <row r="1470" spans="1:21" ht="14.4" customHeight="1" x14ac:dyDescent="0.3">
      <c r="A1470" s="660">
        <v>11</v>
      </c>
      <c r="B1470" s="661" t="s">
        <v>577</v>
      </c>
      <c r="C1470" s="661" t="s">
        <v>2261</v>
      </c>
      <c r="D1470" s="742" t="s">
        <v>3663</v>
      </c>
      <c r="E1470" s="743" t="s">
        <v>2285</v>
      </c>
      <c r="F1470" s="661" t="s">
        <v>2258</v>
      </c>
      <c r="G1470" s="661" t="s">
        <v>2669</v>
      </c>
      <c r="H1470" s="661" t="s">
        <v>578</v>
      </c>
      <c r="I1470" s="661" t="s">
        <v>2825</v>
      </c>
      <c r="J1470" s="661" t="s">
        <v>2826</v>
      </c>
      <c r="K1470" s="661" t="s">
        <v>2827</v>
      </c>
      <c r="L1470" s="662">
        <v>553.15</v>
      </c>
      <c r="M1470" s="662">
        <v>1659.4499999999998</v>
      </c>
      <c r="N1470" s="661">
        <v>3</v>
      </c>
      <c r="O1470" s="744">
        <v>1</v>
      </c>
      <c r="P1470" s="662">
        <v>1659.4499999999998</v>
      </c>
      <c r="Q1470" s="677">
        <v>1</v>
      </c>
      <c r="R1470" s="661">
        <v>3</v>
      </c>
      <c r="S1470" s="677">
        <v>1</v>
      </c>
      <c r="T1470" s="744">
        <v>1</v>
      </c>
      <c r="U1470" s="700">
        <v>1</v>
      </c>
    </row>
    <row r="1471" spans="1:21" ht="14.4" customHeight="1" x14ac:dyDescent="0.3">
      <c r="A1471" s="660">
        <v>11</v>
      </c>
      <c r="B1471" s="661" t="s">
        <v>577</v>
      </c>
      <c r="C1471" s="661" t="s">
        <v>2261</v>
      </c>
      <c r="D1471" s="742" t="s">
        <v>3663</v>
      </c>
      <c r="E1471" s="743" t="s">
        <v>2286</v>
      </c>
      <c r="F1471" s="661" t="s">
        <v>2256</v>
      </c>
      <c r="G1471" s="661" t="s">
        <v>2291</v>
      </c>
      <c r="H1471" s="661" t="s">
        <v>960</v>
      </c>
      <c r="I1471" s="661" t="s">
        <v>1126</v>
      </c>
      <c r="J1471" s="661" t="s">
        <v>2138</v>
      </c>
      <c r="K1471" s="661" t="s">
        <v>2139</v>
      </c>
      <c r="L1471" s="662">
        <v>154.36000000000001</v>
      </c>
      <c r="M1471" s="662">
        <v>154.36000000000001</v>
      </c>
      <c r="N1471" s="661">
        <v>1</v>
      </c>
      <c r="O1471" s="744">
        <v>1</v>
      </c>
      <c r="P1471" s="662">
        <v>154.36000000000001</v>
      </c>
      <c r="Q1471" s="677">
        <v>1</v>
      </c>
      <c r="R1471" s="661">
        <v>1</v>
      </c>
      <c r="S1471" s="677">
        <v>1</v>
      </c>
      <c r="T1471" s="744">
        <v>1</v>
      </c>
      <c r="U1471" s="700">
        <v>1</v>
      </c>
    </row>
    <row r="1472" spans="1:21" ht="14.4" customHeight="1" x14ac:dyDescent="0.3">
      <c r="A1472" s="660">
        <v>11</v>
      </c>
      <c r="B1472" s="661" t="s">
        <v>577</v>
      </c>
      <c r="C1472" s="661" t="s">
        <v>2261</v>
      </c>
      <c r="D1472" s="742" t="s">
        <v>3663</v>
      </c>
      <c r="E1472" s="743" t="s">
        <v>2286</v>
      </c>
      <c r="F1472" s="661" t="s">
        <v>2256</v>
      </c>
      <c r="G1472" s="661" t="s">
        <v>2292</v>
      </c>
      <c r="H1472" s="661" t="s">
        <v>578</v>
      </c>
      <c r="I1472" s="661" t="s">
        <v>1101</v>
      </c>
      <c r="J1472" s="661" t="s">
        <v>1102</v>
      </c>
      <c r="K1472" s="661" t="s">
        <v>2146</v>
      </c>
      <c r="L1472" s="662">
        <v>170.52</v>
      </c>
      <c r="M1472" s="662">
        <v>341.04</v>
      </c>
      <c r="N1472" s="661">
        <v>2</v>
      </c>
      <c r="O1472" s="744">
        <v>1</v>
      </c>
      <c r="P1472" s="662">
        <v>341.04</v>
      </c>
      <c r="Q1472" s="677">
        <v>1</v>
      </c>
      <c r="R1472" s="661">
        <v>2</v>
      </c>
      <c r="S1472" s="677">
        <v>1</v>
      </c>
      <c r="T1472" s="744">
        <v>1</v>
      </c>
      <c r="U1472" s="700">
        <v>1</v>
      </c>
    </row>
    <row r="1473" spans="1:21" ht="14.4" customHeight="1" x14ac:dyDescent="0.3">
      <c r="A1473" s="660">
        <v>11</v>
      </c>
      <c r="B1473" s="661" t="s">
        <v>577</v>
      </c>
      <c r="C1473" s="661" t="s">
        <v>2261</v>
      </c>
      <c r="D1473" s="742" t="s">
        <v>3663</v>
      </c>
      <c r="E1473" s="743" t="s">
        <v>2286</v>
      </c>
      <c r="F1473" s="661" t="s">
        <v>2256</v>
      </c>
      <c r="G1473" s="661" t="s">
        <v>2294</v>
      </c>
      <c r="H1473" s="661" t="s">
        <v>578</v>
      </c>
      <c r="I1473" s="661" t="s">
        <v>1613</v>
      </c>
      <c r="J1473" s="661" t="s">
        <v>1614</v>
      </c>
      <c r="K1473" s="661" t="s">
        <v>2146</v>
      </c>
      <c r="L1473" s="662">
        <v>66.819999999999993</v>
      </c>
      <c r="M1473" s="662">
        <v>66.819999999999993</v>
      </c>
      <c r="N1473" s="661">
        <v>1</v>
      </c>
      <c r="O1473" s="744">
        <v>1</v>
      </c>
      <c r="P1473" s="662">
        <v>66.819999999999993</v>
      </c>
      <c r="Q1473" s="677">
        <v>1</v>
      </c>
      <c r="R1473" s="661">
        <v>1</v>
      </c>
      <c r="S1473" s="677">
        <v>1</v>
      </c>
      <c r="T1473" s="744">
        <v>1</v>
      </c>
      <c r="U1473" s="700">
        <v>1</v>
      </c>
    </row>
    <row r="1474" spans="1:21" ht="14.4" customHeight="1" x14ac:dyDescent="0.3">
      <c r="A1474" s="660">
        <v>11</v>
      </c>
      <c r="B1474" s="661" t="s">
        <v>577</v>
      </c>
      <c r="C1474" s="661" t="s">
        <v>2261</v>
      </c>
      <c r="D1474" s="742" t="s">
        <v>3663</v>
      </c>
      <c r="E1474" s="743" t="s">
        <v>2286</v>
      </c>
      <c r="F1474" s="661" t="s">
        <v>2256</v>
      </c>
      <c r="G1474" s="661" t="s">
        <v>2295</v>
      </c>
      <c r="H1474" s="661" t="s">
        <v>578</v>
      </c>
      <c r="I1474" s="661" t="s">
        <v>852</v>
      </c>
      <c r="J1474" s="661" t="s">
        <v>853</v>
      </c>
      <c r="K1474" s="661" t="s">
        <v>854</v>
      </c>
      <c r="L1474" s="662">
        <v>72.64</v>
      </c>
      <c r="M1474" s="662">
        <v>145.28</v>
      </c>
      <c r="N1474" s="661">
        <v>2</v>
      </c>
      <c r="O1474" s="744">
        <v>1</v>
      </c>
      <c r="P1474" s="662"/>
      <c r="Q1474" s="677">
        <v>0</v>
      </c>
      <c r="R1474" s="661"/>
      <c r="S1474" s="677">
        <v>0</v>
      </c>
      <c r="T1474" s="744"/>
      <c r="U1474" s="700">
        <v>0</v>
      </c>
    </row>
    <row r="1475" spans="1:21" ht="14.4" customHeight="1" x14ac:dyDescent="0.3">
      <c r="A1475" s="660">
        <v>11</v>
      </c>
      <c r="B1475" s="661" t="s">
        <v>577</v>
      </c>
      <c r="C1475" s="661" t="s">
        <v>2261</v>
      </c>
      <c r="D1475" s="742" t="s">
        <v>3663</v>
      </c>
      <c r="E1475" s="743" t="s">
        <v>2286</v>
      </c>
      <c r="F1475" s="661" t="s">
        <v>2256</v>
      </c>
      <c r="G1475" s="661" t="s">
        <v>2830</v>
      </c>
      <c r="H1475" s="661" t="s">
        <v>578</v>
      </c>
      <c r="I1475" s="661" t="s">
        <v>2831</v>
      </c>
      <c r="J1475" s="661" t="s">
        <v>2832</v>
      </c>
      <c r="K1475" s="661" t="s">
        <v>2833</v>
      </c>
      <c r="L1475" s="662">
        <v>106.47</v>
      </c>
      <c r="M1475" s="662">
        <v>425.88</v>
      </c>
      <c r="N1475" s="661">
        <v>4</v>
      </c>
      <c r="O1475" s="744">
        <v>2</v>
      </c>
      <c r="P1475" s="662">
        <v>425.88</v>
      </c>
      <c r="Q1475" s="677">
        <v>1</v>
      </c>
      <c r="R1475" s="661">
        <v>4</v>
      </c>
      <c r="S1475" s="677">
        <v>1</v>
      </c>
      <c r="T1475" s="744">
        <v>2</v>
      </c>
      <c r="U1475" s="700">
        <v>1</v>
      </c>
    </row>
    <row r="1476" spans="1:21" ht="14.4" customHeight="1" x14ac:dyDescent="0.3">
      <c r="A1476" s="660">
        <v>11</v>
      </c>
      <c r="B1476" s="661" t="s">
        <v>577</v>
      </c>
      <c r="C1476" s="661" t="s">
        <v>2261</v>
      </c>
      <c r="D1476" s="742" t="s">
        <v>3663</v>
      </c>
      <c r="E1476" s="743" t="s">
        <v>2286</v>
      </c>
      <c r="F1476" s="661" t="s">
        <v>2256</v>
      </c>
      <c r="G1476" s="661" t="s">
        <v>2513</v>
      </c>
      <c r="H1476" s="661" t="s">
        <v>578</v>
      </c>
      <c r="I1476" s="661" t="s">
        <v>2514</v>
      </c>
      <c r="J1476" s="661" t="s">
        <v>2515</v>
      </c>
      <c r="K1476" s="661" t="s">
        <v>2516</v>
      </c>
      <c r="L1476" s="662">
        <v>159.71</v>
      </c>
      <c r="M1476" s="662">
        <v>798.55</v>
      </c>
      <c r="N1476" s="661">
        <v>5</v>
      </c>
      <c r="O1476" s="744">
        <v>3</v>
      </c>
      <c r="P1476" s="662">
        <v>479.13</v>
      </c>
      <c r="Q1476" s="677">
        <v>0.6</v>
      </c>
      <c r="R1476" s="661">
        <v>3</v>
      </c>
      <c r="S1476" s="677">
        <v>0.6</v>
      </c>
      <c r="T1476" s="744">
        <v>2</v>
      </c>
      <c r="U1476" s="700">
        <v>0.66666666666666663</v>
      </c>
    </row>
    <row r="1477" spans="1:21" ht="14.4" customHeight="1" x14ac:dyDescent="0.3">
      <c r="A1477" s="660">
        <v>11</v>
      </c>
      <c r="B1477" s="661" t="s">
        <v>577</v>
      </c>
      <c r="C1477" s="661" t="s">
        <v>2261</v>
      </c>
      <c r="D1477" s="742" t="s">
        <v>3663</v>
      </c>
      <c r="E1477" s="743" t="s">
        <v>2286</v>
      </c>
      <c r="F1477" s="661" t="s">
        <v>2256</v>
      </c>
      <c r="G1477" s="661" t="s">
        <v>2519</v>
      </c>
      <c r="H1477" s="661" t="s">
        <v>578</v>
      </c>
      <c r="I1477" s="661" t="s">
        <v>3591</v>
      </c>
      <c r="J1477" s="661" t="s">
        <v>3001</v>
      </c>
      <c r="K1477" s="661" t="s">
        <v>2859</v>
      </c>
      <c r="L1477" s="662">
        <v>0</v>
      </c>
      <c r="M1477" s="662">
        <v>0</v>
      </c>
      <c r="N1477" s="661">
        <v>1</v>
      </c>
      <c r="O1477" s="744">
        <v>1</v>
      </c>
      <c r="P1477" s="662"/>
      <c r="Q1477" s="677"/>
      <c r="R1477" s="661"/>
      <c r="S1477" s="677">
        <v>0</v>
      </c>
      <c r="T1477" s="744"/>
      <c r="U1477" s="700">
        <v>0</v>
      </c>
    </row>
    <row r="1478" spans="1:21" ht="14.4" customHeight="1" x14ac:dyDescent="0.3">
      <c r="A1478" s="660">
        <v>11</v>
      </c>
      <c r="B1478" s="661" t="s">
        <v>577</v>
      </c>
      <c r="C1478" s="661" t="s">
        <v>2261</v>
      </c>
      <c r="D1478" s="742" t="s">
        <v>3663</v>
      </c>
      <c r="E1478" s="743" t="s">
        <v>2286</v>
      </c>
      <c r="F1478" s="661" t="s">
        <v>2256</v>
      </c>
      <c r="G1478" s="661" t="s">
        <v>2376</v>
      </c>
      <c r="H1478" s="661" t="s">
        <v>578</v>
      </c>
      <c r="I1478" s="661" t="s">
        <v>838</v>
      </c>
      <c r="J1478" s="661" t="s">
        <v>839</v>
      </c>
      <c r="K1478" s="661" t="s">
        <v>2377</v>
      </c>
      <c r="L1478" s="662">
        <v>60.9</v>
      </c>
      <c r="M1478" s="662">
        <v>60.9</v>
      </c>
      <c r="N1478" s="661">
        <v>1</v>
      </c>
      <c r="O1478" s="744">
        <v>1</v>
      </c>
      <c r="P1478" s="662"/>
      <c r="Q1478" s="677">
        <v>0</v>
      </c>
      <c r="R1478" s="661"/>
      <c r="S1478" s="677">
        <v>0</v>
      </c>
      <c r="T1478" s="744"/>
      <c r="U1478" s="700">
        <v>0</v>
      </c>
    </row>
    <row r="1479" spans="1:21" ht="14.4" customHeight="1" x14ac:dyDescent="0.3">
      <c r="A1479" s="660">
        <v>11</v>
      </c>
      <c r="B1479" s="661" t="s">
        <v>577</v>
      </c>
      <c r="C1479" s="661" t="s">
        <v>2261</v>
      </c>
      <c r="D1479" s="742" t="s">
        <v>3663</v>
      </c>
      <c r="E1479" s="743" t="s">
        <v>2286</v>
      </c>
      <c r="F1479" s="661" t="s">
        <v>2256</v>
      </c>
      <c r="G1479" s="661" t="s">
        <v>2727</v>
      </c>
      <c r="H1479" s="661" t="s">
        <v>578</v>
      </c>
      <c r="I1479" s="661" t="s">
        <v>2728</v>
      </c>
      <c r="J1479" s="661" t="s">
        <v>2729</v>
      </c>
      <c r="K1479" s="661" t="s">
        <v>2730</v>
      </c>
      <c r="L1479" s="662">
        <v>73.73</v>
      </c>
      <c r="M1479" s="662">
        <v>73.73</v>
      </c>
      <c r="N1479" s="661">
        <v>1</v>
      </c>
      <c r="O1479" s="744">
        <v>1</v>
      </c>
      <c r="P1479" s="662"/>
      <c r="Q1479" s="677">
        <v>0</v>
      </c>
      <c r="R1479" s="661"/>
      <c r="S1479" s="677">
        <v>0</v>
      </c>
      <c r="T1479" s="744"/>
      <c r="U1479" s="700">
        <v>0</v>
      </c>
    </row>
    <row r="1480" spans="1:21" ht="14.4" customHeight="1" x14ac:dyDescent="0.3">
      <c r="A1480" s="660">
        <v>11</v>
      </c>
      <c r="B1480" s="661" t="s">
        <v>577</v>
      </c>
      <c r="C1480" s="661" t="s">
        <v>2261</v>
      </c>
      <c r="D1480" s="742" t="s">
        <v>3663</v>
      </c>
      <c r="E1480" s="743" t="s">
        <v>2286</v>
      </c>
      <c r="F1480" s="661" t="s">
        <v>2256</v>
      </c>
      <c r="G1480" s="661" t="s">
        <v>2300</v>
      </c>
      <c r="H1480" s="661" t="s">
        <v>578</v>
      </c>
      <c r="I1480" s="661" t="s">
        <v>2301</v>
      </c>
      <c r="J1480" s="661" t="s">
        <v>2302</v>
      </c>
      <c r="K1480" s="661" t="s">
        <v>2303</v>
      </c>
      <c r="L1480" s="662">
        <v>73.66</v>
      </c>
      <c r="M1480" s="662">
        <v>147.32</v>
      </c>
      <c r="N1480" s="661">
        <v>2</v>
      </c>
      <c r="O1480" s="744">
        <v>1</v>
      </c>
      <c r="P1480" s="662">
        <v>147.32</v>
      </c>
      <c r="Q1480" s="677">
        <v>1</v>
      </c>
      <c r="R1480" s="661">
        <v>2</v>
      </c>
      <c r="S1480" s="677">
        <v>1</v>
      </c>
      <c r="T1480" s="744">
        <v>1</v>
      </c>
      <c r="U1480" s="700">
        <v>1</v>
      </c>
    </row>
    <row r="1481" spans="1:21" ht="14.4" customHeight="1" x14ac:dyDescent="0.3">
      <c r="A1481" s="660">
        <v>11</v>
      </c>
      <c r="B1481" s="661" t="s">
        <v>577</v>
      </c>
      <c r="C1481" s="661" t="s">
        <v>2261</v>
      </c>
      <c r="D1481" s="742" t="s">
        <v>3663</v>
      </c>
      <c r="E1481" s="743" t="s">
        <v>2286</v>
      </c>
      <c r="F1481" s="661" t="s">
        <v>2256</v>
      </c>
      <c r="G1481" s="661" t="s">
        <v>2451</v>
      </c>
      <c r="H1481" s="661" t="s">
        <v>960</v>
      </c>
      <c r="I1481" s="661" t="s">
        <v>3592</v>
      </c>
      <c r="J1481" s="661" t="s">
        <v>2453</v>
      </c>
      <c r="K1481" s="661" t="s">
        <v>3551</v>
      </c>
      <c r="L1481" s="662">
        <v>0</v>
      </c>
      <c r="M1481" s="662">
        <v>0</v>
      </c>
      <c r="N1481" s="661">
        <v>1</v>
      </c>
      <c r="O1481" s="744">
        <v>1</v>
      </c>
      <c r="P1481" s="662">
        <v>0</v>
      </c>
      <c r="Q1481" s="677"/>
      <c r="R1481" s="661">
        <v>1</v>
      </c>
      <c r="S1481" s="677">
        <v>1</v>
      </c>
      <c r="T1481" s="744">
        <v>1</v>
      </c>
      <c r="U1481" s="700">
        <v>1</v>
      </c>
    </row>
    <row r="1482" spans="1:21" ht="14.4" customHeight="1" x14ac:dyDescent="0.3">
      <c r="A1482" s="660">
        <v>11</v>
      </c>
      <c r="B1482" s="661" t="s">
        <v>577</v>
      </c>
      <c r="C1482" s="661" t="s">
        <v>2261</v>
      </c>
      <c r="D1482" s="742" t="s">
        <v>3663</v>
      </c>
      <c r="E1482" s="743" t="s">
        <v>2286</v>
      </c>
      <c r="F1482" s="661" t="s">
        <v>2256</v>
      </c>
      <c r="G1482" s="661" t="s">
        <v>2451</v>
      </c>
      <c r="H1482" s="661" t="s">
        <v>960</v>
      </c>
      <c r="I1482" s="661" t="s">
        <v>2452</v>
      </c>
      <c r="J1482" s="661" t="s">
        <v>2453</v>
      </c>
      <c r="K1482" s="661" t="s">
        <v>2454</v>
      </c>
      <c r="L1482" s="662">
        <v>64.56</v>
      </c>
      <c r="M1482" s="662">
        <v>64.56</v>
      </c>
      <c r="N1482" s="661">
        <v>1</v>
      </c>
      <c r="O1482" s="744">
        <v>1</v>
      </c>
      <c r="P1482" s="662">
        <v>64.56</v>
      </c>
      <c r="Q1482" s="677">
        <v>1</v>
      </c>
      <c r="R1482" s="661">
        <v>1</v>
      </c>
      <c r="S1482" s="677">
        <v>1</v>
      </c>
      <c r="T1482" s="744">
        <v>1</v>
      </c>
      <c r="U1482" s="700">
        <v>1</v>
      </c>
    </row>
    <row r="1483" spans="1:21" ht="14.4" customHeight="1" x14ac:dyDescent="0.3">
      <c r="A1483" s="660">
        <v>11</v>
      </c>
      <c r="B1483" s="661" t="s">
        <v>577</v>
      </c>
      <c r="C1483" s="661" t="s">
        <v>2261</v>
      </c>
      <c r="D1483" s="742" t="s">
        <v>3663</v>
      </c>
      <c r="E1483" s="743" t="s">
        <v>2286</v>
      </c>
      <c r="F1483" s="661" t="s">
        <v>2256</v>
      </c>
      <c r="G1483" s="661" t="s">
        <v>2305</v>
      </c>
      <c r="H1483" s="661" t="s">
        <v>960</v>
      </c>
      <c r="I1483" s="661" t="s">
        <v>3019</v>
      </c>
      <c r="J1483" s="661" t="s">
        <v>610</v>
      </c>
      <c r="K1483" s="661" t="s">
        <v>3020</v>
      </c>
      <c r="L1483" s="662">
        <v>163.01</v>
      </c>
      <c r="M1483" s="662">
        <v>163.01</v>
      </c>
      <c r="N1483" s="661">
        <v>1</v>
      </c>
      <c r="O1483" s="744">
        <v>1</v>
      </c>
      <c r="P1483" s="662">
        <v>163.01</v>
      </c>
      <c r="Q1483" s="677">
        <v>1</v>
      </c>
      <c r="R1483" s="661">
        <v>1</v>
      </c>
      <c r="S1483" s="677">
        <v>1</v>
      </c>
      <c r="T1483" s="744">
        <v>1</v>
      </c>
      <c r="U1483" s="700">
        <v>1</v>
      </c>
    </row>
    <row r="1484" spans="1:21" ht="14.4" customHeight="1" x14ac:dyDescent="0.3">
      <c r="A1484" s="660">
        <v>11</v>
      </c>
      <c r="B1484" s="661" t="s">
        <v>577</v>
      </c>
      <c r="C1484" s="661" t="s">
        <v>2261</v>
      </c>
      <c r="D1484" s="742" t="s">
        <v>3663</v>
      </c>
      <c r="E1484" s="743" t="s">
        <v>2286</v>
      </c>
      <c r="F1484" s="661" t="s">
        <v>2256</v>
      </c>
      <c r="G1484" s="661" t="s">
        <v>2306</v>
      </c>
      <c r="H1484" s="661" t="s">
        <v>960</v>
      </c>
      <c r="I1484" s="661" t="s">
        <v>1037</v>
      </c>
      <c r="J1484" s="661" t="s">
        <v>967</v>
      </c>
      <c r="K1484" s="661" t="s">
        <v>2158</v>
      </c>
      <c r="L1484" s="662">
        <v>24.22</v>
      </c>
      <c r="M1484" s="662">
        <v>24.22</v>
      </c>
      <c r="N1484" s="661">
        <v>1</v>
      </c>
      <c r="O1484" s="744">
        <v>1</v>
      </c>
      <c r="P1484" s="662"/>
      <c r="Q1484" s="677">
        <v>0</v>
      </c>
      <c r="R1484" s="661"/>
      <c r="S1484" s="677">
        <v>0</v>
      </c>
      <c r="T1484" s="744"/>
      <c r="U1484" s="700">
        <v>0</v>
      </c>
    </row>
    <row r="1485" spans="1:21" ht="14.4" customHeight="1" x14ac:dyDescent="0.3">
      <c r="A1485" s="660">
        <v>11</v>
      </c>
      <c r="B1485" s="661" t="s">
        <v>577</v>
      </c>
      <c r="C1485" s="661" t="s">
        <v>2261</v>
      </c>
      <c r="D1485" s="742" t="s">
        <v>3663</v>
      </c>
      <c r="E1485" s="743" t="s">
        <v>2286</v>
      </c>
      <c r="F1485" s="661" t="s">
        <v>2256</v>
      </c>
      <c r="G1485" s="661" t="s">
        <v>2306</v>
      </c>
      <c r="H1485" s="661" t="s">
        <v>578</v>
      </c>
      <c r="I1485" s="661" t="s">
        <v>1857</v>
      </c>
      <c r="J1485" s="661" t="s">
        <v>967</v>
      </c>
      <c r="K1485" s="661" t="s">
        <v>2401</v>
      </c>
      <c r="L1485" s="662">
        <v>48.42</v>
      </c>
      <c r="M1485" s="662">
        <v>48.42</v>
      </c>
      <c r="N1485" s="661">
        <v>1</v>
      </c>
      <c r="O1485" s="744">
        <v>1</v>
      </c>
      <c r="P1485" s="662">
        <v>48.42</v>
      </c>
      <c r="Q1485" s="677">
        <v>1</v>
      </c>
      <c r="R1485" s="661">
        <v>1</v>
      </c>
      <c r="S1485" s="677">
        <v>1</v>
      </c>
      <c r="T1485" s="744">
        <v>1</v>
      </c>
      <c r="U1485" s="700">
        <v>1</v>
      </c>
    </row>
    <row r="1486" spans="1:21" ht="14.4" customHeight="1" x14ac:dyDescent="0.3">
      <c r="A1486" s="660">
        <v>11</v>
      </c>
      <c r="B1486" s="661" t="s">
        <v>577</v>
      </c>
      <c r="C1486" s="661" t="s">
        <v>2261</v>
      </c>
      <c r="D1486" s="742" t="s">
        <v>3663</v>
      </c>
      <c r="E1486" s="743" t="s">
        <v>2286</v>
      </c>
      <c r="F1486" s="661" t="s">
        <v>2256</v>
      </c>
      <c r="G1486" s="661" t="s">
        <v>2306</v>
      </c>
      <c r="H1486" s="661" t="s">
        <v>578</v>
      </c>
      <c r="I1486" s="661" t="s">
        <v>3021</v>
      </c>
      <c r="J1486" s="661" t="s">
        <v>3022</v>
      </c>
      <c r="K1486" s="661" t="s">
        <v>2730</v>
      </c>
      <c r="L1486" s="662">
        <v>0</v>
      </c>
      <c r="M1486" s="662">
        <v>0</v>
      </c>
      <c r="N1486" s="661">
        <v>1</v>
      </c>
      <c r="O1486" s="744">
        <v>1</v>
      </c>
      <c r="P1486" s="662"/>
      <c r="Q1486" s="677"/>
      <c r="R1486" s="661"/>
      <c r="S1486" s="677">
        <v>0</v>
      </c>
      <c r="T1486" s="744"/>
      <c r="U1486" s="700">
        <v>0</v>
      </c>
    </row>
    <row r="1487" spans="1:21" ht="14.4" customHeight="1" x14ac:dyDescent="0.3">
      <c r="A1487" s="660">
        <v>11</v>
      </c>
      <c r="B1487" s="661" t="s">
        <v>577</v>
      </c>
      <c r="C1487" s="661" t="s">
        <v>2261</v>
      </c>
      <c r="D1487" s="742" t="s">
        <v>3663</v>
      </c>
      <c r="E1487" s="743" t="s">
        <v>2286</v>
      </c>
      <c r="F1487" s="661" t="s">
        <v>2256</v>
      </c>
      <c r="G1487" s="661" t="s">
        <v>2306</v>
      </c>
      <c r="H1487" s="661" t="s">
        <v>578</v>
      </c>
      <c r="I1487" s="661" t="s">
        <v>2465</v>
      </c>
      <c r="J1487" s="661" t="s">
        <v>967</v>
      </c>
      <c r="K1487" s="661" t="s">
        <v>2466</v>
      </c>
      <c r="L1487" s="662">
        <v>24.22</v>
      </c>
      <c r="M1487" s="662">
        <v>24.22</v>
      </c>
      <c r="N1487" s="661">
        <v>1</v>
      </c>
      <c r="O1487" s="744">
        <v>1</v>
      </c>
      <c r="P1487" s="662"/>
      <c r="Q1487" s="677">
        <v>0</v>
      </c>
      <c r="R1487" s="661"/>
      <c r="S1487" s="677">
        <v>0</v>
      </c>
      <c r="T1487" s="744"/>
      <c r="U1487" s="700">
        <v>0</v>
      </c>
    </row>
    <row r="1488" spans="1:21" ht="14.4" customHeight="1" x14ac:dyDescent="0.3">
      <c r="A1488" s="660">
        <v>11</v>
      </c>
      <c r="B1488" s="661" t="s">
        <v>577</v>
      </c>
      <c r="C1488" s="661" t="s">
        <v>2261</v>
      </c>
      <c r="D1488" s="742" t="s">
        <v>3663</v>
      </c>
      <c r="E1488" s="743" t="s">
        <v>2286</v>
      </c>
      <c r="F1488" s="661" t="s">
        <v>2256</v>
      </c>
      <c r="G1488" s="661" t="s">
        <v>2760</v>
      </c>
      <c r="H1488" s="661" t="s">
        <v>578</v>
      </c>
      <c r="I1488" s="661" t="s">
        <v>2761</v>
      </c>
      <c r="J1488" s="661" t="s">
        <v>2762</v>
      </c>
      <c r="K1488" s="661" t="s">
        <v>1558</v>
      </c>
      <c r="L1488" s="662">
        <v>38.56</v>
      </c>
      <c r="M1488" s="662">
        <v>38.56</v>
      </c>
      <c r="N1488" s="661">
        <v>1</v>
      </c>
      <c r="O1488" s="744">
        <v>1</v>
      </c>
      <c r="P1488" s="662">
        <v>38.56</v>
      </c>
      <c r="Q1488" s="677">
        <v>1</v>
      </c>
      <c r="R1488" s="661">
        <v>1</v>
      </c>
      <c r="S1488" s="677">
        <v>1</v>
      </c>
      <c r="T1488" s="744">
        <v>1</v>
      </c>
      <c r="U1488" s="700">
        <v>1</v>
      </c>
    </row>
    <row r="1489" spans="1:21" ht="14.4" customHeight="1" x14ac:dyDescent="0.3">
      <c r="A1489" s="660">
        <v>11</v>
      </c>
      <c r="B1489" s="661" t="s">
        <v>577</v>
      </c>
      <c r="C1489" s="661" t="s">
        <v>2261</v>
      </c>
      <c r="D1489" s="742" t="s">
        <v>3663</v>
      </c>
      <c r="E1489" s="743" t="s">
        <v>2286</v>
      </c>
      <c r="F1489" s="661" t="s">
        <v>2256</v>
      </c>
      <c r="G1489" s="661" t="s">
        <v>2313</v>
      </c>
      <c r="H1489" s="661" t="s">
        <v>960</v>
      </c>
      <c r="I1489" s="661" t="s">
        <v>3324</v>
      </c>
      <c r="J1489" s="661" t="s">
        <v>3051</v>
      </c>
      <c r="K1489" s="661" t="s">
        <v>1276</v>
      </c>
      <c r="L1489" s="662">
        <v>31.32</v>
      </c>
      <c r="M1489" s="662">
        <v>31.32</v>
      </c>
      <c r="N1489" s="661">
        <v>1</v>
      </c>
      <c r="O1489" s="744">
        <v>1</v>
      </c>
      <c r="P1489" s="662">
        <v>31.32</v>
      </c>
      <c r="Q1489" s="677">
        <v>1</v>
      </c>
      <c r="R1489" s="661">
        <v>1</v>
      </c>
      <c r="S1489" s="677">
        <v>1</v>
      </c>
      <c r="T1489" s="744">
        <v>1</v>
      </c>
      <c r="U1489" s="700">
        <v>1</v>
      </c>
    </row>
    <row r="1490" spans="1:21" ht="14.4" customHeight="1" x14ac:dyDescent="0.3">
      <c r="A1490" s="660">
        <v>11</v>
      </c>
      <c r="B1490" s="661" t="s">
        <v>577</v>
      </c>
      <c r="C1490" s="661" t="s">
        <v>2261</v>
      </c>
      <c r="D1490" s="742" t="s">
        <v>3663</v>
      </c>
      <c r="E1490" s="743" t="s">
        <v>2286</v>
      </c>
      <c r="F1490" s="661" t="s">
        <v>2256</v>
      </c>
      <c r="G1490" s="661" t="s">
        <v>2579</v>
      </c>
      <c r="H1490" s="661" t="s">
        <v>578</v>
      </c>
      <c r="I1490" s="661" t="s">
        <v>3593</v>
      </c>
      <c r="J1490" s="661" t="s">
        <v>3594</v>
      </c>
      <c r="K1490" s="661" t="s">
        <v>3595</v>
      </c>
      <c r="L1490" s="662">
        <v>0</v>
      </c>
      <c r="M1490" s="662">
        <v>0</v>
      </c>
      <c r="N1490" s="661">
        <v>1</v>
      </c>
      <c r="O1490" s="744">
        <v>1</v>
      </c>
      <c r="P1490" s="662"/>
      <c r="Q1490" s="677"/>
      <c r="R1490" s="661"/>
      <c r="S1490" s="677">
        <v>0</v>
      </c>
      <c r="T1490" s="744"/>
      <c r="U1490" s="700">
        <v>0</v>
      </c>
    </row>
    <row r="1491" spans="1:21" ht="14.4" customHeight="1" x14ac:dyDescent="0.3">
      <c r="A1491" s="660">
        <v>11</v>
      </c>
      <c r="B1491" s="661" t="s">
        <v>577</v>
      </c>
      <c r="C1491" s="661" t="s">
        <v>2261</v>
      </c>
      <c r="D1491" s="742" t="s">
        <v>3663</v>
      </c>
      <c r="E1491" s="743" t="s">
        <v>2286</v>
      </c>
      <c r="F1491" s="661" t="s">
        <v>2258</v>
      </c>
      <c r="G1491" s="661" t="s">
        <v>3596</v>
      </c>
      <c r="H1491" s="661" t="s">
        <v>578</v>
      </c>
      <c r="I1491" s="661" t="s">
        <v>3597</v>
      </c>
      <c r="J1491" s="661" t="s">
        <v>3598</v>
      </c>
      <c r="K1491" s="661" t="s">
        <v>3599</v>
      </c>
      <c r="L1491" s="662">
        <v>1668</v>
      </c>
      <c r="M1491" s="662">
        <v>3336</v>
      </c>
      <c r="N1491" s="661">
        <v>2</v>
      </c>
      <c r="O1491" s="744">
        <v>1</v>
      </c>
      <c r="P1491" s="662"/>
      <c r="Q1491" s="677">
        <v>0</v>
      </c>
      <c r="R1491" s="661"/>
      <c r="S1491" s="677">
        <v>0</v>
      </c>
      <c r="T1491" s="744"/>
      <c r="U1491" s="700">
        <v>0</v>
      </c>
    </row>
    <row r="1492" spans="1:21" ht="14.4" customHeight="1" x14ac:dyDescent="0.3">
      <c r="A1492" s="660">
        <v>11</v>
      </c>
      <c r="B1492" s="661" t="s">
        <v>577</v>
      </c>
      <c r="C1492" s="661" t="s">
        <v>2261</v>
      </c>
      <c r="D1492" s="742" t="s">
        <v>3663</v>
      </c>
      <c r="E1492" s="743" t="s">
        <v>2286</v>
      </c>
      <c r="F1492" s="661" t="s">
        <v>2258</v>
      </c>
      <c r="G1492" s="661" t="s">
        <v>2351</v>
      </c>
      <c r="H1492" s="661" t="s">
        <v>578</v>
      </c>
      <c r="I1492" s="661" t="s">
        <v>2352</v>
      </c>
      <c r="J1492" s="661" t="s">
        <v>2353</v>
      </c>
      <c r="K1492" s="661" t="s">
        <v>2354</v>
      </c>
      <c r="L1492" s="662">
        <v>0</v>
      </c>
      <c r="M1492" s="662">
        <v>0</v>
      </c>
      <c r="N1492" s="661">
        <v>7</v>
      </c>
      <c r="O1492" s="744">
        <v>7</v>
      </c>
      <c r="P1492" s="662">
        <v>0</v>
      </c>
      <c r="Q1492" s="677"/>
      <c r="R1492" s="661">
        <v>1</v>
      </c>
      <c r="S1492" s="677">
        <v>0.14285714285714285</v>
      </c>
      <c r="T1492" s="744">
        <v>1</v>
      </c>
      <c r="U1492" s="700">
        <v>0.14285714285714285</v>
      </c>
    </row>
    <row r="1493" spans="1:21" ht="14.4" customHeight="1" x14ac:dyDescent="0.3">
      <c r="A1493" s="660">
        <v>11</v>
      </c>
      <c r="B1493" s="661" t="s">
        <v>577</v>
      </c>
      <c r="C1493" s="661" t="s">
        <v>2261</v>
      </c>
      <c r="D1493" s="742" t="s">
        <v>3663</v>
      </c>
      <c r="E1493" s="743" t="s">
        <v>2286</v>
      </c>
      <c r="F1493" s="661" t="s">
        <v>2258</v>
      </c>
      <c r="G1493" s="661" t="s">
        <v>2314</v>
      </c>
      <c r="H1493" s="661" t="s">
        <v>578</v>
      </c>
      <c r="I1493" s="661" t="s">
        <v>2620</v>
      </c>
      <c r="J1493" s="661" t="s">
        <v>2621</v>
      </c>
      <c r="K1493" s="661" t="s">
        <v>2622</v>
      </c>
      <c r="L1493" s="662">
        <v>35.75</v>
      </c>
      <c r="M1493" s="662">
        <v>35.75</v>
      </c>
      <c r="N1493" s="661">
        <v>1</v>
      </c>
      <c r="O1493" s="744">
        <v>1</v>
      </c>
      <c r="P1493" s="662">
        <v>35.75</v>
      </c>
      <c r="Q1493" s="677">
        <v>1</v>
      </c>
      <c r="R1493" s="661">
        <v>1</v>
      </c>
      <c r="S1493" s="677">
        <v>1</v>
      </c>
      <c r="T1493" s="744">
        <v>1</v>
      </c>
      <c r="U1493" s="700">
        <v>1</v>
      </c>
    </row>
    <row r="1494" spans="1:21" ht="14.4" customHeight="1" x14ac:dyDescent="0.3">
      <c r="A1494" s="660">
        <v>11</v>
      </c>
      <c r="B1494" s="661" t="s">
        <v>577</v>
      </c>
      <c r="C1494" s="661" t="s">
        <v>2261</v>
      </c>
      <c r="D1494" s="742" t="s">
        <v>3663</v>
      </c>
      <c r="E1494" s="743" t="s">
        <v>2286</v>
      </c>
      <c r="F1494" s="661" t="s">
        <v>2258</v>
      </c>
      <c r="G1494" s="661" t="s">
        <v>2318</v>
      </c>
      <c r="H1494" s="661" t="s">
        <v>578</v>
      </c>
      <c r="I1494" s="661" t="s">
        <v>2631</v>
      </c>
      <c r="J1494" s="661" t="s">
        <v>2632</v>
      </c>
      <c r="K1494" s="661"/>
      <c r="L1494" s="662">
        <v>600</v>
      </c>
      <c r="M1494" s="662">
        <v>1200</v>
      </c>
      <c r="N1494" s="661">
        <v>2</v>
      </c>
      <c r="O1494" s="744">
        <v>2</v>
      </c>
      <c r="P1494" s="662">
        <v>600</v>
      </c>
      <c r="Q1494" s="677">
        <v>0.5</v>
      </c>
      <c r="R1494" s="661">
        <v>1</v>
      </c>
      <c r="S1494" s="677">
        <v>0.5</v>
      </c>
      <c r="T1494" s="744">
        <v>1</v>
      </c>
      <c r="U1494" s="700">
        <v>0.5</v>
      </c>
    </row>
    <row r="1495" spans="1:21" ht="14.4" customHeight="1" x14ac:dyDescent="0.3">
      <c r="A1495" s="660">
        <v>11</v>
      </c>
      <c r="B1495" s="661" t="s">
        <v>577</v>
      </c>
      <c r="C1495" s="661" t="s">
        <v>2261</v>
      </c>
      <c r="D1495" s="742" t="s">
        <v>3663</v>
      </c>
      <c r="E1495" s="743" t="s">
        <v>2286</v>
      </c>
      <c r="F1495" s="661" t="s">
        <v>2258</v>
      </c>
      <c r="G1495" s="661" t="s">
        <v>2318</v>
      </c>
      <c r="H1495" s="661" t="s">
        <v>578</v>
      </c>
      <c r="I1495" s="661" t="s">
        <v>3073</v>
      </c>
      <c r="J1495" s="661" t="s">
        <v>3074</v>
      </c>
      <c r="K1495" s="661" t="s">
        <v>3075</v>
      </c>
      <c r="L1495" s="662">
        <v>1600</v>
      </c>
      <c r="M1495" s="662">
        <v>1600</v>
      </c>
      <c r="N1495" s="661">
        <v>1</v>
      </c>
      <c r="O1495" s="744">
        <v>1</v>
      </c>
      <c r="P1495" s="662">
        <v>1600</v>
      </c>
      <c r="Q1495" s="677">
        <v>1</v>
      </c>
      <c r="R1495" s="661">
        <v>1</v>
      </c>
      <c r="S1495" s="677">
        <v>1</v>
      </c>
      <c r="T1495" s="744">
        <v>1</v>
      </c>
      <c r="U1495" s="700">
        <v>1</v>
      </c>
    </row>
    <row r="1496" spans="1:21" ht="14.4" customHeight="1" x14ac:dyDescent="0.3">
      <c r="A1496" s="660">
        <v>11</v>
      </c>
      <c r="B1496" s="661" t="s">
        <v>577</v>
      </c>
      <c r="C1496" s="661" t="s">
        <v>2261</v>
      </c>
      <c r="D1496" s="742" t="s">
        <v>3663</v>
      </c>
      <c r="E1496" s="743" t="s">
        <v>2286</v>
      </c>
      <c r="F1496" s="661" t="s">
        <v>2258</v>
      </c>
      <c r="G1496" s="661" t="s">
        <v>2318</v>
      </c>
      <c r="H1496" s="661" t="s">
        <v>578</v>
      </c>
      <c r="I1496" s="661" t="s">
        <v>2847</v>
      </c>
      <c r="J1496" s="661" t="s">
        <v>2848</v>
      </c>
      <c r="K1496" s="661" t="s">
        <v>2849</v>
      </c>
      <c r="L1496" s="662">
        <v>350</v>
      </c>
      <c r="M1496" s="662">
        <v>350</v>
      </c>
      <c r="N1496" s="661">
        <v>1</v>
      </c>
      <c r="O1496" s="744">
        <v>1</v>
      </c>
      <c r="P1496" s="662">
        <v>350</v>
      </c>
      <c r="Q1496" s="677">
        <v>1</v>
      </c>
      <c r="R1496" s="661">
        <v>1</v>
      </c>
      <c r="S1496" s="677">
        <v>1</v>
      </c>
      <c r="T1496" s="744">
        <v>1</v>
      </c>
      <c r="U1496" s="700">
        <v>1</v>
      </c>
    </row>
    <row r="1497" spans="1:21" ht="14.4" customHeight="1" x14ac:dyDescent="0.3">
      <c r="A1497" s="660">
        <v>11</v>
      </c>
      <c r="B1497" s="661" t="s">
        <v>577</v>
      </c>
      <c r="C1497" s="661" t="s">
        <v>2261</v>
      </c>
      <c r="D1497" s="742" t="s">
        <v>3663</v>
      </c>
      <c r="E1497" s="743" t="s">
        <v>2286</v>
      </c>
      <c r="F1497" s="661" t="s">
        <v>2258</v>
      </c>
      <c r="G1497" s="661" t="s">
        <v>2318</v>
      </c>
      <c r="H1497" s="661" t="s">
        <v>578</v>
      </c>
      <c r="I1497" s="661" t="s">
        <v>3600</v>
      </c>
      <c r="J1497" s="661" t="s">
        <v>3601</v>
      </c>
      <c r="K1497" s="661"/>
      <c r="L1497" s="662">
        <v>2200</v>
      </c>
      <c r="M1497" s="662">
        <v>2200</v>
      </c>
      <c r="N1497" s="661">
        <v>1</v>
      </c>
      <c r="O1497" s="744">
        <v>1</v>
      </c>
      <c r="P1497" s="662"/>
      <c r="Q1497" s="677">
        <v>0</v>
      </c>
      <c r="R1497" s="661"/>
      <c r="S1497" s="677">
        <v>0</v>
      </c>
      <c r="T1497" s="744"/>
      <c r="U1497" s="700">
        <v>0</v>
      </c>
    </row>
    <row r="1498" spans="1:21" ht="14.4" customHeight="1" x14ac:dyDescent="0.3">
      <c r="A1498" s="660">
        <v>11</v>
      </c>
      <c r="B1498" s="661" t="s">
        <v>577</v>
      </c>
      <c r="C1498" s="661" t="s">
        <v>2261</v>
      </c>
      <c r="D1498" s="742" t="s">
        <v>3663</v>
      </c>
      <c r="E1498" s="743" t="s">
        <v>2286</v>
      </c>
      <c r="F1498" s="661" t="s">
        <v>2258</v>
      </c>
      <c r="G1498" s="661" t="s">
        <v>2318</v>
      </c>
      <c r="H1498" s="661" t="s">
        <v>578</v>
      </c>
      <c r="I1498" s="661" t="s">
        <v>3602</v>
      </c>
      <c r="J1498" s="661" t="s">
        <v>3603</v>
      </c>
      <c r="K1498" s="661" t="s">
        <v>3604</v>
      </c>
      <c r="L1498" s="662">
        <v>100</v>
      </c>
      <c r="M1498" s="662">
        <v>100</v>
      </c>
      <c r="N1498" s="661">
        <v>1</v>
      </c>
      <c r="O1498" s="744">
        <v>1</v>
      </c>
      <c r="P1498" s="662"/>
      <c r="Q1498" s="677">
        <v>0</v>
      </c>
      <c r="R1498" s="661"/>
      <c r="S1498" s="677">
        <v>0</v>
      </c>
      <c r="T1498" s="744"/>
      <c r="U1498" s="700">
        <v>0</v>
      </c>
    </row>
    <row r="1499" spans="1:21" ht="14.4" customHeight="1" x14ac:dyDescent="0.3">
      <c r="A1499" s="660">
        <v>11</v>
      </c>
      <c r="B1499" s="661" t="s">
        <v>577</v>
      </c>
      <c r="C1499" s="661" t="s">
        <v>2261</v>
      </c>
      <c r="D1499" s="742" t="s">
        <v>3663</v>
      </c>
      <c r="E1499" s="743" t="s">
        <v>2286</v>
      </c>
      <c r="F1499" s="661" t="s">
        <v>2258</v>
      </c>
      <c r="G1499" s="661" t="s">
        <v>2330</v>
      </c>
      <c r="H1499" s="661" t="s">
        <v>578</v>
      </c>
      <c r="I1499" s="661" t="s">
        <v>2911</v>
      </c>
      <c r="J1499" s="661" t="s">
        <v>2912</v>
      </c>
      <c r="K1499" s="661" t="s">
        <v>2913</v>
      </c>
      <c r="L1499" s="662">
        <v>300</v>
      </c>
      <c r="M1499" s="662">
        <v>600</v>
      </c>
      <c r="N1499" s="661">
        <v>2</v>
      </c>
      <c r="O1499" s="744">
        <v>1</v>
      </c>
      <c r="P1499" s="662">
        <v>600</v>
      </c>
      <c r="Q1499" s="677">
        <v>1</v>
      </c>
      <c r="R1499" s="661">
        <v>2</v>
      </c>
      <c r="S1499" s="677">
        <v>1</v>
      </c>
      <c r="T1499" s="744">
        <v>1</v>
      </c>
      <c r="U1499" s="700">
        <v>1</v>
      </c>
    </row>
    <row r="1500" spans="1:21" ht="14.4" customHeight="1" x14ac:dyDescent="0.3">
      <c r="A1500" s="660">
        <v>11</v>
      </c>
      <c r="B1500" s="661" t="s">
        <v>577</v>
      </c>
      <c r="C1500" s="661" t="s">
        <v>2261</v>
      </c>
      <c r="D1500" s="742" t="s">
        <v>3663</v>
      </c>
      <c r="E1500" s="743" t="s">
        <v>2286</v>
      </c>
      <c r="F1500" s="661" t="s">
        <v>2258</v>
      </c>
      <c r="G1500" s="661" t="s">
        <v>2330</v>
      </c>
      <c r="H1500" s="661" t="s">
        <v>578</v>
      </c>
      <c r="I1500" s="661" t="s">
        <v>2436</v>
      </c>
      <c r="J1500" s="661" t="s">
        <v>2437</v>
      </c>
      <c r="K1500" s="661" t="s">
        <v>2438</v>
      </c>
      <c r="L1500" s="662">
        <v>200</v>
      </c>
      <c r="M1500" s="662">
        <v>18200</v>
      </c>
      <c r="N1500" s="661">
        <v>91</v>
      </c>
      <c r="O1500" s="744">
        <v>46</v>
      </c>
      <c r="P1500" s="662">
        <v>17000</v>
      </c>
      <c r="Q1500" s="677">
        <v>0.93406593406593408</v>
      </c>
      <c r="R1500" s="661">
        <v>85</v>
      </c>
      <c r="S1500" s="677">
        <v>0.93406593406593408</v>
      </c>
      <c r="T1500" s="744">
        <v>43</v>
      </c>
      <c r="U1500" s="700">
        <v>0.93478260869565222</v>
      </c>
    </row>
    <row r="1501" spans="1:21" ht="14.4" customHeight="1" x14ac:dyDescent="0.3">
      <c r="A1501" s="660">
        <v>11</v>
      </c>
      <c r="B1501" s="661" t="s">
        <v>577</v>
      </c>
      <c r="C1501" s="661" t="s">
        <v>2261</v>
      </c>
      <c r="D1501" s="742" t="s">
        <v>3663</v>
      </c>
      <c r="E1501" s="743" t="s">
        <v>2286</v>
      </c>
      <c r="F1501" s="661" t="s">
        <v>2258</v>
      </c>
      <c r="G1501" s="661" t="s">
        <v>2330</v>
      </c>
      <c r="H1501" s="661" t="s">
        <v>578</v>
      </c>
      <c r="I1501" s="661" t="s">
        <v>2331</v>
      </c>
      <c r="J1501" s="661" t="s">
        <v>2332</v>
      </c>
      <c r="K1501" s="661" t="s">
        <v>2333</v>
      </c>
      <c r="L1501" s="662">
        <v>278.75</v>
      </c>
      <c r="M1501" s="662">
        <v>7247.5</v>
      </c>
      <c r="N1501" s="661">
        <v>26</v>
      </c>
      <c r="O1501" s="744">
        <v>13</v>
      </c>
      <c r="P1501" s="662">
        <v>6690</v>
      </c>
      <c r="Q1501" s="677">
        <v>0.92307692307692313</v>
      </c>
      <c r="R1501" s="661">
        <v>24</v>
      </c>
      <c r="S1501" s="677">
        <v>0.92307692307692313</v>
      </c>
      <c r="T1501" s="744">
        <v>12</v>
      </c>
      <c r="U1501" s="700">
        <v>0.92307692307692313</v>
      </c>
    </row>
    <row r="1502" spans="1:21" ht="14.4" customHeight="1" x14ac:dyDescent="0.3">
      <c r="A1502" s="660">
        <v>11</v>
      </c>
      <c r="B1502" s="661" t="s">
        <v>577</v>
      </c>
      <c r="C1502" s="661" t="s">
        <v>2261</v>
      </c>
      <c r="D1502" s="742" t="s">
        <v>3663</v>
      </c>
      <c r="E1502" s="743" t="s">
        <v>2286</v>
      </c>
      <c r="F1502" s="661" t="s">
        <v>2258</v>
      </c>
      <c r="G1502" s="661" t="s">
        <v>2357</v>
      </c>
      <c r="H1502" s="661" t="s">
        <v>578</v>
      </c>
      <c r="I1502" s="661" t="s">
        <v>3605</v>
      </c>
      <c r="J1502" s="661" t="s">
        <v>3606</v>
      </c>
      <c r="K1502" s="661" t="s">
        <v>3607</v>
      </c>
      <c r="L1502" s="662">
        <v>0</v>
      </c>
      <c r="M1502" s="662">
        <v>0</v>
      </c>
      <c r="N1502" s="661">
        <v>1</v>
      </c>
      <c r="O1502" s="744">
        <v>1</v>
      </c>
      <c r="P1502" s="662"/>
      <c r="Q1502" s="677"/>
      <c r="R1502" s="661"/>
      <c r="S1502" s="677">
        <v>0</v>
      </c>
      <c r="T1502" s="744"/>
      <c r="U1502" s="700">
        <v>0</v>
      </c>
    </row>
    <row r="1503" spans="1:21" ht="14.4" customHeight="1" x14ac:dyDescent="0.3">
      <c r="A1503" s="660">
        <v>11</v>
      </c>
      <c r="B1503" s="661" t="s">
        <v>577</v>
      </c>
      <c r="C1503" s="661" t="s">
        <v>2261</v>
      </c>
      <c r="D1503" s="742" t="s">
        <v>3663</v>
      </c>
      <c r="E1503" s="743" t="s">
        <v>2286</v>
      </c>
      <c r="F1503" s="661" t="s">
        <v>2258</v>
      </c>
      <c r="G1503" s="661" t="s">
        <v>2669</v>
      </c>
      <c r="H1503" s="661" t="s">
        <v>578</v>
      </c>
      <c r="I1503" s="661" t="s">
        <v>2670</v>
      </c>
      <c r="J1503" s="661" t="s">
        <v>2671</v>
      </c>
      <c r="K1503" s="661" t="s">
        <v>2672</v>
      </c>
      <c r="L1503" s="662">
        <v>1659.44</v>
      </c>
      <c r="M1503" s="662">
        <v>1659.44</v>
      </c>
      <c r="N1503" s="661">
        <v>1</v>
      </c>
      <c r="O1503" s="744">
        <v>1</v>
      </c>
      <c r="P1503" s="662">
        <v>1659.44</v>
      </c>
      <c r="Q1503" s="677">
        <v>1</v>
      </c>
      <c r="R1503" s="661">
        <v>1</v>
      </c>
      <c r="S1503" s="677">
        <v>1</v>
      </c>
      <c r="T1503" s="744">
        <v>1</v>
      </c>
      <c r="U1503" s="700">
        <v>1</v>
      </c>
    </row>
    <row r="1504" spans="1:21" ht="14.4" customHeight="1" x14ac:dyDescent="0.3">
      <c r="A1504" s="660">
        <v>11</v>
      </c>
      <c r="B1504" s="661" t="s">
        <v>577</v>
      </c>
      <c r="C1504" s="661" t="s">
        <v>2261</v>
      </c>
      <c r="D1504" s="742" t="s">
        <v>3663</v>
      </c>
      <c r="E1504" s="743" t="s">
        <v>2286</v>
      </c>
      <c r="F1504" s="661" t="s">
        <v>2258</v>
      </c>
      <c r="G1504" s="661" t="s">
        <v>2669</v>
      </c>
      <c r="H1504" s="661" t="s">
        <v>578</v>
      </c>
      <c r="I1504" s="661" t="s">
        <v>2825</v>
      </c>
      <c r="J1504" s="661" t="s">
        <v>2826</v>
      </c>
      <c r="K1504" s="661" t="s">
        <v>2827</v>
      </c>
      <c r="L1504" s="662">
        <v>553.15</v>
      </c>
      <c r="M1504" s="662">
        <v>9956.6999999999989</v>
      </c>
      <c r="N1504" s="661">
        <v>18</v>
      </c>
      <c r="O1504" s="744">
        <v>6</v>
      </c>
      <c r="P1504" s="662">
        <v>4978.3499999999995</v>
      </c>
      <c r="Q1504" s="677">
        <v>0.5</v>
      </c>
      <c r="R1504" s="661">
        <v>9</v>
      </c>
      <c r="S1504" s="677">
        <v>0.5</v>
      </c>
      <c r="T1504" s="744">
        <v>3</v>
      </c>
      <c r="U1504" s="700">
        <v>0.5</v>
      </c>
    </row>
    <row r="1505" spans="1:21" ht="14.4" customHeight="1" x14ac:dyDescent="0.3">
      <c r="A1505" s="660">
        <v>11</v>
      </c>
      <c r="B1505" s="661" t="s">
        <v>577</v>
      </c>
      <c r="C1505" s="661" t="s">
        <v>2261</v>
      </c>
      <c r="D1505" s="742" t="s">
        <v>3663</v>
      </c>
      <c r="E1505" s="743" t="s">
        <v>2287</v>
      </c>
      <c r="F1505" s="661" t="s">
        <v>2256</v>
      </c>
      <c r="G1505" s="661" t="s">
        <v>2681</v>
      </c>
      <c r="H1505" s="661" t="s">
        <v>578</v>
      </c>
      <c r="I1505" s="661" t="s">
        <v>3608</v>
      </c>
      <c r="J1505" s="661" t="s">
        <v>3609</v>
      </c>
      <c r="K1505" s="661" t="s">
        <v>3610</v>
      </c>
      <c r="L1505" s="662">
        <v>1295.6400000000001</v>
      </c>
      <c r="M1505" s="662">
        <v>1295.6400000000001</v>
      </c>
      <c r="N1505" s="661">
        <v>1</v>
      </c>
      <c r="O1505" s="744">
        <v>1</v>
      </c>
      <c r="P1505" s="662"/>
      <c r="Q1505" s="677">
        <v>0</v>
      </c>
      <c r="R1505" s="661"/>
      <c r="S1505" s="677">
        <v>0</v>
      </c>
      <c r="T1505" s="744"/>
      <c r="U1505" s="700">
        <v>0</v>
      </c>
    </row>
    <row r="1506" spans="1:21" ht="14.4" customHeight="1" x14ac:dyDescent="0.3">
      <c r="A1506" s="660">
        <v>11</v>
      </c>
      <c r="B1506" s="661" t="s">
        <v>577</v>
      </c>
      <c r="C1506" s="661" t="s">
        <v>2261</v>
      </c>
      <c r="D1506" s="742" t="s">
        <v>3663</v>
      </c>
      <c r="E1506" s="743" t="s">
        <v>2287</v>
      </c>
      <c r="F1506" s="661" t="s">
        <v>2256</v>
      </c>
      <c r="G1506" s="661" t="s">
        <v>2291</v>
      </c>
      <c r="H1506" s="661" t="s">
        <v>960</v>
      </c>
      <c r="I1506" s="661" t="s">
        <v>1126</v>
      </c>
      <c r="J1506" s="661" t="s">
        <v>2138</v>
      </c>
      <c r="K1506" s="661" t="s">
        <v>2139</v>
      </c>
      <c r="L1506" s="662">
        <v>154.36000000000001</v>
      </c>
      <c r="M1506" s="662">
        <v>926.16000000000008</v>
      </c>
      <c r="N1506" s="661">
        <v>6</v>
      </c>
      <c r="O1506" s="744">
        <v>3.5</v>
      </c>
      <c r="P1506" s="662">
        <v>463.08000000000004</v>
      </c>
      <c r="Q1506" s="677">
        <v>0.5</v>
      </c>
      <c r="R1506" s="661">
        <v>3</v>
      </c>
      <c r="S1506" s="677">
        <v>0.5</v>
      </c>
      <c r="T1506" s="744">
        <v>1</v>
      </c>
      <c r="U1506" s="700">
        <v>0.2857142857142857</v>
      </c>
    </row>
    <row r="1507" spans="1:21" ht="14.4" customHeight="1" x14ac:dyDescent="0.3">
      <c r="A1507" s="660">
        <v>11</v>
      </c>
      <c r="B1507" s="661" t="s">
        <v>577</v>
      </c>
      <c r="C1507" s="661" t="s">
        <v>2261</v>
      </c>
      <c r="D1507" s="742" t="s">
        <v>3663</v>
      </c>
      <c r="E1507" s="743" t="s">
        <v>2287</v>
      </c>
      <c r="F1507" s="661" t="s">
        <v>2256</v>
      </c>
      <c r="G1507" s="661" t="s">
        <v>2291</v>
      </c>
      <c r="H1507" s="661" t="s">
        <v>578</v>
      </c>
      <c r="I1507" s="661" t="s">
        <v>2689</v>
      </c>
      <c r="J1507" s="661" t="s">
        <v>2488</v>
      </c>
      <c r="K1507" s="661" t="s">
        <v>2139</v>
      </c>
      <c r="L1507" s="662">
        <v>154.36000000000001</v>
      </c>
      <c r="M1507" s="662">
        <v>463.08000000000004</v>
      </c>
      <c r="N1507" s="661">
        <v>3</v>
      </c>
      <c r="O1507" s="744">
        <v>1</v>
      </c>
      <c r="P1507" s="662"/>
      <c r="Q1507" s="677">
        <v>0</v>
      </c>
      <c r="R1507" s="661"/>
      <c r="S1507" s="677">
        <v>0</v>
      </c>
      <c r="T1507" s="744"/>
      <c r="U1507" s="700">
        <v>0</v>
      </c>
    </row>
    <row r="1508" spans="1:21" ht="14.4" customHeight="1" x14ac:dyDescent="0.3">
      <c r="A1508" s="660">
        <v>11</v>
      </c>
      <c r="B1508" s="661" t="s">
        <v>577</v>
      </c>
      <c r="C1508" s="661" t="s">
        <v>2261</v>
      </c>
      <c r="D1508" s="742" t="s">
        <v>3663</v>
      </c>
      <c r="E1508" s="743" t="s">
        <v>2287</v>
      </c>
      <c r="F1508" s="661" t="s">
        <v>2256</v>
      </c>
      <c r="G1508" s="661" t="s">
        <v>2459</v>
      </c>
      <c r="H1508" s="661" t="s">
        <v>578</v>
      </c>
      <c r="I1508" s="661" t="s">
        <v>2460</v>
      </c>
      <c r="J1508" s="661" t="s">
        <v>2461</v>
      </c>
      <c r="K1508" s="661" t="s">
        <v>2462</v>
      </c>
      <c r="L1508" s="662">
        <v>159.71</v>
      </c>
      <c r="M1508" s="662">
        <v>1437.3899999999999</v>
      </c>
      <c r="N1508" s="661">
        <v>9</v>
      </c>
      <c r="O1508" s="744">
        <v>2.5</v>
      </c>
      <c r="P1508" s="662">
        <v>479.13</v>
      </c>
      <c r="Q1508" s="677">
        <v>0.33333333333333337</v>
      </c>
      <c r="R1508" s="661">
        <v>3</v>
      </c>
      <c r="S1508" s="677">
        <v>0.33333333333333331</v>
      </c>
      <c r="T1508" s="744">
        <v>1</v>
      </c>
      <c r="U1508" s="700">
        <v>0.4</v>
      </c>
    </row>
    <row r="1509" spans="1:21" ht="14.4" customHeight="1" x14ac:dyDescent="0.3">
      <c r="A1509" s="660">
        <v>11</v>
      </c>
      <c r="B1509" s="661" t="s">
        <v>577</v>
      </c>
      <c r="C1509" s="661" t="s">
        <v>2261</v>
      </c>
      <c r="D1509" s="742" t="s">
        <v>3663</v>
      </c>
      <c r="E1509" s="743" t="s">
        <v>2287</v>
      </c>
      <c r="F1509" s="661" t="s">
        <v>2256</v>
      </c>
      <c r="G1509" s="661" t="s">
        <v>2292</v>
      </c>
      <c r="H1509" s="661" t="s">
        <v>578</v>
      </c>
      <c r="I1509" s="661" t="s">
        <v>2338</v>
      </c>
      <c r="J1509" s="661" t="s">
        <v>1102</v>
      </c>
      <c r="K1509" s="661" t="s">
        <v>2146</v>
      </c>
      <c r="L1509" s="662">
        <v>170.52</v>
      </c>
      <c r="M1509" s="662">
        <v>2728.32</v>
      </c>
      <c r="N1509" s="661">
        <v>16</v>
      </c>
      <c r="O1509" s="744">
        <v>6</v>
      </c>
      <c r="P1509" s="662">
        <v>2046.24</v>
      </c>
      <c r="Q1509" s="677">
        <v>0.75</v>
      </c>
      <c r="R1509" s="661">
        <v>12</v>
      </c>
      <c r="S1509" s="677">
        <v>0.75</v>
      </c>
      <c r="T1509" s="744">
        <v>4.5</v>
      </c>
      <c r="U1509" s="700">
        <v>0.75</v>
      </c>
    </row>
    <row r="1510" spans="1:21" ht="14.4" customHeight="1" x14ac:dyDescent="0.3">
      <c r="A1510" s="660">
        <v>11</v>
      </c>
      <c r="B1510" s="661" t="s">
        <v>577</v>
      </c>
      <c r="C1510" s="661" t="s">
        <v>2261</v>
      </c>
      <c r="D1510" s="742" t="s">
        <v>3663</v>
      </c>
      <c r="E1510" s="743" t="s">
        <v>2287</v>
      </c>
      <c r="F1510" s="661" t="s">
        <v>2256</v>
      </c>
      <c r="G1510" s="661" t="s">
        <v>2292</v>
      </c>
      <c r="H1510" s="661" t="s">
        <v>578</v>
      </c>
      <c r="I1510" s="661" t="s">
        <v>2293</v>
      </c>
      <c r="J1510" s="661" t="s">
        <v>1102</v>
      </c>
      <c r="K1510" s="661" t="s">
        <v>1091</v>
      </c>
      <c r="L1510" s="662">
        <v>0</v>
      </c>
      <c r="M1510" s="662">
        <v>0</v>
      </c>
      <c r="N1510" s="661">
        <v>1</v>
      </c>
      <c r="O1510" s="744">
        <v>1</v>
      </c>
      <c r="P1510" s="662">
        <v>0</v>
      </c>
      <c r="Q1510" s="677"/>
      <c r="R1510" s="661">
        <v>1</v>
      </c>
      <c r="S1510" s="677">
        <v>1</v>
      </c>
      <c r="T1510" s="744">
        <v>1</v>
      </c>
      <c r="U1510" s="700">
        <v>1</v>
      </c>
    </row>
    <row r="1511" spans="1:21" ht="14.4" customHeight="1" x14ac:dyDescent="0.3">
      <c r="A1511" s="660">
        <v>11</v>
      </c>
      <c r="B1511" s="661" t="s">
        <v>577</v>
      </c>
      <c r="C1511" s="661" t="s">
        <v>2261</v>
      </c>
      <c r="D1511" s="742" t="s">
        <v>3663</v>
      </c>
      <c r="E1511" s="743" t="s">
        <v>2287</v>
      </c>
      <c r="F1511" s="661" t="s">
        <v>2256</v>
      </c>
      <c r="G1511" s="661" t="s">
        <v>2850</v>
      </c>
      <c r="H1511" s="661" t="s">
        <v>578</v>
      </c>
      <c r="I1511" s="661" t="s">
        <v>2853</v>
      </c>
      <c r="J1511" s="661" t="s">
        <v>2852</v>
      </c>
      <c r="K1511" s="661" t="s">
        <v>2854</v>
      </c>
      <c r="L1511" s="662">
        <v>0</v>
      </c>
      <c r="M1511" s="662">
        <v>0</v>
      </c>
      <c r="N1511" s="661">
        <v>1</v>
      </c>
      <c r="O1511" s="744">
        <v>0.5</v>
      </c>
      <c r="P1511" s="662">
        <v>0</v>
      </c>
      <c r="Q1511" s="677"/>
      <c r="R1511" s="661">
        <v>1</v>
      </c>
      <c r="S1511" s="677">
        <v>1</v>
      </c>
      <c r="T1511" s="744">
        <v>0.5</v>
      </c>
      <c r="U1511" s="700">
        <v>1</v>
      </c>
    </row>
    <row r="1512" spans="1:21" ht="14.4" customHeight="1" x14ac:dyDescent="0.3">
      <c r="A1512" s="660">
        <v>11</v>
      </c>
      <c r="B1512" s="661" t="s">
        <v>577</v>
      </c>
      <c r="C1512" s="661" t="s">
        <v>2261</v>
      </c>
      <c r="D1512" s="742" t="s">
        <v>3663</v>
      </c>
      <c r="E1512" s="743" t="s">
        <v>2287</v>
      </c>
      <c r="F1512" s="661" t="s">
        <v>2256</v>
      </c>
      <c r="G1512" s="661" t="s">
        <v>2295</v>
      </c>
      <c r="H1512" s="661" t="s">
        <v>578</v>
      </c>
      <c r="I1512" s="661" t="s">
        <v>2370</v>
      </c>
      <c r="J1512" s="661" t="s">
        <v>2371</v>
      </c>
      <c r="K1512" s="661" t="s">
        <v>2372</v>
      </c>
      <c r="L1512" s="662">
        <v>96.84</v>
      </c>
      <c r="M1512" s="662">
        <v>1258.9200000000003</v>
      </c>
      <c r="N1512" s="661">
        <v>13</v>
      </c>
      <c r="O1512" s="744">
        <v>9</v>
      </c>
      <c r="P1512" s="662">
        <v>1065.2400000000002</v>
      </c>
      <c r="Q1512" s="677">
        <v>0.84615384615384615</v>
      </c>
      <c r="R1512" s="661">
        <v>11</v>
      </c>
      <c r="S1512" s="677">
        <v>0.84615384615384615</v>
      </c>
      <c r="T1512" s="744">
        <v>8</v>
      </c>
      <c r="U1512" s="700">
        <v>0.88888888888888884</v>
      </c>
    </row>
    <row r="1513" spans="1:21" ht="14.4" customHeight="1" x14ac:dyDescent="0.3">
      <c r="A1513" s="660">
        <v>11</v>
      </c>
      <c r="B1513" s="661" t="s">
        <v>577</v>
      </c>
      <c r="C1513" s="661" t="s">
        <v>2261</v>
      </c>
      <c r="D1513" s="742" t="s">
        <v>3663</v>
      </c>
      <c r="E1513" s="743" t="s">
        <v>2287</v>
      </c>
      <c r="F1513" s="661" t="s">
        <v>2256</v>
      </c>
      <c r="G1513" s="661" t="s">
        <v>2295</v>
      </c>
      <c r="H1513" s="661" t="s">
        <v>578</v>
      </c>
      <c r="I1513" s="661" t="s">
        <v>2496</v>
      </c>
      <c r="J1513" s="661" t="s">
        <v>2371</v>
      </c>
      <c r="K1513" s="661" t="s">
        <v>2497</v>
      </c>
      <c r="L1513" s="662">
        <v>322.8</v>
      </c>
      <c r="M1513" s="662">
        <v>322.8</v>
      </c>
      <c r="N1513" s="661">
        <v>1</v>
      </c>
      <c r="O1513" s="744">
        <v>0.5</v>
      </c>
      <c r="P1513" s="662">
        <v>322.8</v>
      </c>
      <c r="Q1513" s="677">
        <v>1</v>
      </c>
      <c r="R1513" s="661">
        <v>1</v>
      </c>
      <c r="S1513" s="677">
        <v>1</v>
      </c>
      <c r="T1513" s="744">
        <v>0.5</v>
      </c>
      <c r="U1513" s="700">
        <v>1</v>
      </c>
    </row>
    <row r="1514" spans="1:21" ht="14.4" customHeight="1" x14ac:dyDescent="0.3">
      <c r="A1514" s="660">
        <v>11</v>
      </c>
      <c r="B1514" s="661" t="s">
        <v>577</v>
      </c>
      <c r="C1514" s="661" t="s">
        <v>2261</v>
      </c>
      <c r="D1514" s="742" t="s">
        <v>3663</v>
      </c>
      <c r="E1514" s="743" t="s">
        <v>2287</v>
      </c>
      <c r="F1514" s="661" t="s">
        <v>2256</v>
      </c>
      <c r="G1514" s="661" t="s">
        <v>2295</v>
      </c>
      <c r="H1514" s="661" t="s">
        <v>578</v>
      </c>
      <c r="I1514" s="661" t="s">
        <v>3116</v>
      </c>
      <c r="J1514" s="661" t="s">
        <v>2976</v>
      </c>
      <c r="K1514" s="661" t="s">
        <v>2372</v>
      </c>
      <c r="L1514" s="662">
        <v>0</v>
      </c>
      <c r="M1514" s="662">
        <v>0</v>
      </c>
      <c r="N1514" s="661">
        <v>1</v>
      </c>
      <c r="O1514" s="744">
        <v>1</v>
      </c>
      <c r="P1514" s="662"/>
      <c r="Q1514" s="677"/>
      <c r="R1514" s="661"/>
      <c r="S1514" s="677">
        <v>0</v>
      </c>
      <c r="T1514" s="744"/>
      <c r="U1514" s="700">
        <v>0</v>
      </c>
    </row>
    <row r="1515" spans="1:21" ht="14.4" customHeight="1" x14ac:dyDescent="0.3">
      <c r="A1515" s="660">
        <v>11</v>
      </c>
      <c r="B1515" s="661" t="s">
        <v>577</v>
      </c>
      <c r="C1515" s="661" t="s">
        <v>2261</v>
      </c>
      <c r="D1515" s="742" t="s">
        <v>3663</v>
      </c>
      <c r="E1515" s="743" t="s">
        <v>2287</v>
      </c>
      <c r="F1515" s="661" t="s">
        <v>2256</v>
      </c>
      <c r="G1515" s="661" t="s">
        <v>2295</v>
      </c>
      <c r="H1515" s="661" t="s">
        <v>578</v>
      </c>
      <c r="I1515" s="661" t="s">
        <v>2498</v>
      </c>
      <c r="J1515" s="661" t="s">
        <v>2499</v>
      </c>
      <c r="K1515" s="661" t="s">
        <v>2500</v>
      </c>
      <c r="L1515" s="662">
        <v>96.84</v>
      </c>
      <c r="M1515" s="662">
        <v>96.84</v>
      </c>
      <c r="N1515" s="661">
        <v>1</v>
      </c>
      <c r="O1515" s="744">
        <v>1</v>
      </c>
      <c r="P1515" s="662">
        <v>96.84</v>
      </c>
      <c r="Q1515" s="677">
        <v>1</v>
      </c>
      <c r="R1515" s="661">
        <v>1</v>
      </c>
      <c r="S1515" s="677">
        <v>1</v>
      </c>
      <c r="T1515" s="744">
        <v>1</v>
      </c>
      <c r="U1515" s="700">
        <v>1</v>
      </c>
    </row>
    <row r="1516" spans="1:21" ht="14.4" customHeight="1" x14ac:dyDescent="0.3">
      <c r="A1516" s="660">
        <v>11</v>
      </c>
      <c r="B1516" s="661" t="s">
        <v>577</v>
      </c>
      <c r="C1516" s="661" t="s">
        <v>2261</v>
      </c>
      <c r="D1516" s="742" t="s">
        <v>3663</v>
      </c>
      <c r="E1516" s="743" t="s">
        <v>2287</v>
      </c>
      <c r="F1516" s="661" t="s">
        <v>2256</v>
      </c>
      <c r="G1516" s="661" t="s">
        <v>2295</v>
      </c>
      <c r="H1516" s="661" t="s">
        <v>578</v>
      </c>
      <c r="I1516" s="661" t="s">
        <v>3611</v>
      </c>
      <c r="J1516" s="661" t="s">
        <v>3612</v>
      </c>
      <c r="K1516" s="661" t="s">
        <v>3613</v>
      </c>
      <c r="L1516" s="662">
        <v>64.56</v>
      </c>
      <c r="M1516" s="662">
        <v>64.56</v>
      </c>
      <c r="N1516" s="661">
        <v>1</v>
      </c>
      <c r="O1516" s="744">
        <v>1</v>
      </c>
      <c r="P1516" s="662"/>
      <c r="Q1516" s="677">
        <v>0</v>
      </c>
      <c r="R1516" s="661"/>
      <c r="S1516" s="677">
        <v>0</v>
      </c>
      <c r="T1516" s="744"/>
      <c r="U1516" s="700">
        <v>0</v>
      </c>
    </row>
    <row r="1517" spans="1:21" ht="14.4" customHeight="1" x14ac:dyDescent="0.3">
      <c r="A1517" s="660">
        <v>11</v>
      </c>
      <c r="B1517" s="661" t="s">
        <v>577</v>
      </c>
      <c r="C1517" s="661" t="s">
        <v>2261</v>
      </c>
      <c r="D1517" s="742" t="s">
        <v>3663</v>
      </c>
      <c r="E1517" s="743" t="s">
        <v>2287</v>
      </c>
      <c r="F1517" s="661" t="s">
        <v>2256</v>
      </c>
      <c r="G1517" s="661" t="s">
        <v>2295</v>
      </c>
      <c r="H1517" s="661" t="s">
        <v>578</v>
      </c>
      <c r="I1517" s="661" t="s">
        <v>3523</v>
      </c>
      <c r="J1517" s="661" t="s">
        <v>2976</v>
      </c>
      <c r="K1517" s="661" t="s">
        <v>3524</v>
      </c>
      <c r="L1517" s="662">
        <v>64.56</v>
      </c>
      <c r="M1517" s="662">
        <v>64.56</v>
      </c>
      <c r="N1517" s="661">
        <v>1</v>
      </c>
      <c r="O1517" s="744">
        <v>1</v>
      </c>
      <c r="P1517" s="662">
        <v>64.56</v>
      </c>
      <c r="Q1517" s="677">
        <v>1</v>
      </c>
      <c r="R1517" s="661">
        <v>1</v>
      </c>
      <c r="S1517" s="677">
        <v>1</v>
      </c>
      <c r="T1517" s="744">
        <v>1</v>
      </c>
      <c r="U1517" s="700">
        <v>1</v>
      </c>
    </row>
    <row r="1518" spans="1:21" ht="14.4" customHeight="1" x14ac:dyDescent="0.3">
      <c r="A1518" s="660">
        <v>11</v>
      </c>
      <c r="B1518" s="661" t="s">
        <v>577</v>
      </c>
      <c r="C1518" s="661" t="s">
        <v>2261</v>
      </c>
      <c r="D1518" s="742" t="s">
        <v>3663</v>
      </c>
      <c r="E1518" s="743" t="s">
        <v>2287</v>
      </c>
      <c r="F1518" s="661" t="s">
        <v>2256</v>
      </c>
      <c r="G1518" s="661" t="s">
        <v>2295</v>
      </c>
      <c r="H1518" s="661" t="s">
        <v>578</v>
      </c>
      <c r="I1518" s="661" t="s">
        <v>3614</v>
      </c>
      <c r="J1518" s="661" t="s">
        <v>1877</v>
      </c>
      <c r="K1518" s="661" t="s">
        <v>2730</v>
      </c>
      <c r="L1518" s="662">
        <v>0</v>
      </c>
      <c r="M1518" s="662">
        <v>0</v>
      </c>
      <c r="N1518" s="661">
        <v>1</v>
      </c>
      <c r="O1518" s="744">
        <v>0.5</v>
      </c>
      <c r="P1518" s="662">
        <v>0</v>
      </c>
      <c r="Q1518" s="677"/>
      <c r="R1518" s="661">
        <v>1</v>
      </c>
      <c r="S1518" s="677">
        <v>1</v>
      </c>
      <c r="T1518" s="744">
        <v>0.5</v>
      </c>
      <c r="U1518" s="700">
        <v>1</v>
      </c>
    </row>
    <row r="1519" spans="1:21" ht="14.4" customHeight="1" x14ac:dyDescent="0.3">
      <c r="A1519" s="660">
        <v>11</v>
      </c>
      <c r="B1519" s="661" t="s">
        <v>577</v>
      </c>
      <c r="C1519" s="661" t="s">
        <v>2261</v>
      </c>
      <c r="D1519" s="742" t="s">
        <v>3663</v>
      </c>
      <c r="E1519" s="743" t="s">
        <v>2287</v>
      </c>
      <c r="F1519" s="661" t="s">
        <v>2256</v>
      </c>
      <c r="G1519" s="661" t="s">
        <v>2343</v>
      </c>
      <c r="H1519" s="661" t="s">
        <v>578</v>
      </c>
      <c r="I1519" s="661" t="s">
        <v>668</v>
      </c>
      <c r="J1519" s="661" t="s">
        <v>669</v>
      </c>
      <c r="K1519" s="661" t="s">
        <v>2345</v>
      </c>
      <c r="L1519" s="662">
        <v>110.28</v>
      </c>
      <c r="M1519" s="662">
        <v>110.28</v>
      </c>
      <c r="N1519" s="661">
        <v>1</v>
      </c>
      <c r="O1519" s="744">
        <v>0.5</v>
      </c>
      <c r="P1519" s="662">
        <v>110.28</v>
      </c>
      <c r="Q1519" s="677">
        <v>1</v>
      </c>
      <c r="R1519" s="661">
        <v>1</v>
      </c>
      <c r="S1519" s="677">
        <v>1</v>
      </c>
      <c r="T1519" s="744">
        <v>0.5</v>
      </c>
      <c r="U1519" s="700">
        <v>1</v>
      </c>
    </row>
    <row r="1520" spans="1:21" ht="14.4" customHeight="1" x14ac:dyDescent="0.3">
      <c r="A1520" s="660">
        <v>11</v>
      </c>
      <c r="B1520" s="661" t="s">
        <v>577</v>
      </c>
      <c r="C1520" s="661" t="s">
        <v>2261</v>
      </c>
      <c r="D1520" s="742" t="s">
        <v>3663</v>
      </c>
      <c r="E1520" s="743" t="s">
        <v>2287</v>
      </c>
      <c r="F1520" s="661" t="s">
        <v>2256</v>
      </c>
      <c r="G1520" s="661" t="s">
        <v>2374</v>
      </c>
      <c r="H1520" s="661" t="s">
        <v>578</v>
      </c>
      <c r="I1520" s="661" t="s">
        <v>1282</v>
      </c>
      <c r="J1520" s="661" t="s">
        <v>2375</v>
      </c>
      <c r="K1520" s="661" t="s">
        <v>1280</v>
      </c>
      <c r="L1520" s="662">
        <v>0</v>
      </c>
      <c r="M1520" s="662">
        <v>0</v>
      </c>
      <c r="N1520" s="661">
        <v>1</v>
      </c>
      <c r="O1520" s="744">
        <v>0.5</v>
      </c>
      <c r="P1520" s="662"/>
      <c r="Q1520" s="677"/>
      <c r="R1520" s="661"/>
      <c r="S1520" s="677">
        <v>0</v>
      </c>
      <c r="T1520" s="744"/>
      <c r="U1520" s="700">
        <v>0</v>
      </c>
    </row>
    <row r="1521" spans="1:21" ht="14.4" customHeight="1" x14ac:dyDescent="0.3">
      <c r="A1521" s="660">
        <v>11</v>
      </c>
      <c r="B1521" s="661" t="s">
        <v>577</v>
      </c>
      <c r="C1521" s="661" t="s">
        <v>2261</v>
      </c>
      <c r="D1521" s="742" t="s">
        <v>3663</v>
      </c>
      <c r="E1521" s="743" t="s">
        <v>2287</v>
      </c>
      <c r="F1521" s="661" t="s">
        <v>2256</v>
      </c>
      <c r="G1521" s="661" t="s">
        <v>2376</v>
      </c>
      <c r="H1521" s="661" t="s">
        <v>578</v>
      </c>
      <c r="I1521" s="661" t="s">
        <v>838</v>
      </c>
      <c r="J1521" s="661" t="s">
        <v>839</v>
      </c>
      <c r="K1521" s="661" t="s">
        <v>2377</v>
      </c>
      <c r="L1521" s="662">
        <v>60.9</v>
      </c>
      <c r="M1521" s="662">
        <v>791.69999999999982</v>
      </c>
      <c r="N1521" s="661">
        <v>13</v>
      </c>
      <c r="O1521" s="744">
        <v>4.5</v>
      </c>
      <c r="P1521" s="662">
        <v>182.7</v>
      </c>
      <c r="Q1521" s="677">
        <v>0.23076923076923081</v>
      </c>
      <c r="R1521" s="661">
        <v>3</v>
      </c>
      <c r="S1521" s="677">
        <v>0.23076923076923078</v>
      </c>
      <c r="T1521" s="744">
        <v>0.5</v>
      </c>
      <c r="U1521" s="700">
        <v>0.1111111111111111</v>
      </c>
    </row>
    <row r="1522" spans="1:21" ht="14.4" customHeight="1" x14ac:dyDescent="0.3">
      <c r="A1522" s="660">
        <v>11</v>
      </c>
      <c r="B1522" s="661" t="s">
        <v>577</v>
      </c>
      <c r="C1522" s="661" t="s">
        <v>2261</v>
      </c>
      <c r="D1522" s="742" t="s">
        <v>3663</v>
      </c>
      <c r="E1522" s="743" t="s">
        <v>2287</v>
      </c>
      <c r="F1522" s="661" t="s">
        <v>2256</v>
      </c>
      <c r="G1522" s="661" t="s">
        <v>2346</v>
      </c>
      <c r="H1522" s="661" t="s">
        <v>578</v>
      </c>
      <c r="I1522" s="661" t="s">
        <v>773</v>
      </c>
      <c r="J1522" s="661" t="s">
        <v>774</v>
      </c>
      <c r="K1522" s="661" t="s">
        <v>2382</v>
      </c>
      <c r="L1522" s="662">
        <v>0</v>
      </c>
      <c r="M1522" s="662">
        <v>0</v>
      </c>
      <c r="N1522" s="661">
        <v>3</v>
      </c>
      <c r="O1522" s="744">
        <v>1</v>
      </c>
      <c r="P1522" s="662">
        <v>0</v>
      </c>
      <c r="Q1522" s="677"/>
      <c r="R1522" s="661">
        <v>3</v>
      </c>
      <c r="S1522" s="677">
        <v>1</v>
      </c>
      <c r="T1522" s="744">
        <v>1</v>
      </c>
      <c r="U1522" s="700">
        <v>1</v>
      </c>
    </row>
    <row r="1523" spans="1:21" ht="14.4" customHeight="1" x14ac:dyDescent="0.3">
      <c r="A1523" s="660">
        <v>11</v>
      </c>
      <c r="B1523" s="661" t="s">
        <v>577</v>
      </c>
      <c r="C1523" s="661" t="s">
        <v>2261</v>
      </c>
      <c r="D1523" s="742" t="s">
        <v>3663</v>
      </c>
      <c r="E1523" s="743" t="s">
        <v>2287</v>
      </c>
      <c r="F1523" s="661" t="s">
        <v>2256</v>
      </c>
      <c r="G1523" s="661" t="s">
        <v>2346</v>
      </c>
      <c r="H1523" s="661" t="s">
        <v>578</v>
      </c>
      <c r="I1523" s="661" t="s">
        <v>1541</v>
      </c>
      <c r="J1523" s="661" t="s">
        <v>774</v>
      </c>
      <c r="K1523" s="661" t="s">
        <v>1542</v>
      </c>
      <c r="L1523" s="662">
        <v>0</v>
      </c>
      <c r="M1523" s="662">
        <v>0</v>
      </c>
      <c r="N1523" s="661">
        <v>4</v>
      </c>
      <c r="O1523" s="744">
        <v>2</v>
      </c>
      <c r="P1523" s="662">
        <v>0</v>
      </c>
      <c r="Q1523" s="677"/>
      <c r="R1523" s="661">
        <v>4</v>
      </c>
      <c r="S1523" s="677">
        <v>1</v>
      </c>
      <c r="T1523" s="744">
        <v>2</v>
      </c>
      <c r="U1523" s="700">
        <v>1</v>
      </c>
    </row>
    <row r="1524" spans="1:21" ht="14.4" customHeight="1" x14ac:dyDescent="0.3">
      <c r="A1524" s="660">
        <v>11</v>
      </c>
      <c r="B1524" s="661" t="s">
        <v>577</v>
      </c>
      <c r="C1524" s="661" t="s">
        <v>2261</v>
      </c>
      <c r="D1524" s="742" t="s">
        <v>3663</v>
      </c>
      <c r="E1524" s="743" t="s">
        <v>2287</v>
      </c>
      <c r="F1524" s="661" t="s">
        <v>2256</v>
      </c>
      <c r="G1524" s="661" t="s">
        <v>2300</v>
      </c>
      <c r="H1524" s="661" t="s">
        <v>578</v>
      </c>
      <c r="I1524" s="661" t="s">
        <v>2443</v>
      </c>
      <c r="J1524" s="661" t="s">
        <v>1106</v>
      </c>
      <c r="K1524" s="661" t="s">
        <v>1107</v>
      </c>
      <c r="L1524" s="662">
        <v>147.31</v>
      </c>
      <c r="M1524" s="662">
        <v>294.62</v>
      </c>
      <c r="N1524" s="661">
        <v>2</v>
      </c>
      <c r="O1524" s="744">
        <v>0.5</v>
      </c>
      <c r="P1524" s="662">
        <v>294.62</v>
      </c>
      <c r="Q1524" s="677">
        <v>1</v>
      </c>
      <c r="R1524" s="661">
        <v>2</v>
      </c>
      <c r="S1524" s="677">
        <v>1</v>
      </c>
      <c r="T1524" s="744">
        <v>0.5</v>
      </c>
      <c r="U1524" s="700">
        <v>1</v>
      </c>
    </row>
    <row r="1525" spans="1:21" ht="14.4" customHeight="1" x14ac:dyDescent="0.3">
      <c r="A1525" s="660">
        <v>11</v>
      </c>
      <c r="B1525" s="661" t="s">
        <v>577</v>
      </c>
      <c r="C1525" s="661" t="s">
        <v>2261</v>
      </c>
      <c r="D1525" s="742" t="s">
        <v>3663</v>
      </c>
      <c r="E1525" s="743" t="s">
        <v>2287</v>
      </c>
      <c r="F1525" s="661" t="s">
        <v>2256</v>
      </c>
      <c r="G1525" s="661" t="s">
        <v>2534</v>
      </c>
      <c r="H1525" s="661" t="s">
        <v>960</v>
      </c>
      <c r="I1525" s="661" t="s">
        <v>2535</v>
      </c>
      <c r="J1525" s="661" t="s">
        <v>2536</v>
      </c>
      <c r="K1525" s="661" t="s">
        <v>2537</v>
      </c>
      <c r="L1525" s="662">
        <v>619.6</v>
      </c>
      <c r="M1525" s="662">
        <v>1239.2</v>
      </c>
      <c r="N1525" s="661">
        <v>2</v>
      </c>
      <c r="O1525" s="744">
        <v>1</v>
      </c>
      <c r="P1525" s="662">
        <v>1239.2</v>
      </c>
      <c r="Q1525" s="677">
        <v>1</v>
      </c>
      <c r="R1525" s="661">
        <v>2</v>
      </c>
      <c r="S1525" s="677">
        <v>1</v>
      </c>
      <c r="T1525" s="744">
        <v>1</v>
      </c>
      <c r="U1525" s="700">
        <v>1</v>
      </c>
    </row>
    <row r="1526" spans="1:21" ht="14.4" customHeight="1" x14ac:dyDescent="0.3">
      <c r="A1526" s="660">
        <v>11</v>
      </c>
      <c r="B1526" s="661" t="s">
        <v>577</v>
      </c>
      <c r="C1526" s="661" t="s">
        <v>2261</v>
      </c>
      <c r="D1526" s="742" t="s">
        <v>3663</v>
      </c>
      <c r="E1526" s="743" t="s">
        <v>2287</v>
      </c>
      <c r="F1526" s="661" t="s">
        <v>2256</v>
      </c>
      <c r="G1526" s="661" t="s">
        <v>2836</v>
      </c>
      <c r="H1526" s="661" t="s">
        <v>578</v>
      </c>
      <c r="I1526" s="661" t="s">
        <v>2837</v>
      </c>
      <c r="J1526" s="661" t="s">
        <v>2838</v>
      </c>
      <c r="K1526" s="661" t="s">
        <v>2839</v>
      </c>
      <c r="L1526" s="662">
        <v>816.97</v>
      </c>
      <c r="M1526" s="662">
        <v>5718.79</v>
      </c>
      <c r="N1526" s="661">
        <v>7</v>
      </c>
      <c r="O1526" s="744">
        <v>2.5</v>
      </c>
      <c r="P1526" s="662">
        <v>2450.91</v>
      </c>
      <c r="Q1526" s="677">
        <v>0.42857142857142855</v>
      </c>
      <c r="R1526" s="661">
        <v>3</v>
      </c>
      <c r="S1526" s="677">
        <v>0.42857142857142855</v>
      </c>
      <c r="T1526" s="744">
        <v>1</v>
      </c>
      <c r="U1526" s="700">
        <v>0.4</v>
      </c>
    </row>
    <row r="1527" spans="1:21" ht="14.4" customHeight="1" x14ac:dyDescent="0.3">
      <c r="A1527" s="660">
        <v>11</v>
      </c>
      <c r="B1527" s="661" t="s">
        <v>577</v>
      </c>
      <c r="C1527" s="661" t="s">
        <v>2261</v>
      </c>
      <c r="D1527" s="742" t="s">
        <v>3663</v>
      </c>
      <c r="E1527" s="743" t="s">
        <v>2287</v>
      </c>
      <c r="F1527" s="661" t="s">
        <v>2256</v>
      </c>
      <c r="G1527" s="661" t="s">
        <v>2394</v>
      </c>
      <c r="H1527" s="661" t="s">
        <v>578</v>
      </c>
      <c r="I1527" s="661" t="s">
        <v>676</v>
      </c>
      <c r="J1527" s="661" t="s">
        <v>2445</v>
      </c>
      <c r="K1527" s="661" t="s">
        <v>904</v>
      </c>
      <c r="L1527" s="662">
        <v>0</v>
      </c>
      <c r="M1527" s="662">
        <v>0</v>
      </c>
      <c r="N1527" s="661">
        <v>3</v>
      </c>
      <c r="O1527" s="744">
        <v>1.5</v>
      </c>
      <c r="P1527" s="662"/>
      <c r="Q1527" s="677"/>
      <c r="R1527" s="661"/>
      <c r="S1527" s="677">
        <v>0</v>
      </c>
      <c r="T1527" s="744"/>
      <c r="U1527" s="700">
        <v>0</v>
      </c>
    </row>
    <row r="1528" spans="1:21" ht="14.4" customHeight="1" x14ac:dyDescent="0.3">
      <c r="A1528" s="660">
        <v>11</v>
      </c>
      <c r="B1528" s="661" t="s">
        <v>577</v>
      </c>
      <c r="C1528" s="661" t="s">
        <v>2261</v>
      </c>
      <c r="D1528" s="742" t="s">
        <v>3663</v>
      </c>
      <c r="E1528" s="743" t="s">
        <v>2287</v>
      </c>
      <c r="F1528" s="661" t="s">
        <v>2256</v>
      </c>
      <c r="G1528" s="661" t="s">
        <v>2394</v>
      </c>
      <c r="H1528" s="661" t="s">
        <v>578</v>
      </c>
      <c r="I1528" s="661" t="s">
        <v>2444</v>
      </c>
      <c r="J1528" s="661" t="s">
        <v>2445</v>
      </c>
      <c r="K1528" s="661" t="s">
        <v>2446</v>
      </c>
      <c r="L1528" s="662">
        <v>0</v>
      </c>
      <c r="M1528" s="662">
        <v>0</v>
      </c>
      <c r="N1528" s="661">
        <v>2</v>
      </c>
      <c r="O1528" s="744">
        <v>0.5</v>
      </c>
      <c r="P1528" s="662"/>
      <c r="Q1528" s="677"/>
      <c r="R1528" s="661"/>
      <c r="S1528" s="677">
        <v>0</v>
      </c>
      <c r="T1528" s="744"/>
      <c r="U1528" s="700">
        <v>0</v>
      </c>
    </row>
    <row r="1529" spans="1:21" ht="14.4" customHeight="1" x14ac:dyDescent="0.3">
      <c r="A1529" s="660">
        <v>11</v>
      </c>
      <c r="B1529" s="661" t="s">
        <v>577</v>
      </c>
      <c r="C1529" s="661" t="s">
        <v>2261</v>
      </c>
      <c r="D1529" s="742" t="s">
        <v>3663</v>
      </c>
      <c r="E1529" s="743" t="s">
        <v>2287</v>
      </c>
      <c r="F1529" s="661" t="s">
        <v>2256</v>
      </c>
      <c r="G1529" s="661" t="s">
        <v>2394</v>
      </c>
      <c r="H1529" s="661" t="s">
        <v>578</v>
      </c>
      <c r="I1529" s="661" t="s">
        <v>741</v>
      </c>
      <c r="J1529" s="661" t="s">
        <v>2395</v>
      </c>
      <c r="K1529" s="661" t="s">
        <v>2396</v>
      </c>
      <c r="L1529" s="662">
        <v>0</v>
      </c>
      <c r="M1529" s="662">
        <v>0</v>
      </c>
      <c r="N1529" s="661">
        <v>1</v>
      </c>
      <c r="O1529" s="744">
        <v>0.5</v>
      </c>
      <c r="P1529" s="662">
        <v>0</v>
      </c>
      <c r="Q1529" s="677"/>
      <c r="R1529" s="661">
        <v>1</v>
      </c>
      <c r="S1529" s="677">
        <v>1</v>
      </c>
      <c r="T1529" s="744">
        <v>0.5</v>
      </c>
      <c r="U1529" s="700">
        <v>1</v>
      </c>
    </row>
    <row r="1530" spans="1:21" ht="14.4" customHeight="1" x14ac:dyDescent="0.3">
      <c r="A1530" s="660">
        <v>11</v>
      </c>
      <c r="B1530" s="661" t="s">
        <v>577</v>
      </c>
      <c r="C1530" s="661" t="s">
        <v>2261</v>
      </c>
      <c r="D1530" s="742" t="s">
        <v>3663</v>
      </c>
      <c r="E1530" s="743" t="s">
        <v>2287</v>
      </c>
      <c r="F1530" s="661" t="s">
        <v>2256</v>
      </c>
      <c r="G1530" s="661" t="s">
        <v>2305</v>
      </c>
      <c r="H1530" s="661" t="s">
        <v>960</v>
      </c>
      <c r="I1530" s="661" t="s">
        <v>1061</v>
      </c>
      <c r="J1530" s="661" t="s">
        <v>610</v>
      </c>
      <c r="K1530" s="661" t="s">
        <v>1062</v>
      </c>
      <c r="L1530" s="662">
        <v>543.39</v>
      </c>
      <c r="M1530" s="662">
        <v>543.39</v>
      </c>
      <c r="N1530" s="661">
        <v>1</v>
      </c>
      <c r="O1530" s="744">
        <v>1</v>
      </c>
      <c r="P1530" s="662">
        <v>543.39</v>
      </c>
      <c r="Q1530" s="677">
        <v>1</v>
      </c>
      <c r="R1530" s="661">
        <v>1</v>
      </c>
      <c r="S1530" s="677">
        <v>1</v>
      </c>
      <c r="T1530" s="744">
        <v>1</v>
      </c>
      <c r="U1530" s="700">
        <v>1</v>
      </c>
    </row>
    <row r="1531" spans="1:21" ht="14.4" customHeight="1" x14ac:dyDescent="0.3">
      <c r="A1531" s="660">
        <v>11</v>
      </c>
      <c r="B1531" s="661" t="s">
        <v>577</v>
      </c>
      <c r="C1531" s="661" t="s">
        <v>2261</v>
      </c>
      <c r="D1531" s="742" t="s">
        <v>3663</v>
      </c>
      <c r="E1531" s="743" t="s">
        <v>2287</v>
      </c>
      <c r="F1531" s="661" t="s">
        <v>2256</v>
      </c>
      <c r="G1531" s="661" t="s">
        <v>2305</v>
      </c>
      <c r="H1531" s="661" t="s">
        <v>960</v>
      </c>
      <c r="I1531" s="661" t="s">
        <v>982</v>
      </c>
      <c r="J1531" s="661" t="s">
        <v>610</v>
      </c>
      <c r="K1531" s="661" t="s">
        <v>613</v>
      </c>
      <c r="L1531" s="662">
        <v>815.1</v>
      </c>
      <c r="M1531" s="662">
        <v>5705.7000000000007</v>
      </c>
      <c r="N1531" s="661">
        <v>7</v>
      </c>
      <c r="O1531" s="744">
        <v>3.5</v>
      </c>
      <c r="P1531" s="662">
        <v>3260.4</v>
      </c>
      <c r="Q1531" s="677">
        <v>0.5714285714285714</v>
      </c>
      <c r="R1531" s="661">
        <v>4</v>
      </c>
      <c r="S1531" s="677">
        <v>0.5714285714285714</v>
      </c>
      <c r="T1531" s="744">
        <v>1.5</v>
      </c>
      <c r="U1531" s="700">
        <v>0.42857142857142855</v>
      </c>
    </row>
    <row r="1532" spans="1:21" ht="14.4" customHeight="1" x14ac:dyDescent="0.3">
      <c r="A1532" s="660">
        <v>11</v>
      </c>
      <c r="B1532" s="661" t="s">
        <v>577</v>
      </c>
      <c r="C1532" s="661" t="s">
        <v>2261</v>
      </c>
      <c r="D1532" s="742" t="s">
        <v>3663</v>
      </c>
      <c r="E1532" s="743" t="s">
        <v>2287</v>
      </c>
      <c r="F1532" s="661" t="s">
        <v>2256</v>
      </c>
      <c r="G1532" s="661" t="s">
        <v>2306</v>
      </c>
      <c r="H1532" s="661" t="s">
        <v>960</v>
      </c>
      <c r="I1532" s="661" t="s">
        <v>1037</v>
      </c>
      <c r="J1532" s="661" t="s">
        <v>967</v>
      </c>
      <c r="K1532" s="661" t="s">
        <v>2158</v>
      </c>
      <c r="L1532" s="662">
        <v>24.22</v>
      </c>
      <c r="M1532" s="662">
        <v>145.32</v>
      </c>
      <c r="N1532" s="661">
        <v>6</v>
      </c>
      <c r="O1532" s="744">
        <v>6</v>
      </c>
      <c r="P1532" s="662">
        <v>72.66</v>
      </c>
      <c r="Q1532" s="677">
        <v>0.5</v>
      </c>
      <c r="R1532" s="661">
        <v>3</v>
      </c>
      <c r="S1532" s="677">
        <v>0.5</v>
      </c>
      <c r="T1532" s="744">
        <v>3</v>
      </c>
      <c r="U1532" s="700">
        <v>0.5</v>
      </c>
    </row>
    <row r="1533" spans="1:21" ht="14.4" customHeight="1" x14ac:dyDescent="0.3">
      <c r="A1533" s="660">
        <v>11</v>
      </c>
      <c r="B1533" s="661" t="s">
        <v>577</v>
      </c>
      <c r="C1533" s="661" t="s">
        <v>2261</v>
      </c>
      <c r="D1533" s="742" t="s">
        <v>3663</v>
      </c>
      <c r="E1533" s="743" t="s">
        <v>2287</v>
      </c>
      <c r="F1533" s="661" t="s">
        <v>2256</v>
      </c>
      <c r="G1533" s="661" t="s">
        <v>2306</v>
      </c>
      <c r="H1533" s="661" t="s">
        <v>960</v>
      </c>
      <c r="I1533" s="661" t="s">
        <v>966</v>
      </c>
      <c r="J1533" s="661" t="s">
        <v>967</v>
      </c>
      <c r="K1533" s="661" t="s">
        <v>2159</v>
      </c>
      <c r="L1533" s="662">
        <v>48.42</v>
      </c>
      <c r="M1533" s="662">
        <v>1210.5</v>
      </c>
      <c r="N1533" s="661">
        <v>25</v>
      </c>
      <c r="O1533" s="744">
        <v>16.5</v>
      </c>
      <c r="P1533" s="662">
        <v>484.20000000000005</v>
      </c>
      <c r="Q1533" s="677">
        <v>0.4</v>
      </c>
      <c r="R1533" s="661">
        <v>10</v>
      </c>
      <c r="S1533" s="677">
        <v>0.4</v>
      </c>
      <c r="T1533" s="744">
        <v>6</v>
      </c>
      <c r="U1533" s="700">
        <v>0.36363636363636365</v>
      </c>
    </row>
    <row r="1534" spans="1:21" ht="14.4" customHeight="1" x14ac:dyDescent="0.3">
      <c r="A1534" s="660">
        <v>11</v>
      </c>
      <c r="B1534" s="661" t="s">
        <v>577</v>
      </c>
      <c r="C1534" s="661" t="s">
        <v>2261</v>
      </c>
      <c r="D1534" s="742" t="s">
        <v>3663</v>
      </c>
      <c r="E1534" s="743" t="s">
        <v>2287</v>
      </c>
      <c r="F1534" s="661" t="s">
        <v>2256</v>
      </c>
      <c r="G1534" s="661" t="s">
        <v>2306</v>
      </c>
      <c r="H1534" s="661" t="s">
        <v>960</v>
      </c>
      <c r="I1534" s="661" t="s">
        <v>2349</v>
      </c>
      <c r="J1534" s="661" t="s">
        <v>967</v>
      </c>
      <c r="K1534" s="661" t="s">
        <v>2350</v>
      </c>
      <c r="L1534" s="662">
        <v>0</v>
      </c>
      <c r="M1534" s="662">
        <v>0</v>
      </c>
      <c r="N1534" s="661">
        <v>8</v>
      </c>
      <c r="O1534" s="744">
        <v>7</v>
      </c>
      <c r="P1534" s="662">
        <v>0</v>
      </c>
      <c r="Q1534" s="677"/>
      <c r="R1534" s="661">
        <v>4</v>
      </c>
      <c r="S1534" s="677">
        <v>0.5</v>
      </c>
      <c r="T1534" s="744">
        <v>3</v>
      </c>
      <c r="U1534" s="700">
        <v>0.42857142857142855</v>
      </c>
    </row>
    <row r="1535" spans="1:21" ht="14.4" customHeight="1" x14ac:dyDescent="0.3">
      <c r="A1535" s="660">
        <v>11</v>
      </c>
      <c r="B1535" s="661" t="s">
        <v>577</v>
      </c>
      <c r="C1535" s="661" t="s">
        <v>2261</v>
      </c>
      <c r="D1535" s="742" t="s">
        <v>3663</v>
      </c>
      <c r="E1535" s="743" t="s">
        <v>2287</v>
      </c>
      <c r="F1535" s="661" t="s">
        <v>2256</v>
      </c>
      <c r="G1535" s="661" t="s">
        <v>2306</v>
      </c>
      <c r="H1535" s="661" t="s">
        <v>578</v>
      </c>
      <c r="I1535" s="661" t="s">
        <v>1857</v>
      </c>
      <c r="J1535" s="661" t="s">
        <v>967</v>
      </c>
      <c r="K1535" s="661" t="s">
        <v>2401</v>
      </c>
      <c r="L1535" s="662">
        <v>48.42</v>
      </c>
      <c r="M1535" s="662">
        <v>1258.92</v>
      </c>
      <c r="N1535" s="661">
        <v>26</v>
      </c>
      <c r="O1535" s="744">
        <v>18</v>
      </c>
      <c r="P1535" s="662">
        <v>484.20000000000005</v>
      </c>
      <c r="Q1535" s="677">
        <v>0.38461538461538464</v>
      </c>
      <c r="R1535" s="661">
        <v>10</v>
      </c>
      <c r="S1535" s="677">
        <v>0.38461538461538464</v>
      </c>
      <c r="T1535" s="744">
        <v>7</v>
      </c>
      <c r="U1535" s="700">
        <v>0.3888888888888889</v>
      </c>
    </row>
    <row r="1536" spans="1:21" ht="14.4" customHeight="1" x14ac:dyDescent="0.3">
      <c r="A1536" s="660">
        <v>11</v>
      </c>
      <c r="B1536" s="661" t="s">
        <v>577</v>
      </c>
      <c r="C1536" s="661" t="s">
        <v>2261</v>
      </c>
      <c r="D1536" s="742" t="s">
        <v>3663</v>
      </c>
      <c r="E1536" s="743" t="s">
        <v>2287</v>
      </c>
      <c r="F1536" s="661" t="s">
        <v>2256</v>
      </c>
      <c r="G1536" s="661" t="s">
        <v>2306</v>
      </c>
      <c r="H1536" s="661" t="s">
        <v>578</v>
      </c>
      <c r="I1536" s="661" t="s">
        <v>2465</v>
      </c>
      <c r="J1536" s="661" t="s">
        <v>967</v>
      </c>
      <c r="K1536" s="661" t="s">
        <v>2466</v>
      </c>
      <c r="L1536" s="662">
        <v>24.22</v>
      </c>
      <c r="M1536" s="662">
        <v>48.44</v>
      </c>
      <c r="N1536" s="661">
        <v>2</v>
      </c>
      <c r="O1536" s="744">
        <v>2</v>
      </c>
      <c r="P1536" s="662"/>
      <c r="Q1536" s="677">
        <v>0</v>
      </c>
      <c r="R1536" s="661"/>
      <c r="S1536" s="677">
        <v>0</v>
      </c>
      <c r="T1536" s="744"/>
      <c r="U1536" s="700">
        <v>0</v>
      </c>
    </row>
    <row r="1537" spans="1:21" ht="14.4" customHeight="1" x14ac:dyDescent="0.3">
      <c r="A1537" s="660">
        <v>11</v>
      </c>
      <c r="B1537" s="661" t="s">
        <v>577</v>
      </c>
      <c r="C1537" s="661" t="s">
        <v>2261</v>
      </c>
      <c r="D1537" s="742" t="s">
        <v>3663</v>
      </c>
      <c r="E1537" s="743" t="s">
        <v>2287</v>
      </c>
      <c r="F1537" s="661" t="s">
        <v>2256</v>
      </c>
      <c r="G1537" s="661" t="s">
        <v>2562</v>
      </c>
      <c r="H1537" s="661" t="s">
        <v>578</v>
      </c>
      <c r="I1537" s="661" t="s">
        <v>3615</v>
      </c>
      <c r="J1537" s="661" t="s">
        <v>3616</v>
      </c>
      <c r="K1537" s="661" t="s">
        <v>3617</v>
      </c>
      <c r="L1537" s="662">
        <v>0</v>
      </c>
      <c r="M1537" s="662">
        <v>0</v>
      </c>
      <c r="N1537" s="661">
        <v>1</v>
      </c>
      <c r="O1537" s="744">
        <v>0.5</v>
      </c>
      <c r="P1537" s="662"/>
      <c r="Q1537" s="677"/>
      <c r="R1537" s="661"/>
      <c r="S1537" s="677">
        <v>0</v>
      </c>
      <c r="T1537" s="744"/>
      <c r="U1537" s="700">
        <v>0</v>
      </c>
    </row>
    <row r="1538" spans="1:21" ht="14.4" customHeight="1" x14ac:dyDescent="0.3">
      <c r="A1538" s="660">
        <v>11</v>
      </c>
      <c r="B1538" s="661" t="s">
        <v>577</v>
      </c>
      <c r="C1538" s="661" t="s">
        <v>2261</v>
      </c>
      <c r="D1538" s="742" t="s">
        <v>3663</v>
      </c>
      <c r="E1538" s="743" t="s">
        <v>2287</v>
      </c>
      <c r="F1538" s="661" t="s">
        <v>2256</v>
      </c>
      <c r="G1538" s="661" t="s">
        <v>2879</v>
      </c>
      <c r="H1538" s="661" t="s">
        <v>578</v>
      </c>
      <c r="I1538" s="661" t="s">
        <v>2880</v>
      </c>
      <c r="J1538" s="661" t="s">
        <v>2881</v>
      </c>
      <c r="K1538" s="661" t="s">
        <v>1500</v>
      </c>
      <c r="L1538" s="662">
        <v>82.17</v>
      </c>
      <c r="M1538" s="662">
        <v>82.17</v>
      </c>
      <c r="N1538" s="661">
        <v>1</v>
      </c>
      <c r="O1538" s="744">
        <v>1</v>
      </c>
      <c r="P1538" s="662"/>
      <c r="Q1538" s="677">
        <v>0</v>
      </c>
      <c r="R1538" s="661"/>
      <c r="S1538" s="677">
        <v>0</v>
      </c>
      <c r="T1538" s="744"/>
      <c r="U1538" s="700">
        <v>0</v>
      </c>
    </row>
    <row r="1539" spans="1:21" ht="14.4" customHeight="1" x14ac:dyDescent="0.3">
      <c r="A1539" s="660">
        <v>11</v>
      </c>
      <c r="B1539" s="661" t="s">
        <v>577</v>
      </c>
      <c r="C1539" s="661" t="s">
        <v>2261</v>
      </c>
      <c r="D1539" s="742" t="s">
        <v>3663</v>
      </c>
      <c r="E1539" s="743" t="s">
        <v>2287</v>
      </c>
      <c r="F1539" s="661" t="s">
        <v>2256</v>
      </c>
      <c r="G1539" s="661" t="s">
        <v>2307</v>
      </c>
      <c r="H1539" s="661" t="s">
        <v>578</v>
      </c>
      <c r="I1539" s="661" t="s">
        <v>714</v>
      </c>
      <c r="J1539" s="661" t="s">
        <v>2308</v>
      </c>
      <c r="K1539" s="661" t="s">
        <v>2309</v>
      </c>
      <c r="L1539" s="662">
        <v>0</v>
      </c>
      <c r="M1539" s="662">
        <v>0</v>
      </c>
      <c r="N1539" s="661">
        <v>18</v>
      </c>
      <c r="O1539" s="744">
        <v>5.5</v>
      </c>
      <c r="P1539" s="662">
        <v>0</v>
      </c>
      <c r="Q1539" s="677"/>
      <c r="R1539" s="661">
        <v>9</v>
      </c>
      <c r="S1539" s="677">
        <v>0.5</v>
      </c>
      <c r="T1539" s="744">
        <v>3</v>
      </c>
      <c r="U1539" s="700">
        <v>0.54545454545454541</v>
      </c>
    </row>
    <row r="1540" spans="1:21" ht="14.4" customHeight="1" x14ac:dyDescent="0.3">
      <c r="A1540" s="660">
        <v>11</v>
      </c>
      <c r="B1540" s="661" t="s">
        <v>577</v>
      </c>
      <c r="C1540" s="661" t="s">
        <v>2261</v>
      </c>
      <c r="D1540" s="742" t="s">
        <v>3663</v>
      </c>
      <c r="E1540" s="743" t="s">
        <v>2287</v>
      </c>
      <c r="F1540" s="661" t="s">
        <v>2256</v>
      </c>
      <c r="G1540" s="661" t="s">
        <v>2313</v>
      </c>
      <c r="H1540" s="661" t="s">
        <v>960</v>
      </c>
      <c r="I1540" s="661" t="s">
        <v>2576</v>
      </c>
      <c r="J1540" s="661" t="s">
        <v>2577</v>
      </c>
      <c r="K1540" s="661" t="s">
        <v>2578</v>
      </c>
      <c r="L1540" s="662">
        <v>140.94999999999999</v>
      </c>
      <c r="M1540" s="662">
        <v>140.94999999999999</v>
      </c>
      <c r="N1540" s="661">
        <v>1</v>
      </c>
      <c r="O1540" s="744">
        <v>1</v>
      </c>
      <c r="P1540" s="662">
        <v>140.94999999999999</v>
      </c>
      <c r="Q1540" s="677">
        <v>1</v>
      </c>
      <c r="R1540" s="661">
        <v>1</v>
      </c>
      <c r="S1540" s="677">
        <v>1</v>
      </c>
      <c r="T1540" s="744">
        <v>1</v>
      </c>
      <c r="U1540" s="700">
        <v>1</v>
      </c>
    </row>
    <row r="1541" spans="1:21" ht="14.4" customHeight="1" x14ac:dyDescent="0.3">
      <c r="A1541" s="660">
        <v>11</v>
      </c>
      <c r="B1541" s="661" t="s">
        <v>577</v>
      </c>
      <c r="C1541" s="661" t="s">
        <v>2261</v>
      </c>
      <c r="D1541" s="742" t="s">
        <v>3663</v>
      </c>
      <c r="E1541" s="743" t="s">
        <v>2287</v>
      </c>
      <c r="F1541" s="661" t="s">
        <v>2256</v>
      </c>
      <c r="G1541" s="661" t="s">
        <v>2313</v>
      </c>
      <c r="H1541" s="661" t="s">
        <v>960</v>
      </c>
      <c r="I1541" s="661" t="s">
        <v>1007</v>
      </c>
      <c r="J1541" s="661" t="s">
        <v>1004</v>
      </c>
      <c r="K1541" s="661" t="s">
        <v>2163</v>
      </c>
      <c r="L1541" s="662">
        <v>93.96</v>
      </c>
      <c r="M1541" s="662">
        <v>93.96</v>
      </c>
      <c r="N1541" s="661">
        <v>1</v>
      </c>
      <c r="O1541" s="744">
        <v>1</v>
      </c>
      <c r="P1541" s="662"/>
      <c r="Q1541" s="677">
        <v>0</v>
      </c>
      <c r="R1541" s="661"/>
      <c r="S1541" s="677">
        <v>0</v>
      </c>
      <c r="T1541" s="744"/>
      <c r="U1541" s="700">
        <v>0</v>
      </c>
    </row>
    <row r="1542" spans="1:21" ht="14.4" customHeight="1" x14ac:dyDescent="0.3">
      <c r="A1542" s="660">
        <v>11</v>
      </c>
      <c r="B1542" s="661" t="s">
        <v>577</v>
      </c>
      <c r="C1542" s="661" t="s">
        <v>2261</v>
      </c>
      <c r="D1542" s="742" t="s">
        <v>3663</v>
      </c>
      <c r="E1542" s="743" t="s">
        <v>2287</v>
      </c>
      <c r="F1542" s="661" t="s">
        <v>2256</v>
      </c>
      <c r="G1542" s="661" t="s">
        <v>2579</v>
      </c>
      <c r="H1542" s="661" t="s">
        <v>578</v>
      </c>
      <c r="I1542" s="661" t="s">
        <v>3618</v>
      </c>
      <c r="J1542" s="661" t="s">
        <v>3619</v>
      </c>
      <c r="K1542" s="661" t="s">
        <v>3620</v>
      </c>
      <c r="L1542" s="662">
        <v>19.440000000000001</v>
      </c>
      <c r="M1542" s="662">
        <v>19.440000000000001</v>
      </c>
      <c r="N1542" s="661">
        <v>1</v>
      </c>
      <c r="O1542" s="744">
        <v>1</v>
      </c>
      <c r="P1542" s="662"/>
      <c r="Q1542" s="677">
        <v>0</v>
      </c>
      <c r="R1542" s="661"/>
      <c r="S1542" s="677">
        <v>0</v>
      </c>
      <c r="T1542" s="744"/>
      <c r="U1542" s="700">
        <v>0</v>
      </c>
    </row>
    <row r="1543" spans="1:21" ht="14.4" customHeight="1" x14ac:dyDescent="0.3">
      <c r="A1543" s="660">
        <v>11</v>
      </c>
      <c r="B1543" s="661" t="s">
        <v>577</v>
      </c>
      <c r="C1543" s="661" t="s">
        <v>2261</v>
      </c>
      <c r="D1543" s="742" t="s">
        <v>3663</v>
      </c>
      <c r="E1543" s="743" t="s">
        <v>2287</v>
      </c>
      <c r="F1543" s="661" t="s">
        <v>2256</v>
      </c>
      <c r="G1543" s="661" t="s">
        <v>2588</v>
      </c>
      <c r="H1543" s="661" t="s">
        <v>578</v>
      </c>
      <c r="I1543" s="661" t="s">
        <v>3059</v>
      </c>
      <c r="J1543" s="661" t="s">
        <v>3055</v>
      </c>
      <c r="K1543" s="661" t="s">
        <v>3056</v>
      </c>
      <c r="L1543" s="662">
        <v>0</v>
      </c>
      <c r="M1543" s="662">
        <v>0</v>
      </c>
      <c r="N1543" s="661">
        <v>3</v>
      </c>
      <c r="O1543" s="744">
        <v>0.5</v>
      </c>
      <c r="P1543" s="662">
        <v>0</v>
      </c>
      <c r="Q1543" s="677"/>
      <c r="R1543" s="661">
        <v>3</v>
      </c>
      <c r="S1543" s="677">
        <v>1</v>
      </c>
      <c r="T1543" s="744">
        <v>0.5</v>
      </c>
      <c r="U1543" s="700">
        <v>1</v>
      </c>
    </row>
    <row r="1544" spans="1:21" ht="14.4" customHeight="1" x14ac:dyDescent="0.3">
      <c r="A1544" s="660">
        <v>11</v>
      </c>
      <c r="B1544" s="661" t="s">
        <v>577</v>
      </c>
      <c r="C1544" s="661" t="s">
        <v>2261</v>
      </c>
      <c r="D1544" s="742" t="s">
        <v>3663</v>
      </c>
      <c r="E1544" s="743" t="s">
        <v>2287</v>
      </c>
      <c r="F1544" s="661" t="s">
        <v>2258</v>
      </c>
      <c r="G1544" s="661" t="s">
        <v>2351</v>
      </c>
      <c r="H1544" s="661" t="s">
        <v>578</v>
      </c>
      <c r="I1544" s="661" t="s">
        <v>2352</v>
      </c>
      <c r="J1544" s="661" t="s">
        <v>2353</v>
      </c>
      <c r="K1544" s="661" t="s">
        <v>2354</v>
      </c>
      <c r="L1544" s="662">
        <v>0</v>
      </c>
      <c r="M1544" s="662">
        <v>0</v>
      </c>
      <c r="N1544" s="661">
        <v>9</v>
      </c>
      <c r="O1544" s="744">
        <v>9</v>
      </c>
      <c r="P1544" s="662"/>
      <c r="Q1544" s="677"/>
      <c r="R1544" s="661"/>
      <c r="S1544" s="677">
        <v>0</v>
      </c>
      <c r="T1544" s="744"/>
      <c r="U1544" s="700">
        <v>0</v>
      </c>
    </row>
    <row r="1545" spans="1:21" ht="14.4" customHeight="1" x14ac:dyDescent="0.3">
      <c r="A1545" s="660">
        <v>11</v>
      </c>
      <c r="B1545" s="661" t="s">
        <v>577</v>
      </c>
      <c r="C1545" s="661" t="s">
        <v>2261</v>
      </c>
      <c r="D1545" s="742" t="s">
        <v>3663</v>
      </c>
      <c r="E1545" s="743" t="s">
        <v>2287</v>
      </c>
      <c r="F1545" s="661" t="s">
        <v>2258</v>
      </c>
      <c r="G1545" s="661" t="s">
        <v>2314</v>
      </c>
      <c r="H1545" s="661" t="s">
        <v>578</v>
      </c>
      <c r="I1545" s="661" t="s">
        <v>2608</v>
      </c>
      <c r="J1545" s="661" t="s">
        <v>2609</v>
      </c>
      <c r="K1545" s="661" t="s">
        <v>2610</v>
      </c>
      <c r="L1545" s="662">
        <v>186.96</v>
      </c>
      <c r="M1545" s="662">
        <v>1121.76</v>
      </c>
      <c r="N1545" s="661">
        <v>6</v>
      </c>
      <c r="O1545" s="744">
        <v>6</v>
      </c>
      <c r="P1545" s="662">
        <v>373.92</v>
      </c>
      <c r="Q1545" s="677">
        <v>0.33333333333333337</v>
      </c>
      <c r="R1545" s="661">
        <v>2</v>
      </c>
      <c r="S1545" s="677">
        <v>0.33333333333333331</v>
      </c>
      <c r="T1545" s="744">
        <v>2</v>
      </c>
      <c r="U1545" s="700">
        <v>0.33333333333333331</v>
      </c>
    </row>
    <row r="1546" spans="1:21" ht="14.4" customHeight="1" x14ac:dyDescent="0.3">
      <c r="A1546" s="660">
        <v>11</v>
      </c>
      <c r="B1546" s="661" t="s">
        <v>577</v>
      </c>
      <c r="C1546" s="661" t="s">
        <v>2261</v>
      </c>
      <c r="D1546" s="742" t="s">
        <v>3663</v>
      </c>
      <c r="E1546" s="743" t="s">
        <v>2287</v>
      </c>
      <c r="F1546" s="661" t="s">
        <v>2258</v>
      </c>
      <c r="G1546" s="661" t="s">
        <v>2314</v>
      </c>
      <c r="H1546" s="661" t="s">
        <v>578</v>
      </c>
      <c r="I1546" s="661" t="s">
        <v>2620</v>
      </c>
      <c r="J1546" s="661" t="s">
        <v>2621</v>
      </c>
      <c r="K1546" s="661" t="s">
        <v>2622</v>
      </c>
      <c r="L1546" s="662">
        <v>35.75</v>
      </c>
      <c r="M1546" s="662">
        <v>71.5</v>
      </c>
      <c r="N1546" s="661">
        <v>2</v>
      </c>
      <c r="O1546" s="744">
        <v>1</v>
      </c>
      <c r="P1546" s="662">
        <v>71.5</v>
      </c>
      <c r="Q1546" s="677">
        <v>1</v>
      </c>
      <c r="R1546" s="661">
        <v>2</v>
      </c>
      <c r="S1546" s="677">
        <v>1</v>
      </c>
      <c r="T1546" s="744">
        <v>1</v>
      </c>
      <c r="U1546" s="700">
        <v>1</v>
      </c>
    </row>
    <row r="1547" spans="1:21" ht="14.4" customHeight="1" x14ac:dyDescent="0.3">
      <c r="A1547" s="660">
        <v>11</v>
      </c>
      <c r="B1547" s="661" t="s">
        <v>577</v>
      </c>
      <c r="C1547" s="661" t="s">
        <v>2261</v>
      </c>
      <c r="D1547" s="742" t="s">
        <v>3663</v>
      </c>
      <c r="E1547" s="743" t="s">
        <v>2287</v>
      </c>
      <c r="F1547" s="661" t="s">
        <v>2258</v>
      </c>
      <c r="G1547" s="661" t="s">
        <v>2318</v>
      </c>
      <c r="H1547" s="661" t="s">
        <v>578</v>
      </c>
      <c r="I1547" s="661" t="s">
        <v>1706</v>
      </c>
      <c r="J1547" s="661" t="s">
        <v>2355</v>
      </c>
      <c r="K1547" s="661" t="s">
        <v>2356</v>
      </c>
      <c r="L1547" s="662">
        <v>748.12</v>
      </c>
      <c r="M1547" s="662">
        <v>2992.48</v>
      </c>
      <c r="N1547" s="661">
        <v>4</v>
      </c>
      <c r="O1547" s="744">
        <v>4</v>
      </c>
      <c r="P1547" s="662">
        <v>2992.48</v>
      </c>
      <c r="Q1547" s="677">
        <v>1</v>
      </c>
      <c r="R1547" s="661">
        <v>4</v>
      </c>
      <c r="S1547" s="677">
        <v>1</v>
      </c>
      <c r="T1547" s="744">
        <v>4</v>
      </c>
      <c r="U1547" s="700">
        <v>1</v>
      </c>
    </row>
    <row r="1548" spans="1:21" ht="14.4" customHeight="1" x14ac:dyDescent="0.3">
      <c r="A1548" s="660">
        <v>11</v>
      </c>
      <c r="B1548" s="661" t="s">
        <v>577</v>
      </c>
      <c r="C1548" s="661" t="s">
        <v>2261</v>
      </c>
      <c r="D1548" s="742" t="s">
        <v>3663</v>
      </c>
      <c r="E1548" s="743" t="s">
        <v>2287</v>
      </c>
      <c r="F1548" s="661" t="s">
        <v>2258</v>
      </c>
      <c r="G1548" s="661" t="s">
        <v>2318</v>
      </c>
      <c r="H1548" s="661" t="s">
        <v>578</v>
      </c>
      <c r="I1548" s="661" t="s">
        <v>2412</v>
      </c>
      <c r="J1548" s="661" t="s">
        <v>2413</v>
      </c>
      <c r="K1548" s="661" t="s">
        <v>2414</v>
      </c>
      <c r="L1548" s="662">
        <v>350</v>
      </c>
      <c r="M1548" s="662">
        <v>700</v>
      </c>
      <c r="N1548" s="661">
        <v>2</v>
      </c>
      <c r="O1548" s="744">
        <v>2</v>
      </c>
      <c r="P1548" s="662">
        <v>700</v>
      </c>
      <c r="Q1548" s="677">
        <v>1</v>
      </c>
      <c r="R1548" s="661">
        <v>2</v>
      </c>
      <c r="S1548" s="677">
        <v>1</v>
      </c>
      <c r="T1548" s="744">
        <v>2</v>
      </c>
      <c r="U1548" s="700">
        <v>1</v>
      </c>
    </row>
    <row r="1549" spans="1:21" ht="14.4" customHeight="1" x14ac:dyDescent="0.3">
      <c r="A1549" s="660">
        <v>11</v>
      </c>
      <c r="B1549" s="661" t="s">
        <v>577</v>
      </c>
      <c r="C1549" s="661" t="s">
        <v>2261</v>
      </c>
      <c r="D1549" s="742" t="s">
        <v>3663</v>
      </c>
      <c r="E1549" s="743" t="s">
        <v>2287</v>
      </c>
      <c r="F1549" s="661" t="s">
        <v>2258</v>
      </c>
      <c r="G1549" s="661" t="s">
        <v>2318</v>
      </c>
      <c r="H1549" s="661" t="s">
        <v>578</v>
      </c>
      <c r="I1549" s="661" t="s">
        <v>2322</v>
      </c>
      <c r="J1549" s="661" t="s">
        <v>2323</v>
      </c>
      <c r="K1549" s="661" t="s">
        <v>2324</v>
      </c>
      <c r="L1549" s="662">
        <v>500</v>
      </c>
      <c r="M1549" s="662">
        <v>500</v>
      </c>
      <c r="N1549" s="661">
        <v>1</v>
      </c>
      <c r="O1549" s="744">
        <v>1</v>
      </c>
      <c r="P1549" s="662">
        <v>500</v>
      </c>
      <c r="Q1549" s="677">
        <v>1</v>
      </c>
      <c r="R1549" s="661">
        <v>1</v>
      </c>
      <c r="S1549" s="677">
        <v>1</v>
      </c>
      <c r="T1549" s="744">
        <v>1</v>
      </c>
      <c r="U1549" s="700">
        <v>1</v>
      </c>
    </row>
    <row r="1550" spans="1:21" ht="14.4" customHeight="1" x14ac:dyDescent="0.3">
      <c r="A1550" s="660">
        <v>11</v>
      </c>
      <c r="B1550" s="661" t="s">
        <v>577</v>
      </c>
      <c r="C1550" s="661" t="s">
        <v>2261</v>
      </c>
      <c r="D1550" s="742" t="s">
        <v>3663</v>
      </c>
      <c r="E1550" s="743" t="s">
        <v>2287</v>
      </c>
      <c r="F1550" s="661" t="s">
        <v>2258</v>
      </c>
      <c r="G1550" s="661" t="s">
        <v>2318</v>
      </c>
      <c r="H1550" s="661" t="s">
        <v>578</v>
      </c>
      <c r="I1550" s="661" t="s">
        <v>2433</v>
      </c>
      <c r="J1550" s="661" t="s">
        <v>2434</v>
      </c>
      <c r="K1550" s="661" t="s">
        <v>2435</v>
      </c>
      <c r="L1550" s="662">
        <v>999.46</v>
      </c>
      <c r="M1550" s="662">
        <v>999.46</v>
      </c>
      <c r="N1550" s="661">
        <v>1</v>
      </c>
      <c r="O1550" s="744">
        <v>1</v>
      </c>
      <c r="P1550" s="662">
        <v>999.46</v>
      </c>
      <c r="Q1550" s="677">
        <v>1</v>
      </c>
      <c r="R1550" s="661">
        <v>1</v>
      </c>
      <c r="S1550" s="677">
        <v>1</v>
      </c>
      <c r="T1550" s="744">
        <v>1</v>
      </c>
      <c r="U1550" s="700">
        <v>1</v>
      </c>
    </row>
    <row r="1551" spans="1:21" ht="14.4" customHeight="1" x14ac:dyDescent="0.3">
      <c r="A1551" s="660">
        <v>11</v>
      </c>
      <c r="B1551" s="661" t="s">
        <v>577</v>
      </c>
      <c r="C1551" s="661" t="s">
        <v>2261</v>
      </c>
      <c r="D1551" s="742" t="s">
        <v>3663</v>
      </c>
      <c r="E1551" s="743" t="s">
        <v>2287</v>
      </c>
      <c r="F1551" s="661" t="s">
        <v>2258</v>
      </c>
      <c r="G1551" s="661" t="s">
        <v>2318</v>
      </c>
      <c r="H1551" s="661" t="s">
        <v>578</v>
      </c>
      <c r="I1551" s="661" t="s">
        <v>2628</v>
      </c>
      <c r="J1551" s="661" t="s">
        <v>2629</v>
      </c>
      <c r="K1551" s="661" t="s">
        <v>2630</v>
      </c>
      <c r="L1551" s="662">
        <v>180</v>
      </c>
      <c r="M1551" s="662">
        <v>360</v>
      </c>
      <c r="N1551" s="661">
        <v>2</v>
      </c>
      <c r="O1551" s="744">
        <v>2</v>
      </c>
      <c r="P1551" s="662">
        <v>360</v>
      </c>
      <c r="Q1551" s="677">
        <v>1</v>
      </c>
      <c r="R1551" s="661">
        <v>2</v>
      </c>
      <c r="S1551" s="677">
        <v>1</v>
      </c>
      <c r="T1551" s="744">
        <v>2</v>
      </c>
      <c r="U1551" s="700">
        <v>1</v>
      </c>
    </row>
    <row r="1552" spans="1:21" ht="14.4" customHeight="1" x14ac:dyDescent="0.3">
      <c r="A1552" s="660">
        <v>11</v>
      </c>
      <c r="B1552" s="661" t="s">
        <v>577</v>
      </c>
      <c r="C1552" s="661" t="s">
        <v>2261</v>
      </c>
      <c r="D1552" s="742" t="s">
        <v>3663</v>
      </c>
      <c r="E1552" s="743" t="s">
        <v>2287</v>
      </c>
      <c r="F1552" s="661" t="s">
        <v>2258</v>
      </c>
      <c r="G1552" s="661" t="s">
        <v>2318</v>
      </c>
      <c r="H1552" s="661" t="s">
        <v>578</v>
      </c>
      <c r="I1552" s="661" t="s">
        <v>2785</v>
      </c>
      <c r="J1552" s="661" t="s">
        <v>2786</v>
      </c>
      <c r="K1552" s="661" t="s">
        <v>2787</v>
      </c>
      <c r="L1552" s="662">
        <v>250</v>
      </c>
      <c r="M1552" s="662">
        <v>250</v>
      </c>
      <c r="N1552" s="661">
        <v>1</v>
      </c>
      <c r="O1552" s="744">
        <v>1</v>
      </c>
      <c r="P1552" s="662"/>
      <c r="Q1552" s="677">
        <v>0</v>
      </c>
      <c r="R1552" s="661"/>
      <c r="S1552" s="677">
        <v>0</v>
      </c>
      <c r="T1552" s="744"/>
      <c r="U1552" s="700">
        <v>0</v>
      </c>
    </row>
    <row r="1553" spans="1:21" ht="14.4" customHeight="1" x14ac:dyDescent="0.3">
      <c r="A1553" s="660">
        <v>11</v>
      </c>
      <c r="B1553" s="661" t="s">
        <v>577</v>
      </c>
      <c r="C1553" s="661" t="s">
        <v>2261</v>
      </c>
      <c r="D1553" s="742" t="s">
        <v>3663</v>
      </c>
      <c r="E1553" s="743" t="s">
        <v>2287</v>
      </c>
      <c r="F1553" s="661" t="s">
        <v>2258</v>
      </c>
      <c r="G1553" s="661" t="s">
        <v>2318</v>
      </c>
      <c r="H1553" s="661" t="s">
        <v>578</v>
      </c>
      <c r="I1553" s="661" t="s">
        <v>3406</v>
      </c>
      <c r="J1553" s="661" t="s">
        <v>3407</v>
      </c>
      <c r="K1553" s="661" t="s">
        <v>3408</v>
      </c>
      <c r="L1553" s="662">
        <v>100</v>
      </c>
      <c r="M1553" s="662">
        <v>100</v>
      </c>
      <c r="N1553" s="661">
        <v>1</v>
      </c>
      <c r="O1553" s="744">
        <v>1</v>
      </c>
      <c r="P1553" s="662">
        <v>100</v>
      </c>
      <c r="Q1553" s="677">
        <v>1</v>
      </c>
      <c r="R1553" s="661">
        <v>1</v>
      </c>
      <c r="S1553" s="677">
        <v>1</v>
      </c>
      <c r="T1553" s="744">
        <v>1</v>
      </c>
      <c r="U1553" s="700">
        <v>1</v>
      </c>
    </row>
    <row r="1554" spans="1:21" ht="14.4" customHeight="1" x14ac:dyDescent="0.3">
      <c r="A1554" s="660">
        <v>11</v>
      </c>
      <c r="B1554" s="661" t="s">
        <v>577</v>
      </c>
      <c r="C1554" s="661" t="s">
        <v>2261</v>
      </c>
      <c r="D1554" s="742" t="s">
        <v>3663</v>
      </c>
      <c r="E1554" s="743" t="s">
        <v>2287</v>
      </c>
      <c r="F1554" s="661" t="s">
        <v>2258</v>
      </c>
      <c r="G1554" s="661" t="s">
        <v>2318</v>
      </c>
      <c r="H1554" s="661" t="s">
        <v>578</v>
      </c>
      <c r="I1554" s="661" t="s">
        <v>2847</v>
      </c>
      <c r="J1554" s="661" t="s">
        <v>2848</v>
      </c>
      <c r="K1554" s="661" t="s">
        <v>2849</v>
      </c>
      <c r="L1554" s="662">
        <v>350</v>
      </c>
      <c r="M1554" s="662">
        <v>350</v>
      </c>
      <c r="N1554" s="661">
        <v>1</v>
      </c>
      <c r="O1554" s="744">
        <v>1</v>
      </c>
      <c r="P1554" s="662">
        <v>350</v>
      </c>
      <c r="Q1554" s="677">
        <v>1</v>
      </c>
      <c r="R1554" s="661">
        <v>1</v>
      </c>
      <c r="S1554" s="677">
        <v>1</v>
      </c>
      <c r="T1554" s="744">
        <v>1</v>
      </c>
      <c r="U1554" s="700">
        <v>1</v>
      </c>
    </row>
    <row r="1555" spans="1:21" ht="14.4" customHeight="1" x14ac:dyDescent="0.3">
      <c r="A1555" s="660">
        <v>11</v>
      </c>
      <c r="B1555" s="661" t="s">
        <v>577</v>
      </c>
      <c r="C1555" s="661" t="s">
        <v>2261</v>
      </c>
      <c r="D1555" s="742" t="s">
        <v>3663</v>
      </c>
      <c r="E1555" s="743" t="s">
        <v>2287</v>
      </c>
      <c r="F1555" s="661" t="s">
        <v>2258</v>
      </c>
      <c r="G1555" s="661" t="s">
        <v>2318</v>
      </c>
      <c r="H1555" s="661" t="s">
        <v>578</v>
      </c>
      <c r="I1555" s="661" t="s">
        <v>3272</v>
      </c>
      <c r="J1555" s="661" t="s">
        <v>3273</v>
      </c>
      <c r="K1555" s="661" t="s">
        <v>3274</v>
      </c>
      <c r="L1555" s="662">
        <v>2140.3000000000002</v>
      </c>
      <c r="M1555" s="662">
        <v>2140.3000000000002</v>
      </c>
      <c r="N1555" s="661">
        <v>1</v>
      </c>
      <c r="O1555" s="744">
        <v>1</v>
      </c>
      <c r="P1555" s="662">
        <v>2140.3000000000002</v>
      </c>
      <c r="Q1555" s="677">
        <v>1</v>
      </c>
      <c r="R1555" s="661">
        <v>1</v>
      </c>
      <c r="S1555" s="677">
        <v>1</v>
      </c>
      <c r="T1555" s="744">
        <v>1</v>
      </c>
      <c r="U1555" s="700">
        <v>1</v>
      </c>
    </row>
    <row r="1556" spans="1:21" ht="14.4" customHeight="1" x14ac:dyDescent="0.3">
      <c r="A1556" s="660">
        <v>11</v>
      </c>
      <c r="B1556" s="661" t="s">
        <v>577</v>
      </c>
      <c r="C1556" s="661" t="s">
        <v>2261</v>
      </c>
      <c r="D1556" s="742" t="s">
        <v>3663</v>
      </c>
      <c r="E1556" s="743" t="s">
        <v>2287</v>
      </c>
      <c r="F1556" s="661" t="s">
        <v>2258</v>
      </c>
      <c r="G1556" s="661" t="s">
        <v>2318</v>
      </c>
      <c r="H1556" s="661" t="s">
        <v>578</v>
      </c>
      <c r="I1556" s="661" t="s">
        <v>3621</v>
      </c>
      <c r="J1556" s="661" t="s">
        <v>3622</v>
      </c>
      <c r="K1556" s="661"/>
      <c r="L1556" s="662">
        <v>400</v>
      </c>
      <c r="M1556" s="662">
        <v>400</v>
      </c>
      <c r="N1556" s="661">
        <v>1</v>
      </c>
      <c r="O1556" s="744">
        <v>1</v>
      </c>
      <c r="P1556" s="662">
        <v>400</v>
      </c>
      <c r="Q1556" s="677">
        <v>1</v>
      </c>
      <c r="R1556" s="661">
        <v>1</v>
      </c>
      <c r="S1556" s="677">
        <v>1</v>
      </c>
      <c r="T1556" s="744">
        <v>1</v>
      </c>
      <c r="U1556" s="700">
        <v>1</v>
      </c>
    </row>
    <row r="1557" spans="1:21" ht="14.4" customHeight="1" x14ac:dyDescent="0.3">
      <c r="A1557" s="660">
        <v>11</v>
      </c>
      <c r="B1557" s="661" t="s">
        <v>577</v>
      </c>
      <c r="C1557" s="661" t="s">
        <v>2261</v>
      </c>
      <c r="D1557" s="742" t="s">
        <v>3663</v>
      </c>
      <c r="E1557" s="743" t="s">
        <v>2287</v>
      </c>
      <c r="F1557" s="661" t="s">
        <v>2258</v>
      </c>
      <c r="G1557" s="661" t="s">
        <v>2330</v>
      </c>
      <c r="H1557" s="661" t="s">
        <v>578</v>
      </c>
      <c r="I1557" s="661" t="s">
        <v>2436</v>
      </c>
      <c r="J1557" s="661" t="s">
        <v>2437</v>
      </c>
      <c r="K1557" s="661" t="s">
        <v>2438</v>
      </c>
      <c r="L1557" s="662">
        <v>200</v>
      </c>
      <c r="M1557" s="662">
        <v>600</v>
      </c>
      <c r="N1557" s="661">
        <v>3</v>
      </c>
      <c r="O1557" s="744">
        <v>2</v>
      </c>
      <c r="P1557" s="662">
        <v>400</v>
      </c>
      <c r="Q1557" s="677">
        <v>0.66666666666666663</v>
      </c>
      <c r="R1557" s="661">
        <v>2</v>
      </c>
      <c r="S1557" s="677">
        <v>0.66666666666666663</v>
      </c>
      <c r="T1557" s="744">
        <v>1</v>
      </c>
      <c r="U1557" s="700">
        <v>0.5</v>
      </c>
    </row>
    <row r="1558" spans="1:21" ht="14.4" customHeight="1" x14ac:dyDescent="0.3">
      <c r="A1558" s="660">
        <v>11</v>
      </c>
      <c r="B1558" s="661" t="s">
        <v>577</v>
      </c>
      <c r="C1558" s="661" t="s">
        <v>2261</v>
      </c>
      <c r="D1558" s="742" t="s">
        <v>3663</v>
      </c>
      <c r="E1558" s="743" t="s">
        <v>2287</v>
      </c>
      <c r="F1558" s="661" t="s">
        <v>2258</v>
      </c>
      <c r="G1558" s="661" t="s">
        <v>2330</v>
      </c>
      <c r="H1558" s="661" t="s">
        <v>578</v>
      </c>
      <c r="I1558" s="661" t="s">
        <v>2331</v>
      </c>
      <c r="J1558" s="661" t="s">
        <v>2332</v>
      </c>
      <c r="K1558" s="661" t="s">
        <v>2333</v>
      </c>
      <c r="L1558" s="662">
        <v>278.75</v>
      </c>
      <c r="M1558" s="662">
        <v>2787.5</v>
      </c>
      <c r="N1558" s="661">
        <v>10</v>
      </c>
      <c r="O1558" s="744">
        <v>5</v>
      </c>
      <c r="P1558" s="662">
        <v>2787.5</v>
      </c>
      <c r="Q1558" s="677">
        <v>1</v>
      </c>
      <c r="R1558" s="661">
        <v>10</v>
      </c>
      <c r="S1558" s="677">
        <v>1</v>
      </c>
      <c r="T1558" s="744">
        <v>5</v>
      </c>
      <c r="U1558" s="700">
        <v>1</v>
      </c>
    </row>
    <row r="1559" spans="1:21" ht="14.4" customHeight="1" x14ac:dyDescent="0.3">
      <c r="A1559" s="660">
        <v>11</v>
      </c>
      <c r="B1559" s="661" t="s">
        <v>577</v>
      </c>
      <c r="C1559" s="661" t="s">
        <v>2261</v>
      </c>
      <c r="D1559" s="742" t="s">
        <v>3663</v>
      </c>
      <c r="E1559" s="743" t="s">
        <v>2287</v>
      </c>
      <c r="F1559" s="661" t="s">
        <v>2258</v>
      </c>
      <c r="G1559" s="661" t="s">
        <v>2330</v>
      </c>
      <c r="H1559" s="661" t="s">
        <v>578</v>
      </c>
      <c r="I1559" s="661" t="s">
        <v>3623</v>
      </c>
      <c r="J1559" s="661" t="s">
        <v>3624</v>
      </c>
      <c r="K1559" s="661" t="s">
        <v>2916</v>
      </c>
      <c r="L1559" s="662">
        <v>1200</v>
      </c>
      <c r="M1559" s="662">
        <v>1200</v>
      </c>
      <c r="N1559" s="661">
        <v>1</v>
      </c>
      <c r="O1559" s="744">
        <v>1</v>
      </c>
      <c r="P1559" s="662">
        <v>1200</v>
      </c>
      <c r="Q1559" s="677">
        <v>1</v>
      </c>
      <c r="R1559" s="661">
        <v>1</v>
      </c>
      <c r="S1559" s="677">
        <v>1</v>
      </c>
      <c r="T1559" s="744">
        <v>1</v>
      </c>
      <c r="U1559" s="700">
        <v>1</v>
      </c>
    </row>
    <row r="1560" spans="1:21" ht="14.4" customHeight="1" x14ac:dyDescent="0.3">
      <c r="A1560" s="660">
        <v>11</v>
      </c>
      <c r="B1560" s="661" t="s">
        <v>577</v>
      </c>
      <c r="C1560" s="661" t="s">
        <v>2261</v>
      </c>
      <c r="D1560" s="742" t="s">
        <v>3663</v>
      </c>
      <c r="E1560" s="743" t="s">
        <v>2287</v>
      </c>
      <c r="F1560" s="661" t="s">
        <v>2258</v>
      </c>
      <c r="G1560" s="661" t="s">
        <v>2330</v>
      </c>
      <c r="H1560" s="661" t="s">
        <v>578</v>
      </c>
      <c r="I1560" s="661" t="s">
        <v>3091</v>
      </c>
      <c r="J1560" s="661" t="s">
        <v>3092</v>
      </c>
      <c r="K1560" s="661" t="s">
        <v>3093</v>
      </c>
      <c r="L1560" s="662">
        <v>1150</v>
      </c>
      <c r="M1560" s="662">
        <v>1150</v>
      </c>
      <c r="N1560" s="661">
        <v>1</v>
      </c>
      <c r="O1560" s="744">
        <v>1</v>
      </c>
      <c r="P1560" s="662"/>
      <c r="Q1560" s="677">
        <v>0</v>
      </c>
      <c r="R1560" s="661"/>
      <c r="S1560" s="677">
        <v>0</v>
      </c>
      <c r="T1560" s="744"/>
      <c r="U1560" s="700">
        <v>0</v>
      </c>
    </row>
    <row r="1561" spans="1:21" ht="14.4" customHeight="1" x14ac:dyDescent="0.3">
      <c r="A1561" s="660">
        <v>11</v>
      </c>
      <c r="B1561" s="661" t="s">
        <v>577</v>
      </c>
      <c r="C1561" s="661" t="s">
        <v>2261</v>
      </c>
      <c r="D1561" s="742" t="s">
        <v>3663</v>
      </c>
      <c r="E1561" s="743" t="s">
        <v>2288</v>
      </c>
      <c r="F1561" s="661" t="s">
        <v>2256</v>
      </c>
      <c r="G1561" s="661" t="s">
        <v>2481</v>
      </c>
      <c r="H1561" s="661" t="s">
        <v>578</v>
      </c>
      <c r="I1561" s="661" t="s">
        <v>2485</v>
      </c>
      <c r="J1561" s="661" t="s">
        <v>2483</v>
      </c>
      <c r="K1561" s="661" t="s">
        <v>2486</v>
      </c>
      <c r="L1561" s="662">
        <v>96.84</v>
      </c>
      <c r="M1561" s="662">
        <v>193.68</v>
      </c>
      <c r="N1561" s="661">
        <v>2</v>
      </c>
      <c r="O1561" s="744">
        <v>2</v>
      </c>
      <c r="P1561" s="662">
        <v>96.84</v>
      </c>
      <c r="Q1561" s="677">
        <v>0.5</v>
      </c>
      <c r="R1561" s="661">
        <v>1</v>
      </c>
      <c r="S1561" s="677">
        <v>0.5</v>
      </c>
      <c r="T1561" s="744">
        <v>1</v>
      </c>
      <c r="U1561" s="700">
        <v>0.5</v>
      </c>
    </row>
    <row r="1562" spans="1:21" ht="14.4" customHeight="1" x14ac:dyDescent="0.3">
      <c r="A1562" s="660">
        <v>11</v>
      </c>
      <c r="B1562" s="661" t="s">
        <v>577</v>
      </c>
      <c r="C1562" s="661" t="s">
        <v>2261</v>
      </c>
      <c r="D1562" s="742" t="s">
        <v>3663</v>
      </c>
      <c r="E1562" s="743" t="s">
        <v>2288</v>
      </c>
      <c r="F1562" s="661" t="s">
        <v>2256</v>
      </c>
      <c r="G1562" s="661" t="s">
        <v>2681</v>
      </c>
      <c r="H1562" s="661" t="s">
        <v>578</v>
      </c>
      <c r="I1562" s="661" t="s">
        <v>3625</v>
      </c>
      <c r="J1562" s="661" t="s">
        <v>3626</v>
      </c>
      <c r="K1562" s="661" t="s">
        <v>3627</v>
      </c>
      <c r="L1562" s="662">
        <v>263.26</v>
      </c>
      <c r="M1562" s="662">
        <v>263.26</v>
      </c>
      <c r="N1562" s="661">
        <v>1</v>
      </c>
      <c r="O1562" s="744">
        <v>1</v>
      </c>
      <c r="P1562" s="662"/>
      <c r="Q1562" s="677">
        <v>0</v>
      </c>
      <c r="R1562" s="661"/>
      <c r="S1562" s="677">
        <v>0</v>
      </c>
      <c r="T1562" s="744"/>
      <c r="U1562" s="700">
        <v>0</v>
      </c>
    </row>
    <row r="1563" spans="1:21" ht="14.4" customHeight="1" x14ac:dyDescent="0.3">
      <c r="A1563" s="660">
        <v>11</v>
      </c>
      <c r="B1563" s="661" t="s">
        <v>577</v>
      </c>
      <c r="C1563" s="661" t="s">
        <v>2261</v>
      </c>
      <c r="D1563" s="742" t="s">
        <v>3663</v>
      </c>
      <c r="E1563" s="743" t="s">
        <v>2288</v>
      </c>
      <c r="F1563" s="661" t="s">
        <v>2256</v>
      </c>
      <c r="G1563" s="661" t="s">
        <v>2291</v>
      </c>
      <c r="H1563" s="661" t="s">
        <v>578</v>
      </c>
      <c r="I1563" s="661" t="s">
        <v>2487</v>
      </c>
      <c r="J1563" s="661" t="s">
        <v>2488</v>
      </c>
      <c r="K1563" s="661" t="s">
        <v>2489</v>
      </c>
      <c r="L1563" s="662">
        <v>150.04</v>
      </c>
      <c r="M1563" s="662">
        <v>150.04</v>
      </c>
      <c r="N1563" s="661">
        <v>1</v>
      </c>
      <c r="O1563" s="744">
        <v>0.5</v>
      </c>
      <c r="P1563" s="662"/>
      <c r="Q1563" s="677">
        <v>0</v>
      </c>
      <c r="R1563" s="661"/>
      <c r="S1563" s="677">
        <v>0</v>
      </c>
      <c r="T1563" s="744"/>
      <c r="U1563" s="700">
        <v>0</v>
      </c>
    </row>
    <row r="1564" spans="1:21" ht="14.4" customHeight="1" x14ac:dyDescent="0.3">
      <c r="A1564" s="660">
        <v>11</v>
      </c>
      <c r="B1564" s="661" t="s">
        <v>577</v>
      </c>
      <c r="C1564" s="661" t="s">
        <v>2261</v>
      </c>
      <c r="D1564" s="742" t="s">
        <v>3663</v>
      </c>
      <c r="E1564" s="743" t="s">
        <v>2288</v>
      </c>
      <c r="F1564" s="661" t="s">
        <v>2256</v>
      </c>
      <c r="G1564" s="661" t="s">
        <v>2291</v>
      </c>
      <c r="H1564" s="661" t="s">
        <v>960</v>
      </c>
      <c r="I1564" s="661" t="s">
        <v>1126</v>
      </c>
      <c r="J1564" s="661" t="s">
        <v>2138</v>
      </c>
      <c r="K1564" s="661" t="s">
        <v>2139</v>
      </c>
      <c r="L1564" s="662">
        <v>154.36000000000001</v>
      </c>
      <c r="M1564" s="662">
        <v>308.72000000000003</v>
      </c>
      <c r="N1564" s="661">
        <v>2</v>
      </c>
      <c r="O1564" s="744">
        <v>1</v>
      </c>
      <c r="P1564" s="662"/>
      <c r="Q1564" s="677">
        <v>0</v>
      </c>
      <c r="R1564" s="661"/>
      <c r="S1564" s="677">
        <v>0</v>
      </c>
      <c r="T1564" s="744"/>
      <c r="U1564" s="700">
        <v>0</v>
      </c>
    </row>
    <row r="1565" spans="1:21" ht="14.4" customHeight="1" x14ac:dyDescent="0.3">
      <c r="A1565" s="660">
        <v>11</v>
      </c>
      <c r="B1565" s="661" t="s">
        <v>577</v>
      </c>
      <c r="C1565" s="661" t="s">
        <v>2261</v>
      </c>
      <c r="D1565" s="742" t="s">
        <v>3663</v>
      </c>
      <c r="E1565" s="743" t="s">
        <v>2288</v>
      </c>
      <c r="F1565" s="661" t="s">
        <v>2256</v>
      </c>
      <c r="G1565" s="661" t="s">
        <v>2950</v>
      </c>
      <c r="H1565" s="661" t="s">
        <v>578</v>
      </c>
      <c r="I1565" s="661" t="s">
        <v>3111</v>
      </c>
      <c r="J1565" s="661" t="s">
        <v>3112</v>
      </c>
      <c r="K1565" s="661" t="s">
        <v>3113</v>
      </c>
      <c r="L1565" s="662">
        <v>254.37</v>
      </c>
      <c r="M1565" s="662">
        <v>254.37</v>
      </c>
      <c r="N1565" s="661">
        <v>1</v>
      </c>
      <c r="O1565" s="744">
        <v>1</v>
      </c>
      <c r="P1565" s="662">
        <v>254.37</v>
      </c>
      <c r="Q1565" s="677">
        <v>1</v>
      </c>
      <c r="R1565" s="661">
        <v>1</v>
      </c>
      <c r="S1565" s="677">
        <v>1</v>
      </c>
      <c r="T1565" s="744">
        <v>1</v>
      </c>
      <c r="U1565" s="700">
        <v>1</v>
      </c>
    </row>
    <row r="1566" spans="1:21" ht="14.4" customHeight="1" x14ac:dyDescent="0.3">
      <c r="A1566" s="660">
        <v>11</v>
      </c>
      <c r="B1566" s="661" t="s">
        <v>577</v>
      </c>
      <c r="C1566" s="661" t="s">
        <v>2261</v>
      </c>
      <c r="D1566" s="742" t="s">
        <v>3663</v>
      </c>
      <c r="E1566" s="743" t="s">
        <v>2288</v>
      </c>
      <c r="F1566" s="661" t="s">
        <v>2256</v>
      </c>
      <c r="G1566" s="661" t="s">
        <v>2493</v>
      </c>
      <c r="H1566" s="661" t="s">
        <v>578</v>
      </c>
      <c r="I1566" s="661" t="s">
        <v>1429</v>
      </c>
      <c r="J1566" s="661" t="s">
        <v>2971</v>
      </c>
      <c r="K1566" s="661" t="s">
        <v>2972</v>
      </c>
      <c r="L1566" s="662">
        <v>13.58</v>
      </c>
      <c r="M1566" s="662">
        <v>13.58</v>
      </c>
      <c r="N1566" s="661">
        <v>1</v>
      </c>
      <c r="O1566" s="744">
        <v>0.5</v>
      </c>
      <c r="P1566" s="662"/>
      <c r="Q1566" s="677">
        <v>0</v>
      </c>
      <c r="R1566" s="661"/>
      <c r="S1566" s="677">
        <v>0</v>
      </c>
      <c r="T1566" s="744"/>
      <c r="U1566" s="700">
        <v>0</v>
      </c>
    </row>
    <row r="1567" spans="1:21" ht="14.4" customHeight="1" x14ac:dyDescent="0.3">
      <c r="A1567" s="660">
        <v>11</v>
      </c>
      <c r="B1567" s="661" t="s">
        <v>577</v>
      </c>
      <c r="C1567" s="661" t="s">
        <v>2261</v>
      </c>
      <c r="D1567" s="742" t="s">
        <v>3663</v>
      </c>
      <c r="E1567" s="743" t="s">
        <v>2288</v>
      </c>
      <c r="F1567" s="661" t="s">
        <v>2256</v>
      </c>
      <c r="G1567" s="661" t="s">
        <v>2295</v>
      </c>
      <c r="H1567" s="661" t="s">
        <v>578</v>
      </c>
      <c r="I1567" s="661" t="s">
        <v>852</v>
      </c>
      <c r="J1567" s="661" t="s">
        <v>853</v>
      </c>
      <c r="K1567" s="661" t="s">
        <v>854</v>
      </c>
      <c r="L1567" s="662">
        <v>72.64</v>
      </c>
      <c r="M1567" s="662">
        <v>653.76</v>
      </c>
      <c r="N1567" s="661">
        <v>9</v>
      </c>
      <c r="O1567" s="744">
        <v>5.5</v>
      </c>
      <c r="P1567" s="662">
        <v>217.92000000000002</v>
      </c>
      <c r="Q1567" s="677">
        <v>0.33333333333333337</v>
      </c>
      <c r="R1567" s="661">
        <v>3</v>
      </c>
      <c r="S1567" s="677">
        <v>0.33333333333333331</v>
      </c>
      <c r="T1567" s="744">
        <v>2</v>
      </c>
      <c r="U1567" s="700">
        <v>0.36363636363636365</v>
      </c>
    </row>
    <row r="1568" spans="1:21" ht="14.4" customHeight="1" x14ac:dyDescent="0.3">
      <c r="A1568" s="660">
        <v>11</v>
      </c>
      <c r="B1568" s="661" t="s">
        <v>577</v>
      </c>
      <c r="C1568" s="661" t="s">
        <v>2261</v>
      </c>
      <c r="D1568" s="742" t="s">
        <v>3663</v>
      </c>
      <c r="E1568" s="743" t="s">
        <v>2288</v>
      </c>
      <c r="F1568" s="661" t="s">
        <v>2256</v>
      </c>
      <c r="G1568" s="661" t="s">
        <v>2295</v>
      </c>
      <c r="H1568" s="661" t="s">
        <v>578</v>
      </c>
      <c r="I1568" s="661" t="s">
        <v>2370</v>
      </c>
      <c r="J1568" s="661" t="s">
        <v>2371</v>
      </c>
      <c r="K1568" s="661" t="s">
        <v>2372</v>
      </c>
      <c r="L1568" s="662">
        <v>96.84</v>
      </c>
      <c r="M1568" s="662">
        <v>193.68</v>
      </c>
      <c r="N1568" s="661">
        <v>2</v>
      </c>
      <c r="O1568" s="744">
        <v>1.5</v>
      </c>
      <c r="P1568" s="662"/>
      <c r="Q1568" s="677">
        <v>0</v>
      </c>
      <c r="R1568" s="661"/>
      <c r="S1568" s="677">
        <v>0</v>
      </c>
      <c r="T1568" s="744"/>
      <c r="U1568" s="700">
        <v>0</v>
      </c>
    </row>
    <row r="1569" spans="1:21" ht="14.4" customHeight="1" x14ac:dyDescent="0.3">
      <c r="A1569" s="660">
        <v>11</v>
      </c>
      <c r="B1569" s="661" t="s">
        <v>577</v>
      </c>
      <c r="C1569" s="661" t="s">
        <v>2261</v>
      </c>
      <c r="D1569" s="742" t="s">
        <v>3663</v>
      </c>
      <c r="E1569" s="743" t="s">
        <v>2288</v>
      </c>
      <c r="F1569" s="661" t="s">
        <v>2256</v>
      </c>
      <c r="G1569" s="661" t="s">
        <v>2295</v>
      </c>
      <c r="H1569" s="661" t="s">
        <v>578</v>
      </c>
      <c r="I1569" s="661" t="s">
        <v>3117</v>
      </c>
      <c r="J1569" s="661" t="s">
        <v>3118</v>
      </c>
      <c r="K1569" s="661" t="s">
        <v>1022</v>
      </c>
      <c r="L1569" s="662">
        <v>0</v>
      </c>
      <c r="M1569" s="662">
        <v>0</v>
      </c>
      <c r="N1569" s="661">
        <v>1</v>
      </c>
      <c r="O1569" s="744">
        <v>1</v>
      </c>
      <c r="P1569" s="662"/>
      <c r="Q1569" s="677"/>
      <c r="R1569" s="661"/>
      <c r="S1569" s="677">
        <v>0</v>
      </c>
      <c r="T1569" s="744"/>
      <c r="U1569" s="700">
        <v>0</v>
      </c>
    </row>
    <row r="1570" spans="1:21" ht="14.4" customHeight="1" x14ac:dyDescent="0.3">
      <c r="A1570" s="660">
        <v>11</v>
      </c>
      <c r="B1570" s="661" t="s">
        <v>577</v>
      </c>
      <c r="C1570" s="661" t="s">
        <v>2261</v>
      </c>
      <c r="D1570" s="742" t="s">
        <v>3663</v>
      </c>
      <c r="E1570" s="743" t="s">
        <v>2288</v>
      </c>
      <c r="F1570" s="661" t="s">
        <v>2256</v>
      </c>
      <c r="G1570" s="661" t="s">
        <v>2295</v>
      </c>
      <c r="H1570" s="661" t="s">
        <v>578</v>
      </c>
      <c r="I1570" s="661" t="s">
        <v>3399</v>
      </c>
      <c r="J1570" s="661" t="s">
        <v>3118</v>
      </c>
      <c r="K1570" s="661" t="s">
        <v>3400</v>
      </c>
      <c r="L1570" s="662">
        <v>80.7</v>
      </c>
      <c r="M1570" s="662">
        <v>161.4</v>
      </c>
      <c r="N1570" s="661">
        <v>2</v>
      </c>
      <c r="O1570" s="744">
        <v>1.5</v>
      </c>
      <c r="P1570" s="662">
        <v>80.7</v>
      </c>
      <c r="Q1570" s="677">
        <v>0.5</v>
      </c>
      <c r="R1570" s="661">
        <v>1</v>
      </c>
      <c r="S1570" s="677">
        <v>0.5</v>
      </c>
      <c r="T1570" s="744">
        <v>1</v>
      </c>
      <c r="U1570" s="700">
        <v>0.66666666666666663</v>
      </c>
    </row>
    <row r="1571" spans="1:21" ht="14.4" customHeight="1" x14ac:dyDescent="0.3">
      <c r="A1571" s="660">
        <v>11</v>
      </c>
      <c r="B1571" s="661" t="s">
        <v>577</v>
      </c>
      <c r="C1571" s="661" t="s">
        <v>2261</v>
      </c>
      <c r="D1571" s="742" t="s">
        <v>3663</v>
      </c>
      <c r="E1571" s="743" t="s">
        <v>2288</v>
      </c>
      <c r="F1571" s="661" t="s">
        <v>2256</v>
      </c>
      <c r="G1571" s="661" t="s">
        <v>2431</v>
      </c>
      <c r="H1571" s="661" t="s">
        <v>578</v>
      </c>
      <c r="I1571" s="661" t="s">
        <v>1724</v>
      </c>
      <c r="J1571" s="661" t="s">
        <v>1725</v>
      </c>
      <c r="K1571" s="661" t="s">
        <v>2432</v>
      </c>
      <c r="L1571" s="662">
        <v>156.77000000000001</v>
      </c>
      <c r="M1571" s="662">
        <v>470.31000000000006</v>
      </c>
      <c r="N1571" s="661">
        <v>3</v>
      </c>
      <c r="O1571" s="744">
        <v>2</v>
      </c>
      <c r="P1571" s="662"/>
      <c r="Q1571" s="677">
        <v>0</v>
      </c>
      <c r="R1571" s="661"/>
      <c r="S1571" s="677">
        <v>0</v>
      </c>
      <c r="T1571" s="744"/>
      <c r="U1571" s="700">
        <v>0</v>
      </c>
    </row>
    <row r="1572" spans="1:21" ht="14.4" customHeight="1" x14ac:dyDescent="0.3">
      <c r="A1572" s="660">
        <v>11</v>
      </c>
      <c r="B1572" s="661" t="s">
        <v>577</v>
      </c>
      <c r="C1572" s="661" t="s">
        <v>2261</v>
      </c>
      <c r="D1572" s="742" t="s">
        <v>3663</v>
      </c>
      <c r="E1572" s="743" t="s">
        <v>2288</v>
      </c>
      <c r="F1572" s="661" t="s">
        <v>2256</v>
      </c>
      <c r="G1572" s="661" t="s">
        <v>2374</v>
      </c>
      <c r="H1572" s="661" t="s">
        <v>578</v>
      </c>
      <c r="I1572" s="661" t="s">
        <v>1282</v>
      </c>
      <c r="J1572" s="661" t="s">
        <v>2375</v>
      </c>
      <c r="K1572" s="661" t="s">
        <v>1280</v>
      </c>
      <c r="L1572" s="662">
        <v>0</v>
      </c>
      <c r="M1572" s="662">
        <v>0</v>
      </c>
      <c r="N1572" s="661">
        <v>1</v>
      </c>
      <c r="O1572" s="744">
        <v>0.5</v>
      </c>
      <c r="P1572" s="662"/>
      <c r="Q1572" s="677"/>
      <c r="R1572" s="661"/>
      <c r="S1572" s="677">
        <v>0</v>
      </c>
      <c r="T1572" s="744"/>
      <c r="U1572" s="700">
        <v>0</v>
      </c>
    </row>
    <row r="1573" spans="1:21" ht="14.4" customHeight="1" x14ac:dyDescent="0.3">
      <c r="A1573" s="660">
        <v>11</v>
      </c>
      <c r="B1573" s="661" t="s">
        <v>577</v>
      </c>
      <c r="C1573" s="661" t="s">
        <v>2261</v>
      </c>
      <c r="D1573" s="742" t="s">
        <v>3663</v>
      </c>
      <c r="E1573" s="743" t="s">
        <v>2288</v>
      </c>
      <c r="F1573" s="661" t="s">
        <v>2256</v>
      </c>
      <c r="G1573" s="661" t="s">
        <v>2513</v>
      </c>
      <c r="H1573" s="661" t="s">
        <v>578</v>
      </c>
      <c r="I1573" s="661" t="s">
        <v>3178</v>
      </c>
      <c r="J1573" s="661" t="s">
        <v>2998</v>
      </c>
      <c r="K1573" s="661" t="s">
        <v>3179</v>
      </c>
      <c r="L1573" s="662">
        <v>0</v>
      </c>
      <c r="M1573" s="662">
        <v>0</v>
      </c>
      <c r="N1573" s="661">
        <v>1</v>
      </c>
      <c r="O1573" s="744">
        <v>1</v>
      </c>
      <c r="P1573" s="662"/>
      <c r="Q1573" s="677"/>
      <c r="R1573" s="661"/>
      <c r="S1573" s="677">
        <v>0</v>
      </c>
      <c r="T1573" s="744"/>
      <c r="U1573" s="700">
        <v>0</v>
      </c>
    </row>
    <row r="1574" spans="1:21" ht="14.4" customHeight="1" x14ac:dyDescent="0.3">
      <c r="A1574" s="660">
        <v>11</v>
      </c>
      <c r="B1574" s="661" t="s">
        <v>577</v>
      </c>
      <c r="C1574" s="661" t="s">
        <v>2261</v>
      </c>
      <c r="D1574" s="742" t="s">
        <v>3663</v>
      </c>
      <c r="E1574" s="743" t="s">
        <v>2288</v>
      </c>
      <c r="F1574" s="661" t="s">
        <v>2256</v>
      </c>
      <c r="G1574" s="661" t="s">
        <v>2519</v>
      </c>
      <c r="H1574" s="661" t="s">
        <v>578</v>
      </c>
      <c r="I1574" s="661" t="s">
        <v>3628</v>
      </c>
      <c r="J1574" s="661" t="s">
        <v>2521</v>
      </c>
      <c r="K1574" s="661" t="s">
        <v>3238</v>
      </c>
      <c r="L1574" s="662">
        <v>48.42</v>
      </c>
      <c r="M1574" s="662">
        <v>96.84</v>
      </c>
      <c r="N1574" s="661">
        <v>2</v>
      </c>
      <c r="O1574" s="744">
        <v>0.5</v>
      </c>
      <c r="P1574" s="662"/>
      <c r="Q1574" s="677">
        <v>0</v>
      </c>
      <c r="R1574" s="661"/>
      <c r="S1574" s="677">
        <v>0</v>
      </c>
      <c r="T1574" s="744"/>
      <c r="U1574" s="700">
        <v>0</v>
      </c>
    </row>
    <row r="1575" spans="1:21" ht="14.4" customHeight="1" x14ac:dyDescent="0.3">
      <c r="A1575" s="660">
        <v>11</v>
      </c>
      <c r="B1575" s="661" t="s">
        <v>577</v>
      </c>
      <c r="C1575" s="661" t="s">
        <v>2261</v>
      </c>
      <c r="D1575" s="742" t="s">
        <v>3663</v>
      </c>
      <c r="E1575" s="743" t="s">
        <v>2288</v>
      </c>
      <c r="F1575" s="661" t="s">
        <v>2256</v>
      </c>
      <c r="G1575" s="661" t="s">
        <v>2376</v>
      </c>
      <c r="H1575" s="661" t="s">
        <v>578</v>
      </c>
      <c r="I1575" s="661" t="s">
        <v>838</v>
      </c>
      <c r="J1575" s="661" t="s">
        <v>839</v>
      </c>
      <c r="K1575" s="661" t="s">
        <v>2377</v>
      </c>
      <c r="L1575" s="662">
        <v>60.9</v>
      </c>
      <c r="M1575" s="662">
        <v>426.29999999999995</v>
      </c>
      <c r="N1575" s="661">
        <v>7</v>
      </c>
      <c r="O1575" s="744">
        <v>2.5</v>
      </c>
      <c r="P1575" s="662">
        <v>60.9</v>
      </c>
      <c r="Q1575" s="677">
        <v>0.14285714285714288</v>
      </c>
      <c r="R1575" s="661">
        <v>1</v>
      </c>
      <c r="S1575" s="677">
        <v>0.14285714285714285</v>
      </c>
      <c r="T1575" s="744">
        <v>1</v>
      </c>
      <c r="U1575" s="700">
        <v>0.4</v>
      </c>
    </row>
    <row r="1576" spans="1:21" ht="14.4" customHeight="1" x14ac:dyDescent="0.3">
      <c r="A1576" s="660">
        <v>11</v>
      </c>
      <c r="B1576" s="661" t="s">
        <v>577</v>
      </c>
      <c r="C1576" s="661" t="s">
        <v>2261</v>
      </c>
      <c r="D1576" s="742" t="s">
        <v>3663</v>
      </c>
      <c r="E1576" s="743" t="s">
        <v>2288</v>
      </c>
      <c r="F1576" s="661" t="s">
        <v>2256</v>
      </c>
      <c r="G1576" s="661" t="s">
        <v>3239</v>
      </c>
      <c r="H1576" s="661" t="s">
        <v>578</v>
      </c>
      <c r="I1576" s="661" t="s">
        <v>3240</v>
      </c>
      <c r="J1576" s="661" t="s">
        <v>3241</v>
      </c>
      <c r="K1576" s="661" t="s">
        <v>3242</v>
      </c>
      <c r="L1576" s="662">
        <v>48.09</v>
      </c>
      <c r="M1576" s="662">
        <v>48.09</v>
      </c>
      <c r="N1576" s="661">
        <v>1</v>
      </c>
      <c r="O1576" s="744">
        <v>0.5</v>
      </c>
      <c r="P1576" s="662"/>
      <c r="Q1576" s="677">
        <v>0</v>
      </c>
      <c r="R1576" s="661"/>
      <c r="S1576" s="677">
        <v>0</v>
      </c>
      <c r="T1576" s="744"/>
      <c r="U1576" s="700">
        <v>0</v>
      </c>
    </row>
    <row r="1577" spans="1:21" ht="14.4" customHeight="1" x14ac:dyDescent="0.3">
      <c r="A1577" s="660">
        <v>11</v>
      </c>
      <c r="B1577" s="661" t="s">
        <v>577</v>
      </c>
      <c r="C1577" s="661" t="s">
        <v>2261</v>
      </c>
      <c r="D1577" s="742" t="s">
        <v>3663</v>
      </c>
      <c r="E1577" s="743" t="s">
        <v>2288</v>
      </c>
      <c r="F1577" s="661" t="s">
        <v>2256</v>
      </c>
      <c r="G1577" s="661" t="s">
        <v>2346</v>
      </c>
      <c r="H1577" s="661" t="s">
        <v>578</v>
      </c>
      <c r="I1577" s="661" t="s">
        <v>773</v>
      </c>
      <c r="J1577" s="661" t="s">
        <v>774</v>
      </c>
      <c r="K1577" s="661" t="s">
        <v>2382</v>
      </c>
      <c r="L1577" s="662">
        <v>0</v>
      </c>
      <c r="M1577" s="662">
        <v>0</v>
      </c>
      <c r="N1577" s="661">
        <v>3</v>
      </c>
      <c r="O1577" s="744">
        <v>2</v>
      </c>
      <c r="P1577" s="662">
        <v>0</v>
      </c>
      <c r="Q1577" s="677"/>
      <c r="R1577" s="661">
        <v>1</v>
      </c>
      <c r="S1577" s="677">
        <v>0.33333333333333331</v>
      </c>
      <c r="T1577" s="744">
        <v>0.5</v>
      </c>
      <c r="U1577" s="700">
        <v>0.25</v>
      </c>
    </row>
    <row r="1578" spans="1:21" ht="14.4" customHeight="1" x14ac:dyDescent="0.3">
      <c r="A1578" s="660">
        <v>11</v>
      </c>
      <c r="B1578" s="661" t="s">
        <v>577</v>
      </c>
      <c r="C1578" s="661" t="s">
        <v>2261</v>
      </c>
      <c r="D1578" s="742" t="s">
        <v>3663</v>
      </c>
      <c r="E1578" s="743" t="s">
        <v>2288</v>
      </c>
      <c r="F1578" s="661" t="s">
        <v>2256</v>
      </c>
      <c r="G1578" s="661" t="s">
        <v>2346</v>
      </c>
      <c r="H1578" s="661" t="s">
        <v>578</v>
      </c>
      <c r="I1578" s="661" t="s">
        <v>2347</v>
      </c>
      <c r="J1578" s="661" t="s">
        <v>774</v>
      </c>
      <c r="K1578" s="661" t="s">
        <v>2348</v>
      </c>
      <c r="L1578" s="662">
        <v>0</v>
      </c>
      <c r="M1578" s="662">
        <v>0</v>
      </c>
      <c r="N1578" s="661">
        <v>2</v>
      </c>
      <c r="O1578" s="744">
        <v>1.5</v>
      </c>
      <c r="P1578" s="662">
        <v>0</v>
      </c>
      <c r="Q1578" s="677"/>
      <c r="R1578" s="661">
        <v>2</v>
      </c>
      <c r="S1578" s="677">
        <v>1</v>
      </c>
      <c r="T1578" s="744">
        <v>1.5</v>
      </c>
      <c r="U1578" s="700">
        <v>1</v>
      </c>
    </row>
    <row r="1579" spans="1:21" ht="14.4" customHeight="1" x14ac:dyDescent="0.3">
      <c r="A1579" s="660">
        <v>11</v>
      </c>
      <c r="B1579" s="661" t="s">
        <v>577</v>
      </c>
      <c r="C1579" s="661" t="s">
        <v>2261</v>
      </c>
      <c r="D1579" s="742" t="s">
        <v>3663</v>
      </c>
      <c r="E1579" s="743" t="s">
        <v>2288</v>
      </c>
      <c r="F1579" s="661" t="s">
        <v>2256</v>
      </c>
      <c r="G1579" s="661" t="s">
        <v>2869</v>
      </c>
      <c r="H1579" s="661" t="s">
        <v>578</v>
      </c>
      <c r="I1579" s="661" t="s">
        <v>3629</v>
      </c>
      <c r="J1579" s="661" t="s">
        <v>3630</v>
      </c>
      <c r="K1579" s="661" t="s">
        <v>1325</v>
      </c>
      <c r="L1579" s="662">
        <v>59.85</v>
      </c>
      <c r="M1579" s="662">
        <v>179.55</v>
      </c>
      <c r="N1579" s="661">
        <v>3</v>
      </c>
      <c r="O1579" s="744">
        <v>1</v>
      </c>
      <c r="P1579" s="662"/>
      <c r="Q1579" s="677">
        <v>0</v>
      </c>
      <c r="R1579" s="661"/>
      <c r="S1579" s="677">
        <v>0</v>
      </c>
      <c r="T1579" s="744"/>
      <c r="U1579" s="700">
        <v>0</v>
      </c>
    </row>
    <row r="1580" spans="1:21" ht="14.4" customHeight="1" x14ac:dyDescent="0.3">
      <c r="A1580" s="660">
        <v>11</v>
      </c>
      <c r="B1580" s="661" t="s">
        <v>577</v>
      </c>
      <c r="C1580" s="661" t="s">
        <v>2261</v>
      </c>
      <c r="D1580" s="742" t="s">
        <v>3663</v>
      </c>
      <c r="E1580" s="743" t="s">
        <v>2288</v>
      </c>
      <c r="F1580" s="661" t="s">
        <v>2256</v>
      </c>
      <c r="G1580" s="661" t="s">
        <v>2300</v>
      </c>
      <c r="H1580" s="661" t="s">
        <v>578</v>
      </c>
      <c r="I1580" s="661" t="s">
        <v>1105</v>
      </c>
      <c r="J1580" s="661" t="s">
        <v>1106</v>
      </c>
      <c r="K1580" s="661" t="s">
        <v>1107</v>
      </c>
      <c r="L1580" s="662">
        <v>147.31</v>
      </c>
      <c r="M1580" s="662">
        <v>147.31</v>
      </c>
      <c r="N1580" s="661">
        <v>1</v>
      </c>
      <c r="O1580" s="744">
        <v>1</v>
      </c>
      <c r="P1580" s="662"/>
      <c r="Q1580" s="677">
        <v>0</v>
      </c>
      <c r="R1580" s="661"/>
      <c r="S1580" s="677">
        <v>0</v>
      </c>
      <c r="T1580" s="744"/>
      <c r="U1580" s="700">
        <v>0</v>
      </c>
    </row>
    <row r="1581" spans="1:21" ht="14.4" customHeight="1" x14ac:dyDescent="0.3">
      <c r="A1581" s="660">
        <v>11</v>
      </c>
      <c r="B1581" s="661" t="s">
        <v>577</v>
      </c>
      <c r="C1581" s="661" t="s">
        <v>2261</v>
      </c>
      <c r="D1581" s="742" t="s">
        <v>3663</v>
      </c>
      <c r="E1581" s="743" t="s">
        <v>2288</v>
      </c>
      <c r="F1581" s="661" t="s">
        <v>2256</v>
      </c>
      <c r="G1581" s="661" t="s">
        <v>2538</v>
      </c>
      <c r="H1581" s="661" t="s">
        <v>578</v>
      </c>
      <c r="I1581" s="661" t="s">
        <v>3631</v>
      </c>
      <c r="J1581" s="661" t="s">
        <v>2732</v>
      </c>
      <c r="K1581" s="661" t="s">
        <v>2878</v>
      </c>
      <c r="L1581" s="662">
        <v>592.22</v>
      </c>
      <c r="M1581" s="662">
        <v>592.22</v>
      </c>
      <c r="N1581" s="661">
        <v>1</v>
      </c>
      <c r="O1581" s="744">
        <v>0.5</v>
      </c>
      <c r="P1581" s="662"/>
      <c r="Q1581" s="677">
        <v>0</v>
      </c>
      <c r="R1581" s="661"/>
      <c r="S1581" s="677">
        <v>0</v>
      </c>
      <c r="T1581" s="744"/>
      <c r="U1581" s="700">
        <v>0</v>
      </c>
    </row>
    <row r="1582" spans="1:21" ht="14.4" customHeight="1" x14ac:dyDescent="0.3">
      <c r="A1582" s="660">
        <v>11</v>
      </c>
      <c r="B1582" s="661" t="s">
        <v>577</v>
      </c>
      <c r="C1582" s="661" t="s">
        <v>2261</v>
      </c>
      <c r="D1582" s="742" t="s">
        <v>3663</v>
      </c>
      <c r="E1582" s="743" t="s">
        <v>2288</v>
      </c>
      <c r="F1582" s="661" t="s">
        <v>2256</v>
      </c>
      <c r="G1582" s="661" t="s">
        <v>2550</v>
      </c>
      <c r="H1582" s="661" t="s">
        <v>578</v>
      </c>
      <c r="I1582" s="661" t="s">
        <v>2551</v>
      </c>
      <c r="J1582" s="661" t="s">
        <v>2552</v>
      </c>
      <c r="K1582" s="661" t="s">
        <v>2117</v>
      </c>
      <c r="L1582" s="662">
        <v>38.56</v>
      </c>
      <c r="M1582" s="662">
        <v>38.56</v>
      </c>
      <c r="N1582" s="661">
        <v>1</v>
      </c>
      <c r="O1582" s="744">
        <v>0.5</v>
      </c>
      <c r="P1582" s="662"/>
      <c r="Q1582" s="677">
        <v>0</v>
      </c>
      <c r="R1582" s="661"/>
      <c r="S1582" s="677">
        <v>0</v>
      </c>
      <c r="T1582" s="744"/>
      <c r="U1582" s="700">
        <v>0</v>
      </c>
    </row>
    <row r="1583" spans="1:21" ht="14.4" customHeight="1" x14ac:dyDescent="0.3">
      <c r="A1583" s="660">
        <v>11</v>
      </c>
      <c r="B1583" s="661" t="s">
        <v>577</v>
      </c>
      <c r="C1583" s="661" t="s">
        <v>2261</v>
      </c>
      <c r="D1583" s="742" t="s">
        <v>3663</v>
      </c>
      <c r="E1583" s="743" t="s">
        <v>2288</v>
      </c>
      <c r="F1583" s="661" t="s">
        <v>2256</v>
      </c>
      <c r="G1583" s="661" t="s">
        <v>2451</v>
      </c>
      <c r="H1583" s="661" t="s">
        <v>960</v>
      </c>
      <c r="I1583" s="661" t="s">
        <v>2753</v>
      </c>
      <c r="J1583" s="661" t="s">
        <v>2453</v>
      </c>
      <c r="K1583" s="661" t="s">
        <v>2754</v>
      </c>
      <c r="L1583" s="662">
        <v>193.68</v>
      </c>
      <c r="M1583" s="662">
        <v>193.68</v>
      </c>
      <c r="N1583" s="661">
        <v>1</v>
      </c>
      <c r="O1583" s="744">
        <v>1</v>
      </c>
      <c r="P1583" s="662"/>
      <c r="Q1583" s="677">
        <v>0</v>
      </c>
      <c r="R1583" s="661"/>
      <c r="S1583" s="677">
        <v>0</v>
      </c>
      <c r="T1583" s="744"/>
      <c r="U1583" s="700">
        <v>0</v>
      </c>
    </row>
    <row r="1584" spans="1:21" ht="14.4" customHeight="1" x14ac:dyDescent="0.3">
      <c r="A1584" s="660">
        <v>11</v>
      </c>
      <c r="B1584" s="661" t="s">
        <v>577</v>
      </c>
      <c r="C1584" s="661" t="s">
        <v>2261</v>
      </c>
      <c r="D1584" s="742" t="s">
        <v>3663</v>
      </c>
      <c r="E1584" s="743" t="s">
        <v>2288</v>
      </c>
      <c r="F1584" s="661" t="s">
        <v>2256</v>
      </c>
      <c r="G1584" s="661" t="s">
        <v>2305</v>
      </c>
      <c r="H1584" s="661" t="s">
        <v>960</v>
      </c>
      <c r="I1584" s="661" t="s">
        <v>1061</v>
      </c>
      <c r="J1584" s="661" t="s">
        <v>610</v>
      </c>
      <c r="K1584" s="661" t="s">
        <v>1062</v>
      </c>
      <c r="L1584" s="662">
        <v>543.39</v>
      </c>
      <c r="M1584" s="662">
        <v>1086.78</v>
      </c>
      <c r="N1584" s="661">
        <v>2</v>
      </c>
      <c r="O1584" s="744">
        <v>2</v>
      </c>
      <c r="P1584" s="662">
        <v>1086.78</v>
      </c>
      <c r="Q1584" s="677">
        <v>1</v>
      </c>
      <c r="R1584" s="661">
        <v>2</v>
      </c>
      <c r="S1584" s="677">
        <v>1</v>
      </c>
      <c r="T1584" s="744">
        <v>2</v>
      </c>
      <c r="U1584" s="700">
        <v>1</v>
      </c>
    </row>
    <row r="1585" spans="1:21" ht="14.4" customHeight="1" x14ac:dyDescent="0.3">
      <c r="A1585" s="660">
        <v>11</v>
      </c>
      <c r="B1585" s="661" t="s">
        <v>577</v>
      </c>
      <c r="C1585" s="661" t="s">
        <v>2261</v>
      </c>
      <c r="D1585" s="742" t="s">
        <v>3663</v>
      </c>
      <c r="E1585" s="743" t="s">
        <v>2288</v>
      </c>
      <c r="F1585" s="661" t="s">
        <v>2256</v>
      </c>
      <c r="G1585" s="661" t="s">
        <v>2305</v>
      </c>
      <c r="H1585" s="661" t="s">
        <v>960</v>
      </c>
      <c r="I1585" s="661" t="s">
        <v>982</v>
      </c>
      <c r="J1585" s="661" t="s">
        <v>610</v>
      </c>
      <c r="K1585" s="661" t="s">
        <v>613</v>
      </c>
      <c r="L1585" s="662">
        <v>815.1</v>
      </c>
      <c r="M1585" s="662">
        <v>1630.2</v>
      </c>
      <c r="N1585" s="661">
        <v>2</v>
      </c>
      <c r="O1585" s="744">
        <v>1</v>
      </c>
      <c r="P1585" s="662"/>
      <c r="Q1585" s="677">
        <v>0</v>
      </c>
      <c r="R1585" s="661"/>
      <c r="S1585" s="677">
        <v>0</v>
      </c>
      <c r="T1585" s="744"/>
      <c r="U1585" s="700">
        <v>0</v>
      </c>
    </row>
    <row r="1586" spans="1:21" ht="14.4" customHeight="1" x14ac:dyDescent="0.3">
      <c r="A1586" s="660">
        <v>11</v>
      </c>
      <c r="B1586" s="661" t="s">
        <v>577</v>
      </c>
      <c r="C1586" s="661" t="s">
        <v>2261</v>
      </c>
      <c r="D1586" s="742" t="s">
        <v>3663</v>
      </c>
      <c r="E1586" s="743" t="s">
        <v>2288</v>
      </c>
      <c r="F1586" s="661" t="s">
        <v>2256</v>
      </c>
      <c r="G1586" s="661" t="s">
        <v>2306</v>
      </c>
      <c r="H1586" s="661" t="s">
        <v>960</v>
      </c>
      <c r="I1586" s="661" t="s">
        <v>966</v>
      </c>
      <c r="J1586" s="661" t="s">
        <v>967</v>
      </c>
      <c r="K1586" s="661" t="s">
        <v>2159</v>
      </c>
      <c r="L1586" s="662">
        <v>48.42</v>
      </c>
      <c r="M1586" s="662">
        <v>1355.7599999999998</v>
      </c>
      <c r="N1586" s="661">
        <v>28</v>
      </c>
      <c r="O1586" s="744">
        <v>25</v>
      </c>
      <c r="P1586" s="662">
        <v>242.10000000000002</v>
      </c>
      <c r="Q1586" s="677">
        <v>0.17857142857142863</v>
      </c>
      <c r="R1586" s="661">
        <v>5</v>
      </c>
      <c r="S1586" s="677">
        <v>0.17857142857142858</v>
      </c>
      <c r="T1586" s="744">
        <v>4.5</v>
      </c>
      <c r="U1586" s="700">
        <v>0.18</v>
      </c>
    </row>
    <row r="1587" spans="1:21" ht="14.4" customHeight="1" x14ac:dyDescent="0.3">
      <c r="A1587" s="660">
        <v>11</v>
      </c>
      <c r="B1587" s="661" t="s">
        <v>577</v>
      </c>
      <c r="C1587" s="661" t="s">
        <v>2261</v>
      </c>
      <c r="D1587" s="742" t="s">
        <v>3663</v>
      </c>
      <c r="E1587" s="743" t="s">
        <v>2288</v>
      </c>
      <c r="F1587" s="661" t="s">
        <v>2256</v>
      </c>
      <c r="G1587" s="661" t="s">
        <v>2306</v>
      </c>
      <c r="H1587" s="661" t="s">
        <v>578</v>
      </c>
      <c r="I1587" s="661" t="s">
        <v>1857</v>
      </c>
      <c r="J1587" s="661" t="s">
        <v>967</v>
      </c>
      <c r="K1587" s="661" t="s">
        <v>2401</v>
      </c>
      <c r="L1587" s="662">
        <v>48.42</v>
      </c>
      <c r="M1587" s="662">
        <v>242.1</v>
      </c>
      <c r="N1587" s="661">
        <v>5</v>
      </c>
      <c r="O1587" s="744">
        <v>3.5</v>
      </c>
      <c r="P1587" s="662">
        <v>145.26</v>
      </c>
      <c r="Q1587" s="677">
        <v>0.6</v>
      </c>
      <c r="R1587" s="661">
        <v>3</v>
      </c>
      <c r="S1587" s="677">
        <v>0.6</v>
      </c>
      <c r="T1587" s="744">
        <v>3</v>
      </c>
      <c r="U1587" s="700">
        <v>0.8571428571428571</v>
      </c>
    </row>
    <row r="1588" spans="1:21" ht="14.4" customHeight="1" x14ac:dyDescent="0.3">
      <c r="A1588" s="660">
        <v>11</v>
      </c>
      <c r="B1588" s="661" t="s">
        <v>577</v>
      </c>
      <c r="C1588" s="661" t="s">
        <v>2261</v>
      </c>
      <c r="D1588" s="742" t="s">
        <v>3663</v>
      </c>
      <c r="E1588" s="743" t="s">
        <v>2288</v>
      </c>
      <c r="F1588" s="661" t="s">
        <v>2256</v>
      </c>
      <c r="G1588" s="661" t="s">
        <v>2307</v>
      </c>
      <c r="H1588" s="661" t="s">
        <v>578</v>
      </c>
      <c r="I1588" s="661" t="s">
        <v>714</v>
      </c>
      <c r="J1588" s="661" t="s">
        <v>2308</v>
      </c>
      <c r="K1588" s="661" t="s">
        <v>2309</v>
      </c>
      <c r="L1588" s="662">
        <v>0</v>
      </c>
      <c r="M1588" s="662">
        <v>0</v>
      </c>
      <c r="N1588" s="661">
        <v>5</v>
      </c>
      <c r="O1588" s="744">
        <v>3.5</v>
      </c>
      <c r="P1588" s="662">
        <v>0</v>
      </c>
      <c r="Q1588" s="677"/>
      <c r="R1588" s="661">
        <v>2</v>
      </c>
      <c r="S1588" s="677">
        <v>0.4</v>
      </c>
      <c r="T1588" s="744">
        <v>1.5</v>
      </c>
      <c r="U1588" s="700">
        <v>0.42857142857142855</v>
      </c>
    </row>
    <row r="1589" spans="1:21" ht="14.4" customHeight="1" x14ac:dyDescent="0.3">
      <c r="A1589" s="660">
        <v>11</v>
      </c>
      <c r="B1589" s="661" t="s">
        <v>577</v>
      </c>
      <c r="C1589" s="661" t="s">
        <v>2261</v>
      </c>
      <c r="D1589" s="742" t="s">
        <v>3663</v>
      </c>
      <c r="E1589" s="743" t="s">
        <v>2288</v>
      </c>
      <c r="F1589" s="661" t="s">
        <v>2256</v>
      </c>
      <c r="G1589" s="661" t="s">
        <v>2760</v>
      </c>
      <c r="H1589" s="661" t="s">
        <v>578</v>
      </c>
      <c r="I1589" s="661" t="s">
        <v>2884</v>
      </c>
      <c r="J1589" s="661" t="s">
        <v>2885</v>
      </c>
      <c r="K1589" s="661" t="s">
        <v>2209</v>
      </c>
      <c r="L1589" s="662">
        <v>77.13</v>
      </c>
      <c r="M1589" s="662">
        <v>77.13</v>
      </c>
      <c r="N1589" s="661">
        <v>1</v>
      </c>
      <c r="O1589" s="744">
        <v>0.5</v>
      </c>
      <c r="P1589" s="662"/>
      <c r="Q1589" s="677">
        <v>0</v>
      </c>
      <c r="R1589" s="661"/>
      <c r="S1589" s="677">
        <v>0</v>
      </c>
      <c r="T1589" s="744"/>
      <c r="U1589" s="700">
        <v>0</v>
      </c>
    </row>
    <row r="1590" spans="1:21" ht="14.4" customHeight="1" x14ac:dyDescent="0.3">
      <c r="A1590" s="660">
        <v>11</v>
      </c>
      <c r="B1590" s="661" t="s">
        <v>577</v>
      </c>
      <c r="C1590" s="661" t="s">
        <v>2261</v>
      </c>
      <c r="D1590" s="742" t="s">
        <v>3663</v>
      </c>
      <c r="E1590" s="743" t="s">
        <v>2288</v>
      </c>
      <c r="F1590" s="661" t="s">
        <v>2256</v>
      </c>
      <c r="G1590" s="661" t="s">
        <v>2313</v>
      </c>
      <c r="H1590" s="661" t="s">
        <v>578</v>
      </c>
      <c r="I1590" s="661" t="s">
        <v>2886</v>
      </c>
      <c r="J1590" s="661" t="s">
        <v>2161</v>
      </c>
      <c r="K1590" s="661" t="s">
        <v>2887</v>
      </c>
      <c r="L1590" s="662">
        <v>300.68</v>
      </c>
      <c r="M1590" s="662">
        <v>300.68</v>
      </c>
      <c r="N1590" s="661">
        <v>1</v>
      </c>
      <c r="O1590" s="744">
        <v>0.5</v>
      </c>
      <c r="P1590" s="662"/>
      <c r="Q1590" s="677">
        <v>0</v>
      </c>
      <c r="R1590" s="661"/>
      <c r="S1590" s="677">
        <v>0</v>
      </c>
      <c r="T1590" s="744"/>
      <c r="U1590" s="700">
        <v>0</v>
      </c>
    </row>
    <row r="1591" spans="1:21" ht="14.4" customHeight="1" x14ac:dyDescent="0.3">
      <c r="A1591" s="660">
        <v>11</v>
      </c>
      <c r="B1591" s="661" t="s">
        <v>577</v>
      </c>
      <c r="C1591" s="661" t="s">
        <v>2261</v>
      </c>
      <c r="D1591" s="742" t="s">
        <v>3663</v>
      </c>
      <c r="E1591" s="743" t="s">
        <v>2288</v>
      </c>
      <c r="F1591" s="661" t="s">
        <v>2256</v>
      </c>
      <c r="G1591" s="661" t="s">
        <v>2579</v>
      </c>
      <c r="H1591" s="661" t="s">
        <v>578</v>
      </c>
      <c r="I1591" s="661" t="s">
        <v>2584</v>
      </c>
      <c r="J1591" s="661" t="s">
        <v>2585</v>
      </c>
      <c r="K1591" s="661" t="s">
        <v>862</v>
      </c>
      <c r="L1591" s="662">
        <v>50.14</v>
      </c>
      <c r="M1591" s="662">
        <v>50.14</v>
      </c>
      <c r="N1591" s="661">
        <v>1</v>
      </c>
      <c r="O1591" s="744">
        <v>1</v>
      </c>
      <c r="P1591" s="662">
        <v>50.14</v>
      </c>
      <c r="Q1591" s="677">
        <v>1</v>
      </c>
      <c r="R1591" s="661">
        <v>1</v>
      </c>
      <c r="S1591" s="677">
        <v>1</v>
      </c>
      <c r="T1591" s="744">
        <v>1</v>
      </c>
      <c r="U1591" s="700">
        <v>1</v>
      </c>
    </row>
    <row r="1592" spans="1:21" ht="14.4" customHeight="1" x14ac:dyDescent="0.3">
      <c r="A1592" s="660">
        <v>11</v>
      </c>
      <c r="B1592" s="661" t="s">
        <v>577</v>
      </c>
      <c r="C1592" s="661" t="s">
        <v>2261</v>
      </c>
      <c r="D1592" s="742" t="s">
        <v>3663</v>
      </c>
      <c r="E1592" s="743" t="s">
        <v>2288</v>
      </c>
      <c r="F1592" s="661" t="s">
        <v>2256</v>
      </c>
      <c r="G1592" s="661" t="s">
        <v>3632</v>
      </c>
      <c r="H1592" s="661" t="s">
        <v>578</v>
      </c>
      <c r="I1592" s="661" t="s">
        <v>3633</v>
      </c>
      <c r="J1592" s="661" t="s">
        <v>3634</v>
      </c>
      <c r="K1592" s="661" t="s">
        <v>3635</v>
      </c>
      <c r="L1592" s="662">
        <v>71.67</v>
      </c>
      <c r="M1592" s="662">
        <v>71.67</v>
      </c>
      <c r="N1592" s="661">
        <v>1</v>
      </c>
      <c r="O1592" s="744">
        <v>1</v>
      </c>
      <c r="P1592" s="662">
        <v>71.67</v>
      </c>
      <c r="Q1592" s="677">
        <v>1</v>
      </c>
      <c r="R1592" s="661">
        <v>1</v>
      </c>
      <c r="S1592" s="677">
        <v>1</v>
      </c>
      <c r="T1592" s="744">
        <v>1</v>
      </c>
      <c r="U1592" s="700">
        <v>1</v>
      </c>
    </row>
    <row r="1593" spans="1:21" ht="14.4" customHeight="1" x14ac:dyDescent="0.3">
      <c r="A1593" s="660">
        <v>11</v>
      </c>
      <c r="B1593" s="661" t="s">
        <v>577</v>
      </c>
      <c r="C1593" s="661" t="s">
        <v>2261</v>
      </c>
      <c r="D1593" s="742" t="s">
        <v>3663</v>
      </c>
      <c r="E1593" s="743" t="s">
        <v>2288</v>
      </c>
      <c r="F1593" s="661" t="s">
        <v>2256</v>
      </c>
      <c r="G1593" s="661" t="s">
        <v>3261</v>
      </c>
      <c r="H1593" s="661" t="s">
        <v>578</v>
      </c>
      <c r="I1593" s="661" t="s">
        <v>3262</v>
      </c>
      <c r="J1593" s="661" t="s">
        <v>3263</v>
      </c>
      <c r="K1593" s="661" t="s">
        <v>3264</v>
      </c>
      <c r="L1593" s="662">
        <v>1898.84</v>
      </c>
      <c r="M1593" s="662">
        <v>1898.84</v>
      </c>
      <c r="N1593" s="661">
        <v>1</v>
      </c>
      <c r="O1593" s="744">
        <v>1</v>
      </c>
      <c r="P1593" s="662"/>
      <c r="Q1593" s="677">
        <v>0</v>
      </c>
      <c r="R1593" s="661"/>
      <c r="S1593" s="677">
        <v>0</v>
      </c>
      <c r="T1593" s="744"/>
      <c r="U1593" s="700">
        <v>0</v>
      </c>
    </row>
    <row r="1594" spans="1:21" ht="14.4" customHeight="1" x14ac:dyDescent="0.3">
      <c r="A1594" s="660">
        <v>11</v>
      </c>
      <c r="B1594" s="661" t="s">
        <v>577</v>
      </c>
      <c r="C1594" s="661" t="s">
        <v>2261</v>
      </c>
      <c r="D1594" s="742" t="s">
        <v>3663</v>
      </c>
      <c r="E1594" s="743" t="s">
        <v>2288</v>
      </c>
      <c r="F1594" s="661" t="s">
        <v>2258</v>
      </c>
      <c r="G1594" s="661" t="s">
        <v>2351</v>
      </c>
      <c r="H1594" s="661" t="s">
        <v>578</v>
      </c>
      <c r="I1594" s="661" t="s">
        <v>2352</v>
      </c>
      <c r="J1594" s="661" t="s">
        <v>2353</v>
      </c>
      <c r="K1594" s="661" t="s">
        <v>2354</v>
      </c>
      <c r="L1594" s="662">
        <v>0</v>
      </c>
      <c r="M1594" s="662">
        <v>0</v>
      </c>
      <c r="N1594" s="661">
        <v>2</v>
      </c>
      <c r="O1594" s="744">
        <v>2</v>
      </c>
      <c r="P1594" s="662"/>
      <c r="Q1594" s="677"/>
      <c r="R1594" s="661"/>
      <c r="S1594" s="677">
        <v>0</v>
      </c>
      <c r="T1594" s="744"/>
      <c r="U1594" s="700">
        <v>0</v>
      </c>
    </row>
    <row r="1595" spans="1:21" ht="14.4" customHeight="1" x14ac:dyDescent="0.3">
      <c r="A1595" s="660">
        <v>11</v>
      </c>
      <c r="B1595" s="661" t="s">
        <v>577</v>
      </c>
      <c r="C1595" s="661" t="s">
        <v>2261</v>
      </c>
      <c r="D1595" s="742" t="s">
        <v>3663</v>
      </c>
      <c r="E1595" s="743" t="s">
        <v>2288</v>
      </c>
      <c r="F1595" s="661" t="s">
        <v>2258</v>
      </c>
      <c r="G1595" s="661" t="s">
        <v>2314</v>
      </c>
      <c r="H1595" s="661" t="s">
        <v>578</v>
      </c>
      <c r="I1595" s="661" t="s">
        <v>2620</v>
      </c>
      <c r="J1595" s="661" t="s">
        <v>2621</v>
      </c>
      <c r="K1595" s="661" t="s">
        <v>2622</v>
      </c>
      <c r="L1595" s="662">
        <v>35.75</v>
      </c>
      <c r="M1595" s="662">
        <v>35.75</v>
      </c>
      <c r="N1595" s="661">
        <v>1</v>
      </c>
      <c r="O1595" s="744">
        <v>1</v>
      </c>
      <c r="P1595" s="662">
        <v>35.75</v>
      </c>
      <c r="Q1595" s="677">
        <v>1</v>
      </c>
      <c r="R1595" s="661">
        <v>1</v>
      </c>
      <c r="S1595" s="677">
        <v>1</v>
      </c>
      <c r="T1595" s="744">
        <v>1</v>
      </c>
      <c r="U1595" s="700">
        <v>1</v>
      </c>
    </row>
    <row r="1596" spans="1:21" ht="14.4" customHeight="1" x14ac:dyDescent="0.3">
      <c r="A1596" s="660">
        <v>11</v>
      </c>
      <c r="B1596" s="661" t="s">
        <v>577</v>
      </c>
      <c r="C1596" s="661" t="s">
        <v>2261</v>
      </c>
      <c r="D1596" s="742" t="s">
        <v>3663</v>
      </c>
      <c r="E1596" s="743" t="s">
        <v>2288</v>
      </c>
      <c r="F1596" s="661" t="s">
        <v>2258</v>
      </c>
      <c r="G1596" s="661" t="s">
        <v>2318</v>
      </c>
      <c r="H1596" s="661" t="s">
        <v>578</v>
      </c>
      <c r="I1596" s="661" t="s">
        <v>2319</v>
      </c>
      <c r="J1596" s="661" t="s">
        <v>2320</v>
      </c>
      <c r="K1596" s="661" t="s">
        <v>2321</v>
      </c>
      <c r="L1596" s="662">
        <v>1000</v>
      </c>
      <c r="M1596" s="662">
        <v>1000</v>
      </c>
      <c r="N1596" s="661">
        <v>1</v>
      </c>
      <c r="O1596" s="744">
        <v>1</v>
      </c>
      <c r="P1596" s="662">
        <v>1000</v>
      </c>
      <c r="Q1596" s="677">
        <v>1</v>
      </c>
      <c r="R1596" s="661">
        <v>1</v>
      </c>
      <c r="S1596" s="677">
        <v>1</v>
      </c>
      <c r="T1596" s="744">
        <v>1</v>
      </c>
      <c r="U1596" s="700">
        <v>1</v>
      </c>
    </row>
    <row r="1597" spans="1:21" ht="14.4" customHeight="1" x14ac:dyDescent="0.3">
      <c r="A1597" s="660">
        <v>11</v>
      </c>
      <c r="B1597" s="661" t="s">
        <v>577</v>
      </c>
      <c r="C1597" s="661" t="s">
        <v>2261</v>
      </c>
      <c r="D1597" s="742" t="s">
        <v>3663</v>
      </c>
      <c r="E1597" s="743" t="s">
        <v>2288</v>
      </c>
      <c r="F1597" s="661" t="s">
        <v>2258</v>
      </c>
      <c r="G1597" s="661" t="s">
        <v>2318</v>
      </c>
      <c r="H1597" s="661" t="s">
        <v>578</v>
      </c>
      <c r="I1597" s="661" t="s">
        <v>2322</v>
      </c>
      <c r="J1597" s="661" t="s">
        <v>2323</v>
      </c>
      <c r="K1597" s="661" t="s">
        <v>2324</v>
      </c>
      <c r="L1597" s="662">
        <v>500</v>
      </c>
      <c r="M1597" s="662">
        <v>500</v>
      </c>
      <c r="N1597" s="661">
        <v>1</v>
      </c>
      <c r="O1597" s="744">
        <v>1</v>
      </c>
      <c r="P1597" s="662">
        <v>500</v>
      </c>
      <c r="Q1597" s="677">
        <v>1</v>
      </c>
      <c r="R1597" s="661">
        <v>1</v>
      </c>
      <c r="S1597" s="677">
        <v>1</v>
      </c>
      <c r="T1597" s="744">
        <v>1</v>
      </c>
      <c r="U1597" s="700">
        <v>1</v>
      </c>
    </row>
    <row r="1598" spans="1:21" ht="14.4" customHeight="1" x14ac:dyDescent="0.3">
      <c r="A1598" s="660">
        <v>11</v>
      </c>
      <c r="B1598" s="661" t="s">
        <v>577</v>
      </c>
      <c r="C1598" s="661" t="s">
        <v>2261</v>
      </c>
      <c r="D1598" s="742" t="s">
        <v>3663</v>
      </c>
      <c r="E1598" s="743" t="s">
        <v>2288</v>
      </c>
      <c r="F1598" s="661" t="s">
        <v>2258</v>
      </c>
      <c r="G1598" s="661" t="s">
        <v>2318</v>
      </c>
      <c r="H1598" s="661" t="s">
        <v>578</v>
      </c>
      <c r="I1598" s="661" t="s">
        <v>2628</v>
      </c>
      <c r="J1598" s="661" t="s">
        <v>2629</v>
      </c>
      <c r="K1598" s="661" t="s">
        <v>2630</v>
      </c>
      <c r="L1598" s="662">
        <v>180</v>
      </c>
      <c r="M1598" s="662">
        <v>180</v>
      </c>
      <c r="N1598" s="661">
        <v>1</v>
      </c>
      <c r="O1598" s="744">
        <v>1</v>
      </c>
      <c r="P1598" s="662">
        <v>180</v>
      </c>
      <c r="Q1598" s="677">
        <v>1</v>
      </c>
      <c r="R1598" s="661">
        <v>1</v>
      </c>
      <c r="S1598" s="677">
        <v>1</v>
      </c>
      <c r="T1598" s="744">
        <v>1</v>
      </c>
      <c r="U1598" s="700">
        <v>1</v>
      </c>
    </row>
    <row r="1599" spans="1:21" ht="14.4" customHeight="1" x14ac:dyDescent="0.3">
      <c r="A1599" s="660">
        <v>11</v>
      </c>
      <c r="B1599" s="661" t="s">
        <v>577</v>
      </c>
      <c r="C1599" s="661" t="s">
        <v>2261</v>
      </c>
      <c r="D1599" s="742" t="s">
        <v>3663</v>
      </c>
      <c r="E1599" s="743" t="s">
        <v>2288</v>
      </c>
      <c r="F1599" s="661" t="s">
        <v>2258</v>
      </c>
      <c r="G1599" s="661" t="s">
        <v>2318</v>
      </c>
      <c r="H1599" s="661" t="s">
        <v>578</v>
      </c>
      <c r="I1599" s="661" t="s">
        <v>3636</v>
      </c>
      <c r="J1599" s="661" t="s">
        <v>3637</v>
      </c>
      <c r="K1599" s="661" t="s">
        <v>3638</v>
      </c>
      <c r="L1599" s="662">
        <v>100</v>
      </c>
      <c r="M1599" s="662">
        <v>100</v>
      </c>
      <c r="N1599" s="661">
        <v>1</v>
      </c>
      <c r="O1599" s="744">
        <v>1</v>
      </c>
      <c r="P1599" s="662"/>
      <c r="Q1599" s="677">
        <v>0</v>
      </c>
      <c r="R1599" s="661"/>
      <c r="S1599" s="677">
        <v>0</v>
      </c>
      <c r="T1599" s="744"/>
      <c r="U1599" s="700">
        <v>0</v>
      </c>
    </row>
    <row r="1600" spans="1:21" ht="14.4" customHeight="1" x14ac:dyDescent="0.3">
      <c r="A1600" s="660">
        <v>11</v>
      </c>
      <c r="B1600" s="661" t="s">
        <v>577</v>
      </c>
      <c r="C1600" s="661" t="s">
        <v>2261</v>
      </c>
      <c r="D1600" s="742" t="s">
        <v>3663</v>
      </c>
      <c r="E1600" s="743" t="s">
        <v>2288</v>
      </c>
      <c r="F1600" s="661" t="s">
        <v>2258</v>
      </c>
      <c r="G1600" s="661" t="s">
        <v>2318</v>
      </c>
      <c r="H1600" s="661" t="s">
        <v>578</v>
      </c>
      <c r="I1600" s="661" t="s">
        <v>3639</v>
      </c>
      <c r="J1600" s="661" t="s">
        <v>3640</v>
      </c>
      <c r="K1600" s="661" t="s">
        <v>3641</v>
      </c>
      <c r="L1600" s="662">
        <v>579.94000000000005</v>
      </c>
      <c r="M1600" s="662">
        <v>579.94000000000005</v>
      </c>
      <c r="N1600" s="661">
        <v>1</v>
      </c>
      <c r="O1600" s="744">
        <v>1</v>
      </c>
      <c r="P1600" s="662"/>
      <c r="Q1600" s="677">
        <v>0</v>
      </c>
      <c r="R1600" s="661"/>
      <c r="S1600" s="677">
        <v>0</v>
      </c>
      <c r="T1600" s="744"/>
      <c r="U1600" s="700">
        <v>0</v>
      </c>
    </row>
    <row r="1601" spans="1:21" ht="14.4" customHeight="1" x14ac:dyDescent="0.3">
      <c r="A1601" s="660">
        <v>11</v>
      </c>
      <c r="B1601" s="661" t="s">
        <v>577</v>
      </c>
      <c r="C1601" s="661" t="s">
        <v>2261</v>
      </c>
      <c r="D1601" s="742" t="s">
        <v>3663</v>
      </c>
      <c r="E1601" s="743" t="s">
        <v>2288</v>
      </c>
      <c r="F1601" s="661" t="s">
        <v>2258</v>
      </c>
      <c r="G1601" s="661" t="s">
        <v>2330</v>
      </c>
      <c r="H1601" s="661" t="s">
        <v>578</v>
      </c>
      <c r="I1601" s="661" t="s">
        <v>2423</v>
      </c>
      <c r="J1601" s="661" t="s">
        <v>2424</v>
      </c>
      <c r="K1601" s="661" t="s">
        <v>2425</v>
      </c>
      <c r="L1601" s="662">
        <v>950</v>
      </c>
      <c r="M1601" s="662">
        <v>950</v>
      </c>
      <c r="N1601" s="661">
        <v>1</v>
      </c>
      <c r="O1601" s="744">
        <v>1</v>
      </c>
      <c r="P1601" s="662">
        <v>950</v>
      </c>
      <c r="Q1601" s="677">
        <v>1</v>
      </c>
      <c r="R1601" s="661">
        <v>1</v>
      </c>
      <c r="S1601" s="677">
        <v>1</v>
      </c>
      <c r="T1601" s="744">
        <v>1</v>
      </c>
      <c r="U1601" s="700">
        <v>1</v>
      </c>
    </row>
    <row r="1602" spans="1:21" ht="14.4" customHeight="1" x14ac:dyDescent="0.3">
      <c r="A1602" s="660">
        <v>11</v>
      </c>
      <c r="B1602" s="661" t="s">
        <v>577</v>
      </c>
      <c r="C1602" s="661" t="s">
        <v>2261</v>
      </c>
      <c r="D1602" s="742" t="s">
        <v>3663</v>
      </c>
      <c r="E1602" s="743" t="s">
        <v>2288</v>
      </c>
      <c r="F1602" s="661" t="s">
        <v>2258</v>
      </c>
      <c r="G1602" s="661" t="s">
        <v>2330</v>
      </c>
      <c r="H1602" s="661" t="s">
        <v>578</v>
      </c>
      <c r="I1602" s="661" t="s">
        <v>2436</v>
      </c>
      <c r="J1602" s="661" t="s">
        <v>2437</v>
      </c>
      <c r="K1602" s="661" t="s">
        <v>2438</v>
      </c>
      <c r="L1602" s="662">
        <v>200</v>
      </c>
      <c r="M1602" s="662">
        <v>2400</v>
      </c>
      <c r="N1602" s="661">
        <v>12</v>
      </c>
      <c r="O1602" s="744">
        <v>6</v>
      </c>
      <c r="P1602" s="662">
        <v>2400</v>
      </c>
      <c r="Q1602" s="677">
        <v>1</v>
      </c>
      <c r="R1602" s="661">
        <v>12</v>
      </c>
      <c r="S1602" s="677">
        <v>1</v>
      </c>
      <c r="T1602" s="744">
        <v>6</v>
      </c>
      <c r="U1602" s="700">
        <v>1</v>
      </c>
    </row>
    <row r="1603" spans="1:21" ht="14.4" customHeight="1" x14ac:dyDescent="0.3">
      <c r="A1603" s="660">
        <v>11</v>
      </c>
      <c r="B1603" s="661" t="s">
        <v>577</v>
      </c>
      <c r="C1603" s="661" t="s">
        <v>2261</v>
      </c>
      <c r="D1603" s="742" t="s">
        <v>3663</v>
      </c>
      <c r="E1603" s="743" t="s">
        <v>2288</v>
      </c>
      <c r="F1603" s="661" t="s">
        <v>2258</v>
      </c>
      <c r="G1603" s="661" t="s">
        <v>2330</v>
      </c>
      <c r="H1603" s="661" t="s">
        <v>578</v>
      </c>
      <c r="I1603" s="661" t="s">
        <v>2331</v>
      </c>
      <c r="J1603" s="661" t="s">
        <v>2332</v>
      </c>
      <c r="K1603" s="661" t="s">
        <v>2333</v>
      </c>
      <c r="L1603" s="662">
        <v>278.75</v>
      </c>
      <c r="M1603" s="662">
        <v>3345</v>
      </c>
      <c r="N1603" s="661">
        <v>12</v>
      </c>
      <c r="O1603" s="744">
        <v>6</v>
      </c>
      <c r="P1603" s="662">
        <v>3345</v>
      </c>
      <c r="Q1603" s="677">
        <v>1</v>
      </c>
      <c r="R1603" s="661">
        <v>12</v>
      </c>
      <c r="S1603" s="677">
        <v>1</v>
      </c>
      <c r="T1603" s="744">
        <v>6</v>
      </c>
      <c r="U1603" s="700">
        <v>1</v>
      </c>
    </row>
    <row r="1604" spans="1:21" ht="14.4" customHeight="1" x14ac:dyDescent="0.3">
      <c r="A1604" s="660">
        <v>11</v>
      </c>
      <c r="B1604" s="661" t="s">
        <v>577</v>
      </c>
      <c r="C1604" s="661" t="s">
        <v>2261</v>
      </c>
      <c r="D1604" s="742" t="s">
        <v>3663</v>
      </c>
      <c r="E1604" s="743" t="s">
        <v>2288</v>
      </c>
      <c r="F1604" s="661" t="s">
        <v>2258</v>
      </c>
      <c r="G1604" s="661" t="s">
        <v>2669</v>
      </c>
      <c r="H1604" s="661" t="s">
        <v>578</v>
      </c>
      <c r="I1604" s="661" t="s">
        <v>2825</v>
      </c>
      <c r="J1604" s="661" t="s">
        <v>2826</v>
      </c>
      <c r="K1604" s="661" t="s">
        <v>2827</v>
      </c>
      <c r="L1604" s="662">
        <v>553.15</v>
      </c>
      <c r="M1604" s="662">
        <v>3318.8999999999996</v>
      </c>
      <c r="N1604" s="661">
        <v>6</v>
      </c>
      <c r="O1604" s="744">
        <v>1</v>
      </c>
      <c r="P1604" s="662">
        <v>3318.8999999999996</v>
      </c>
      <c r="Q1604" s="677">
        <v>1</v>
      </c>
      <c r="R1604" s="661">
        <v>6</v>
      </c>
      <c r="S1604" s="677">
        <v>1</v>
      </c>
      <c r="T1604" s="744">
        <v>1</v>
      </c>
      <c r="U1604" s="700">
        <v>1</v>
      </c>
    </row>
    <row r="1605" spans="1:21" ht="14.4" customHeight="1" x14ac:dyDescent="0.3">
      <c r="A1605" s="660">
        <v>11</v>
      </c>
      <c r="B1605" s="661" t="s">
        <v>577</v>
      </c>
      <c r="C1605" s="661" t="s">
        <v>2261</v>
      </c>
      <c r="D1605" s="742" t="s">
        <v>3663</v>
      </c>
      <c r="E1605" s="743" t="s">
        <v>2288</v>
      </c>
      <c r="F1605" s="661" t="s">
        <v>2258</v>
      </c>
      <c r="G1605" s="661" t="s">
        <v>2669</v>
      </c>
      <c r="H1605" s="661" t="s">
        <v>578</v>
      </c>
      <c r="I1605" s="661" t="s">
        <v>3163</v>
      </c>
      <c r="J1605" s="661" t="s">
        <v>3164</v>
      </c>
      <c r="K1605" s="661" t="s">
        <v>3165</v>
      </c>
      <c r="L1605" s="662">
        <v>1659.44</v>
      </c>
      <c r="M1605" s="662">
        <v>3318.88</v>
      </c>
      <c r="N1605" s="661">
        <v>2</v>
      </c>
      <c r="O1605" s="744">
        <v>1</v>
      </c>
      <c r="P1605" s="662"/>
      <c r="Q1605" s="677">
        <v>0</v>
      </c>
      <c r="R1605" s="661"/>
      <c r="S1605" s="677">
        <v>0</v>
      </c>
      <c r="T1605" s="744"/>
      <c r="U1605" s="700">
        <v>0</v>
      </c>
    </row>
    <row r="1606" spans="1:21" ht="14.4" customHeight="1" x14ac:dyDescent="0.3">
      <c r="A1606" s="660">
        <v>11</v>
      </c>
      <c r="B1606" s="661" t="s">
        <v>577</v>
      </c>
      <c r="C1606" s="661" t="s">
        <v>2261</v>
      </c>
      <c r="D1606" s="742" t="s">
        <v>3663</v>
      </c>
      <c r="E1606" s="743" t="s">
        <v>2289</v>
      </c>
      <c r="F1606" s="661" t="s">
        <v>2256</v>
      </c>
      <c r="G1606" s="661" t="s">
        <v>2681</v>
      </c>
      <c r="H1606" s="661" t="s">
        <v>578</v>
      </c>
      <c r="I1606" s="661" t="s">
        <v>3642</v>
      </c>
      <c r="J1606" s="661" t="s">
        <v>2683</v>
      </c>
      <c r="K1606" s="661" t="s">
        <v>3643</v>
      </c>
      <c r="L1606" s="662">
        <v>0</v>
      </c>
      <c r="M1606" s="662">
        <v>0</v>
      </c>
      <c r="N1606" s="661">
        <v>2</v>
      </c>
      <c r="O1606" s="744">
        <v>1</v>
      </c>
      <c r="P1606" s="662">
        <v>0</v>
      </c>
      <c r="Q1606" s="677"/>
      <c r="R1606" s="661">
        <v>2</v>
      </c>
      <c r="S1606" s="677">
        <v>1</v>
      </c>
      <c r="T1606" s="744">
        <v>1</v>
      </c>
      <c r="U1606" s="700">
        <v>1</v>
      </c>
    </row>
    <row r="1607" spans="1:21" ht="14.4" customHeight="1" x14ac:dyDescent="0.3">
      <c r="A1607" s="660">
        <v>11</v>
      </c>
      <c r="B1607" s="661" t="s">
        <v>577</v>
      </c>
      <c r="C1607" s="661" t="s">
        <v>2261</v>
      </c>
      <c r="D1607" s="742" t="s">
        <v>3663</v>
      </c>
      <c r="E1607" s="743" t="s">
        <v>2289</v>
      </c>
      <c r="F1607" s="661" t="s">
        <v>2256</v>
      </c>
      <c r="G1607" s="661" t="s">
        <v>2459</v>
      </c>
      <c r="H1607" s="661" t="s">
        <v>578</v>
      </c>
      <c r="I1607" s="661" t="s">
        <v>2460</v>
      </c>
      <c r="J1607" s="661" t="s">
        <v>2461</v>
      </c>
      <c r="K1607" s="661" t="s">
        <v>2462</v>
      </c>
      <c r="L1607" s="662">
        <v>159.71</v>
      </c>
      <c r="M1607" s="662">
        <v>1277.68</v>
      </c>
      <c r="N1607" s="661">
        <v>8</v>
      </c>
      <c r="O1607" s="744">
        <v>4</v>
      </c>
      <c r="P1607" s="662">
        <v>479.13</v>
      </c>
      <c r="Q1607" s="677">
        <v>0.375</v>
      </c>
      <c r="R1607" s="661">
        <v>3</v>
      </c>
      <c r="S1607" s="677">
        <v>0.375</v>
      </c>
      <c r="T1607" s="744">
        <v>1</v>
      </c>
      <c r="U1607" s="700">
        <v>0.25</v>
      </c>
    </row>
    <row r="1608" spans="1:21" ht="14.4" customHeight="1" x14ac:dyDescent="0.3">
      <c r="A1608" s="660">
        <v>11</v>
      </c>
      <c r="B1608" s="661" t="s">
        <v>577</v>
      </c>
      <c r="C1608" s="661" t="s">
        <v>2261</v>
      </c>
      <c r="D1608" s="742" t="s">
        <v>3663</v>
      </c>
      <c r="E1608" s="743" t="s">
        <v>2289</v>
      </c>
      <c r="F1608" s="661" t="s">
        <v>2256</v>
      </c>
      <c r="G1608" s="661" t="s">
        <v>2295</v>
      </c>
      <c r="H1608" s="661" t="s">
        <v>578</v>
      </c>
      <c r="I1608" s="661" t="s">
        <v>3644</v>
      </c>
      <c r="J1608" s="661" t="s">
        <v>3645</v>
      </c>
      <c r="K1608" s="661" t="s">
        <v>3646</v>
      </c>
      <c r="L1608" s="662">
        <v>0</v>
      </c>
      <c r="M1608" s="662">
        <v>0</v>
      </c>
      <c r="N1608" s="661">
        <v>1</v>
      </c>
      <c r="O1608" s="744">
        <v>1</v>
      </c>
      <c r="P1608" s="662">
        <v>0</v>
      </c>
      <c r="Q1608" s="677"/>
      <c r="R1608" s="661">
        <v>1</v>
      </c>
      <c r="S1608" s="677">
        <v>1</v>
      </c>
      <c r="T1608" s="744">
        <v>1</v>
      </c>
      <c r="U1608" s="700">
        <v>1</v>
      </c>
    </row>
    <row r="1609" spans="1:21" ht="14.4" customHeight="1" x14ac:dyDescent="0.3">
      <c r="A1609" s="660">
        <v>11</v>
      </c>
      <c r="B1609" s="661" t="s">
        <v>577</v>
      </c>
      <c r="C1609" s="661" t="s">
        <v>2261</v>
      </c>
      <c r="D1609" s="742" t="s">
        <v>3663</v>
      </c>
      <c r="E1609" s="743" t="s">
        <v>2289</v>
      </c>
      <c r="F1609" s="661" t="s">
        <v>2256</v>
      </c>
      <c r="G1609" s="661" t="s">
        <v>2431</v>
      </c>
      <c r="H1609" s="661" t="s">
        <v>578</v>
      </c>
      <c r="I1609" s="661" t="s">
        <v>1724</v>
      </c>
      <c r="J1609" s="661" t="s">
        <v>1725</v>
      </c>
      <c r="K1609" s="661" t="s">
        <v>2432</v>
      </c>
      <c r="L1609" s="662">
        <v>156.77000000000001</v>
      </c>
      <c r="M1609" s="662">
        <v>156.77000000000001</v>
      </c>
      <c r="N1609" s="661">
        <v>1</v>
      </c>
      <c r="O1609" s="744">
        <v>1</v>
      </c>
      <c r="P1609" s="662">
        <v>156.77000000000001</v>
      </c>
      <c r="Q1609" s="677">
        <v>1</v>
      </c>
      <c r="R1609" s="661">
        <v>1</v>
      </c>
      <c r="S1609" s="677">
        <v>1</v>
      </c>
      <c r="T1609" s="744">
        <v>1</v>
      </c>
      <c r="U1609" s="700">
        <v>1</v>
      </c>
    </row>
    <row r="1610" spans="1:21" ht="14.4" customHeight="1" x14ac:dyDescent="0.3">
      <c r="A1610" s="660">
        <v>11</v>
      </c>
      <c r="B1610" s="661" t="s">
        <v>577</v>
      </c>
      <c r="C1610" s="661" t="s">
        <v>2261</v>
      </c>
      <c r="D1610" s="742" t="s">
        <v>3663</v>
      </c>
      <c r="E1610" s="743" t="s">
        <v>2289</v>
      </c>
      <c r="F1610" s="661" t="s">
        <v>2256</v>
      </c>
      <c r="G1610" s="661" t="s">
        <v>3647</v>
      </c>
      <c r="H1610" s="661" t="s">
        <v>960</v>
      </c>
      <c r="I1610" s="661" t="s">
        <v>3648</v>
      </c>
      <c r="J1610" s="661" t="s">
        <v>2207</v>
      </c>
      <c r="K1610" s="661" t="s">
        <v>3649</v>
      </c>
      <c r="L1610" s="662">
        <v>107.34</v>
      </c>
      <c r="M1610" s="662">
        <v>107.34</v>
      </c>
      <c r="N1610" s="661">
        <v>1</v>
      </c>
      <c r="O1610" s="744">
        <v>1</v>
      </c>
      <c r="P1610" s="662"/>
      <c r="Q1610" s="677">
        <v>0</v>
      </c>
      <c r="R1610" s="661"/>
      <c r="S1610" s="677">
        <v>0</v>
      </c>
      <c r="T1610" s="744"/>
      <c r="U1610" s="700">
        <v>0</v>
      </c>
    </row>
    <row r="1611" spans="1:21" ht="14.4" customHeight="1" x14ac:dyDescent="0.3">
      <c r="A1611" s="660">
        <v>11</v>
      </c>
      <c r="B1611" s="661" t="s">
        <v>577</v>
      </c>
      <c r="C1611" s="661" t="s">
        <v>2261</v>
      </c>
      <c r="D1611" s="742" t="s">
        <v>3663</v>
      </c>
      <c r="E1611" s="743" t="s">
        <v>2289</v>
      </c>
      <c r="F1611" s="661" t="s">
        <v>2256</v>
      </c>
      <c r="G1611" s="661" t="s">
        <v>2376</v>
      </c>
      <c r="H1611" s="661" t="s">
        <v>578</v>
      </c>
      <c r="I1611" s="661" t="s">
        <v>838</v>
      </c>
      <c r="J1611" s="661" t="s">
        <v>839</v>
      </c>
      <c r="K1611" s="661" t="s">
        <v>2377</v>
      </c>
      <c r="L1611" s="662">
        <v>60.9</v>
      </c>
      <c r="M1611" s="662">
        <v>60.9</v>
      </c>
      <c r="N1611" s="661">
        <v>1</v>
      </c>
      <c r="O1611" s="744">
        <v>0.5</v>
      </c>
      <c r="P1611" s="662">
        <v>60.9</v>
      </c>
      <c r="Q1611" s="677">
        <v>1</v>
      </c>
      <c r="R1611" s="661">
        <v>1</v>
      </c>
      <c r="S1611" s="677">
        <v>1</v>
      </c>
      <c r="T1611" s="744">
        <v>0.5</v>
      </c>
      <c r="U1611" s="700">
        <v>1</v>
      </c>
    </row>
    <row r="1612" spans="1:21" ht="14.4" customHeight="1" x14ac:dyDescent="0.3">
      <c r="A1612" s="660">
        <v>11</v>
      </c>
      <c r="B1612" s="661" t="s">
        <v>577</v>
      </c>
      <c r="C1612" s="661" t="s">
        <v>2261</v>
      </c>
      <c r="D1612" s="742" t="s">
        <v>3663</v>
      </c>
      <c r="E1612" s="743" t="s">
        <v>2289</v>
      </c>
      <c r="F1612" s="661" t="s">
        <v>2256</v>
      </c>
      <c r="G1612" s="661" t="s">
        <v>2394</v>
      </c>
      <c r="H1612" s="661" t="s">
        <v>578</v>
      </c>
      <c r="I1612" s="661" t="s">
        <v>3650</v>
      </c>
      <c r="J1612" s="661" t="s">
        <v>2478</v>
      </c>
      <c r="K1612" s="661" t="s">
        <v>2396</v>
      </c>
      <c r="L1612" s="662">
        <v>49.66</v>
      </c>
      <c r="M1612" s="662">
        <v>49.66</v>
      </c>
      <c r="N1612" s="661">
        <v>1</v>
      </c>
      <c r="O1612" s="744">
        <v>0.5</v>
      </c>
      <c r="P1612" s="662"/>
      <c r="Q1612" s="677">
        <v>0</v>
      </c>
      <c r="R1612" s="661"/>
      <c r="S1612" s="677">
        <v>0</v>
      </c>
      <c r="T1612" s="744"/>
      <c r="U1612" s="700">
        <v>0</v>
      </c>
    </row>
    <row r="1613" spans="1:21" ht="14.4" customHeight="1" x14ac:dyDescent="0.3">
      <c r="A1613" s="660">
        <v>11</v>
      </c>
      <c r="B1613" s="661" t="s">
        <v>577</v>
      </c>
      <c r="C1613" s="661" t="s">
        <v>2261</v>
      </c>
      <c r="D1613" s="742" t="s">
        <v>3663</v>
      </c>
      <c r="E1613" s="743" t="s">
        <v>2289</v>
      </c>
      <c r="F1613" s="661" t="s">
        <v>2256</v>
      </c>
      <c r="G1613" s="661" t="s">
        <v>2305</v>
      </c>
      <c r="H1613" s="661" t="s">
        <v>960</v>
      </c>
      <c r="I1613" s="661" t="s">
        <v>1061</v>
      </c>
      <c r="J1613" s="661" t="s">
        <v>610</v>
      </c>
      <c r="K1613" s="661" t="s">
        <v>1062</v>
      </c>
      <c r="L1613" s="662">
        <v>543.39</v>
      </c>
      <c r="M1613" s="662">
        <v>543.39</v>
      </c>
      <c r="N1613" s="661">
        <v>1</v>
      </c>
      <c r="O1613" s="744">
        <v>1</v>
      </c>
      <c r="P1613" s="662">
        <v>543.39</v>
      </c>
      <c r="Q1613" s="677">
        <v>1</v>
      </c>
      <c r="R1613" s="661">
        <v>1</v>
      </c>
      <c r="S1613" s="677">
        <v>1</v>
      </c>
      <c r="T1613" s="744">
        <v>1</v>
      </c>
      <c r="U1613" s="700">
        <v>1</v>
      </c>
    </row>
    <row r="1614" spans="1:21" ht="14.4" customHeight="1" x14ac:dyDescent="0.3">
      <c r="A1614" s="660">
        <v>11</v>
      </c>
      <c r="B1614" s="661" t="s">
        <v>577</v>
      </c>
      <c r="C1614" s="661" t="s">
        <v>2261</v>
      </c>
      <c r="D1614" s="742" t="s">
        <v>3663</v>
      </c>
      <c r="E1614" s="743" t="s">
        <v>2289</v>
      </c>
      <c r="F1614" s="661" t="s">
        <v>2256</v>
      </c>
      <c r="G1614" s="661" t="s">
        <v>2305</v>
      </c>
      <c r="H1614" s="661" t="s">
        <v>960</v>
      </c>
      <c r="I1614" s="661" t="s">
        <v>982</v>
      </c>
      <c r="J1614" s="661" t="s">
        <v>610</v>
      </c>
      <c r="K1614" s="661" t="s">
        <v>613</v>
      </c>
      <c r="L1614" s="662">
        <v>815.1</v>
      </c>
      <c r="M1614" s="662">
        <v>815.1</v>
      </c>
      <c r="N1614" s="661">
        <v>1</v>
      </c>
      <c r="O1614" s="744">
        <v>0.5</v>
      </c>
      <c r="P1614" s="662"/>
      <c r="Q1614" s="677">
        <v>0</v>
      </c>
      <c r="R1614" s="661"/>
      <c r="S1614" s="677">
        <v>0</v>
      </c>
      <c r="T1614" s="744"/>
      <c r="U1614" s="700">
        <v>0</v>
      </c>
    </row>
    <row r="1615" spans="1:21" ht="14.4" customHeight="1" x14ac:dyDescent="0.3">
      <c r="A1615" s="660">
        <v>11</v>
      </c>
      <c r="B1615" s="661" t="s">
        <v>577</v>
      </c>
      <c r="C1615" s="661" t="s">
        <v>2261</v>
      </c>
      <c r="D1615" s="742" t="s">
        <v>3663</v>
      </c>
      <c r="E1615" s="743" t="s">
        <v>2289</v>
      </c>
      <c r="F1615" s="661" t="s">
        <v>2256</v>
      </c>
      <c r="G1615" s="661" t="s">
        <v>2306</v>
      </c>
      <c r="H1615" s="661" t="s">
        <v>960</v>
      </c>
      <c r="I1615" s="661" t="s">
        <v>1037</v>
      </c>
      <c r="J1615" s="661" t="s">
        <v>967</v>
      </c>
      <c r="K1615" s="661" t="s">
        <v>2158</v>
      </c>
      <c r="L1615" s="662">
        <v>24.22</v>
      </c>
      <c r="M1615" s="662">
        <v>24.22</v>
      </c>
      <c r="N1615" s="661">
        <v>1</v>
      </c>
      <c r="O1615" s="744">
        <v>0.5</v>
      </c>
      <c r="P1615" s="662">
        <v>24.22</v>
      </c>
      <c r="Q1615" s="677">
        <v>1</v>
      </c>
      <c r="R1615" s="661">
        <v>1</v>
      </c>
      <c r="S1615" s="677">
        <v>1</v>
      </c>
      <c r="T1615" s="744">
        <v>0.5</v>
      </c>
      <c r="U1615" s="700">
        <v>1</v>
      </c>
    </row>
    <row r="1616" spans="1:21" ht="14.4" customHeight="1" x14ac:dyDescent="0.3">
      <c r="A1616" s="660">
        <v>11</v>
      </c>
      <c r="B1616" s="661" t="s">
        <v>577</v>
      </c>
      <c r="C1616" s="661" t="s">
        <v>2261</v>
      </c>
      <c r="D1616" s="742" t="s">
        <v>3663</v>
      </c>
      <c r="E1616" s="743" t="s">
        <v>2289</v>
      </c>
      <c r="F1616" s="661" t="s">
        <v>2256</v>
      </c>
      <c r="G1616" s="661" t="s">
        <v>2306</v>
      </c>
      <c r="H1616" s="661" t="s">
        <v>960</v>
      </c>
      <c r="I1616" s="661" t="s">
        <v>966</v>
      </c>
      <c r="J1616" s="661" t="s">
        <v>967</v>
      </c>
      <c r="K1616" s="661" t="s">
        <v>2159</v>
      </c>
      <c r="L1616" s="662">
        <v>48.42</v>
      </c>
      <c r="M1616" s="662">
        <v>242.10000000000002</v>
      </c>
      <c r="N1616" s="661">
        <v>5</v>
      </c>
      <c r="O1616" s="744">
        <v>4</v>
      </c>
      <c r="P1616" s="662">
        <v>48.42</v>
      </c>
      <c r="Q1616" s="677">
        <v>0.19999999999999998</v>
      </c>
      <c r="R1616" s="661">
        <v>1</v>
      </c>
      <c r="S1616" s="677">
        <v>0.2</v>
      </c>
      <c r="T1616" s="744">
        <v>1</v>
      </c>
      <c r="U1616" s="700">
        <v>0.25</v>
      </c>
    </row>
    <row r="1617" spans="1:21" ht="14.4" customHeight="1" x14ac:dyDescent="0.3">
      <c r="A1617" s="660">
        <v>11</v>
      </c>
      <c r="B1617" s="661" t="s">
        <v>577</v>
      </c>
      <c r="C1617" s="661" t="s">
        <v>2261</v>
      </c>
      <c r="D1617" s="742" t="s">
        <v>3663</v>
      </c>
      <c r="E1617" s="743" t="s">
        <v>2289</v>
      </c>
      <c r="F1617" s="661" t="s">
        <v>2256</v>
      </c>
      <c r="G1617" s="661" t="s">
        <v>2306</v>
      </c>
      <c r="H1617" s="661" t="s">
        <v>960</v>
      </c>
      <c r="I1617" s="661" t="s">
        <v>2349</v>
      </c>
      <c r="J1617" s="661" t="s">
        <v>967</v>
      </c>
      <c r="K1617" s="661" t="s">
        <v>2350</v>
      </c>
      <c r="L1617" s="662">
        <v>0</v>
      </c>
      <c r="M1617" s="662">
        <v>0</v>
      </c>
      <c r="N1617" s="661">
        <v>3</v>
      </c>
      <c r="O1617" s="744">
        <v>3</v>
      </c>
      <c r="P1617" s="662">
        <v>0</v>
      </c>
      <c r="Q1617" s="677"/>
      <c r="R1617" s="661">
        <v>1</v>
      </c>
      <c r="S1617" s="677">
        <v>0.33333333333333331</v>
      </c>
      <c r="T1617" s="744">
        <v>1</v>
      </c>
      <c r="U1617" s="700">
        <v>0.33333333333333331</v>
      </c>
    </row>
    <row r="1618" spans="1:21" ht="14.4" customHeight="1" x14ac:dyDescent="0.3">
      <c r="A1618" s="660">
        <v>11</v>
      </c>
      <c r="B1618" s="661" t="s">
        <v>577</v>
      </c>
      <c r="C1618" s="661" t="s">
        <v>2261</v>
      </c>
      <c r="D1618" s="742" t="s">
        <v>3663</v>
      </c>
      <c r="E1618" s="743" t="s">
        <v>2289</v>
      </c>
      <c r="F1618" s="661" t="s">
        <v>2256</v>
      </c>
      <c r="G1618" s="661" t="s">
        <v>2306</v>
      </c>
      <c r="H1618" s="661" t="s">
        <v>578</v>
      </c>
      <c r="I1618" s="661" t="s">
        <v>1857</v>
      </c>
      <c r="J1618" s="661" t="s">
        <v>967</v>
      </c>
      <c r="K1618" s="661" t="s">
        <v>2401</v>
      </c>
      <c r="L1618" s="662">
        <v>48.42</v>
      </c>
      <c r="M1618" s="662">
        <v>145.26</v>
      </c>
      <c r="N1618" s="661">
        <v>3</v>
      </c>
      <c r="O1618" s="744">
        <v>2.5</v>
      </c>
      <c r="P1618" s="662">
        <v>96.84</v>
      </c>
      <c r="Q1618" s="677">
        <v>0.66666666666666674</v>
      </c>
      <c r="R1618" s="661">
        <v>2</v>
      </c>
      <c r="S1618" s="677">
        <v>0.66666666666666663</v>
      </c>
      <c r="T1618" s="744">
        <v>1.5</v>
      </c>
      <c r="U1618" s="700">
        <v>0.6</v>
      </c>
    </row>
    <row r="1619" spans="1:21" ht="14.4" customHeight="1" x14ac:dyDescent="0.3">
      <c r="A1619" s="660">
        <v>11</v>
      </c>
      <c r="B1619" s="661" t="s">
        <v>577</v>
      </c>
      <c r="C1619" s="661" t="s">
        <v>2261</v>
      </c>
      <c r="D1619" s="742" t="s">
        <v>3663</v>
      </c>
      <c r="E1619" s="743" t="s">
        <v>2289</v>
      </c>
      <c r="F1619" s="661" t="s">
        <v>2256</v>
      </c>
      <c r="G1619" s="661" t="s">
        <v>2306</v>
      </c>
      <c r="H1619" s="661" t="s">
        <v>578</v>
      </c>
      <c r="I1619" s="661" t="s">
        <v>3651</v>
      </c>
      <c r="J1619" s="661" t="s">
        <v>3022</v>
      </c>
      <c r="K1619" s="661" t="s">
        <v>3652</v>
      </c>
      <c r="L1619" s="662">
        <v>0</v>
      </c>
      <c r="M1619" s="662">
        <v>0</v>
      </c>
      <c r="N1619" s="661">
        <v>1</v>
      </c>
      <c r="O1619" s="744">
        <v>0.5</v>
      </c>
      <c r="P1619" s="662">
        <v>0</v>
      </c>
      <c r="Q1619" s="677"/>
      <c r="R1619" s="661">
        <v>1</v>
      </c>
      <c r="S1619" s="677">
        <v>1</v>
      </c>
      <c r="T1619" s="744">
        <v>0.5</v>
      </c>
      <c r="U1619" s="700">
        <v>1</v>
      </c>
    </row>
    <row r="1620" spans="1:21" ht="14.4" customHeight="1" x14ac:dyDescent="0.3">
      <c r="A1620" s="660">
        <v>11</v>
      </c>
      <c r="B1620" s="661" t="s">
        <v>577</v>
      </c>
      <c r="C1620" s="661" t="s">
        <v>2261</v>
      </c>
      <c r="D1620" s="742" t="s">
        <v>3663</v>
      </c>
      <c r="E1620" s="743" t="s">
        <v>2289</v>
      </c>
      <c r="F1620" s="661" t="s">
        <v>2256</v>
      </c>
      <c r="G1620" s="661" t="s">
        <v>2307</v>
      </c>
      <c r="H1620" s="661" t="s">
        <v>578</v>
      </c>
      <c r="I1620" s="661" t="s">
        <v>714</v>
      </c>
      <c r="J1620" s="661" t="s">
        <v>2308</v>
      </c>
      <c r="K1620" s="661" t="s">
        <v>2309</v>
      </c>
      <c r="L1620" s="662">
        <v>0</v>
      </c>
      <c r="M1620" s="662">
        <v>0</v>
      </c>
      <c r="N1620" s="661">
        <v>6</v>
      </c>
      <c r="O1620" s="744">
        <v>3</v>
      </c>
      <c r="P1620" s="662">
        <v>0</v>
      </c>
      <c r="Q1620" s="677"/>
      <c r="R1620" s="661">
        <v>1</v>
      </c>
      <c r="S1620" s="677">
        <v>0.16666666666666666</v>
      </c>
      <c r="T1620" s="744">
        <v>1</v>
      </c>
      <c r="U1620" s="700">
        <v>0.33333333333333331</v>
      </c>
    </row>
    <row r="1621" spans="1:21" ht="14.4" customHeight="1" x14ac:dyDescent="0.3">
      <c r="A1621" s="660">
        <v>11</v>
      </c>
      <c r="B1621" s="661" t="s">
        <v>577</v>
      </c>
      <c r="C1621" s="661" t="s">
        <v>2261</v>
      </c>
      <c r="D1621" s="742" t="s">
        <v>3663</v>
      </c>
      <c r="E1621" s="743" t="s">
        <v>2289</v>
      </c>
      <c r="F1621" s="661" t="s">
        <v>2258</v>
      </c>
      <c r="G1621" s="661" t="s">
        <v>2351</v>
      </c>
      <c r="H1621" s="661" t="s">
        <v>578</v>
      </c>
      <c r="I1621" s="661" t="s">
        <v>3066</v>
      </c>
      <c r="J1621" s="661" t="s">
        <v>3067</v>
      </c>
      <c r="K1621" s="661" t="s">
        <v>2607</v>
      </c>
      <c r="L1621" s="662">
        <v>300</v>
      </c>
      <c r="M1621" s="662">
        <v>7800</v>
      </c>
      <c r="N1621" s="661">
        <v>26</v>
      </c>
      <c r="O1621" s="744">
        <v>26</v>
      </c>
      <c r="P1621" s="662">
        <v>300</v>
      </c>
      <c r="Q1621" s="677">
        <v>3.8461538461538464E-2</v>
      </c>
      <c r="R1621" s="661">
        <v>1</v>
      </c>
      <c r="S1621" s="677">
        <v>3.8461538461538464E-2</v>
      </c>
      <c r="T1621" s="744">
        <v>1</v>
      </c>
      <c r="U1621" s="700">
        <v>3.8461538461538464E-2</v>
      </c>
    </row>
    <row r="1622" spans="1:21" ht="14.4" customHeight="1" x14ac:dyDescent="0.3">
      <c r="A1622" s="660">
        <v>11</v>
      </c>
      <c r="B1622" s="661" t="s">
        <v>577</v>
      </c>
      <c r="C1622" s="661" t="s">
        <v>2261</v>
      </c>
      <c r="D1622" s="742" t="s">
        <v>3663</v>
      </c>
      <c r="E1622" s="743" t="s">
        <v>2289</v>
      </c>
      <c r="F1622" s="661" t="s">
        <v>2258</v>
      </c>
      <c r="G1622" s="661" t="s">
        <v>2351</v>
      </c>
      <c r="H1622" s="661" t="s">
        <v>578</v>
      </c>
      <c r="I1622" s="661" t="s">
        <v>2352</v>
      </c>
      <c r="J1622" s="661" t="s">
        <v>2353</v>
      </c>
      <c r="K1622" s="661" t="s">
        <v>2354</v>
      </c>
      <c r="L1622" s="662">
        <v>0</v>
      </c>
      <c r="M1622" s="662">
        <v>0</v>
      </c>
      <c r="N1622" s="661">
        <v>2</v>
      </c>
      <c r="O1622" s="744">
        <v>2</v>
      </c>
      <c r="P1622" s="662"/>
      <c r="Q1622" s="677"/>
      <c r="R1622" s="661"/>
      <c r="S1622" s="677">
        <v>0</v>
      </c>
      <c r="T1622" s="744"/>
      <c r="U1622" s="700">
        <v>0</v>
      </c>
    </row>
    <row r="1623" spans="1:21" ht="14.4" customHeight="1" x14ac:dyDescent="0.3">
      <c r="A1623" s="660">
        <v>11</v>
      </c>
      <c r="B1623" s="661" t="s">
        <v>577</v>
      </c>
      <c r="C1623" s="661" t="s">
        <v>2261</v>
      </c>
      <c r="D1623" s="742" t="s">
        <v>3663</v>
      </c>
      <c r="E1623" s="743" t="s">
        <v>2289</v>
      </c>
      <c r="F1623" s="661" t="s">
        <v>2258</v>
      </c>
      <c r="G1623" s="661" t="s">
        <v>2351</v>
      </c>
      <c r="H1623" s="661" t="s">
        <v>578</v>
      </c>
      <c r="I1623" s="661" t="s">
        <v>3203</v>
      </c>
      <c r="J1623" s="661" t="s">
        <v>3199</v>
      </c>
      <c r="K1623" s="661" t="s">
        <v>3204</v>
      </c>
      <c r="L1623" s="662">
        <v>1000</v>
      </c>
      <c r="M1623" s="662">
        <v>2000</v>
      </c>
      <c r="N1623" s="661">
        <v>2</v>
      </c>
      <c r="O1623" s="744">
        <v>2</v>
      </c>
      <c r="P1623" s="662"/>
      <c r="Q1623" s="677">
        <v>0</v>
      </c>
      <c r="R1623" s="661"/>
      <c r="S1623" s="677">
        <v>0</v>
      </c>
      <c r="T1623" s="744"/>
      <c r="U1623" s="700">
        <v>0</v>
      </c>
    </row>
    <row r="1624" spans="1:21" ht="14.4" customHeight="1" x14ac:dyDescent="0.3">
      <c r="A1624" s="660">
        <v>11</v>
      </c>
      <c r="B1624" s="661" t="s">
        <v>577</v>
      </c>
      <c r="C1624" s="661" t="s">
        <v>2261</v>
      </c>
      <c r="D1624" s="742" t="s">
        <v>3663</v>
      </c>
      <c r="E1624" s="743" t="s">
        <v>2289</v>
      </c>
      <c r="F1624" s="661" t="s">
        <v>2258</v>
      </c>
      <c r="G1624" s="661" t="s">
        <v>2318</v>
      </c>
      <c r="H1624" s="661" t="s">
        <v>578</v>
      </c>
      <c r="I1624" s="661" t="s">
        <v>2412</v>
      </c>
      <c r="J1624" s="661" t="s">
        <v>2413</v>
      </c>
      <c r="K1624" s="661" t="s">
        <v>2414</v>
      </c>
      <c r="L1624" s="662">
        <v>350</v>
      </c>
      <c r="M1624" s="662">
        <v>350</v>
      </c>
      <c r="N1624" s="661">
        <v>1</v>
      </c>
      <c r="O1624" s="744">
        <v>1</v>
      </c>
      <c r="P1624" s="662">
        <v>350</v>
      </c>
      <c r="Q1624" s="677">
        <v>1</v>
      </c>
      <c r="R1624" s="661">
        <v>1</v>
      </c>
      <c r="S1624" s="677">
        <v>1</v>
      </c>
      <c r="T1624" s="744">
        <v>1</v>
      </c>
      <c r="U1624" s="700">
        <v>1</v>
      </c>
    </row>
    <row r="1625" spans="1:21" ht="14.4" customHeight="1" x14ac:dyDescent="0.3">
      <c r="A1625" s="660">
        <v>11</v>
      </c>
      <c r="B1625" s="661" t="s">
        <v>577</v>
      </c>
      <c r="C1625" s="661" t="s">
        <v>2261</v>
      </c>
      <c r="D1625" s="742" t="s">
        <v>3663</v>
      </c>
      <c r="E1625" s="743" t="s">
        <v>2289</v>
      </c>
      <c r="F1625" s="661" t="s">
        <v>2258</v>
      </c>
      <c r="G1625" s="661" t="s">
        <v>2330</v>
      </c>
      <c r="H1625" s="661" t="s">
        <v>578</v>
      </c>
      <c r="I1625" s="661" t="s">
        <v>2436</v>
      </c>
      <c r="J1625" s="661" t="s">
        <v>2437</v>
      </c>
      <c r="K1625" s="661" t="s">
        <v>2438</v>
      </c>
      <c r="L1625" s="662">
        <v>200</v>
      </c>
      <c r="M1625" s="662">
        <v>800</v>
      </c>
      <c r="N1625" s="661">
        <v>4</v>
      </c>
      <c r="O1625" s="744">
        <v>2</v>
      </c>
      <c r="P1625" s="662">
        <v>800</v>
      </c>
      <c r="Q1625" s="677">
        <v>1</v>
      </c>
      <c r="R1625" s="661">
        <v>4</v>
      </c>
      <c r="S1625" s="677">
        <v>1</v>
      </c>
      <c r="T1625" s="744">
        <v>2</v>
      </c>
      <c r="U1625" s="700">
        <v>1</v>
      </c>
    </row>
    <row r="1626" spans="1:21" ht="14.4" customHeight="1" x14ac:dyDescent="0.3">
      <c r="A1626" s="660">
        <v>11</v>
      </c>
      <c r="B1626" s="661" t="s">
        <v>577</v>
      </c>
      <c r="C1626" s="661" t="s">
        <v>2261</v>
      </c>
      <c r="D1626" s="742" t="s">
        <v>3663</v>
      </c>
      <c r="E1626" s="743" t="s">
        <v>2289</v>
      </c>
      <c r="F1626" s="661" t="s">
        <v>2258</v>
      </c>
      <c r="G1626" s="661" t="s">
        <v>2330</v>
      </c>
      <c r="H1626" s="661" t="s">
        <v>578</v>
      </c>
      <c r="I1626" s="661" t="s">
        <v>2331</v>
      </c>
      <c r="J1626" s="661" t="s">
        <v>2332</v>
      </c>
      <c r="K1626" s="661" t="s">
        <v>2333</v>
      </c>
      <c r="L1626" s="662">
        <v>278.75</v>
      </c>
      <c r="M1626" s="662">
        <v>1672.5</v>
      </c>
      <c r="N1626" s="661">
        <v>6</v>
      </c>
      <c r="O1626" s="744">
        <v>3</v>
      </c>
      <c r="P1626" s="662">
        <v>1672.5</v>
      </c>
      <c r="Q1626" s="677">
        <v>1</v>
      </c>
      <c r="R1626" s="661">
        <v>6</v>
      </c>
      <c r="S1626" s="677">
        <v>1</v>
      </c>
      <c r="T1626" s="744">
        <v>3</v>
      </c>
      <c r="U1626" s="700">
        <v>1</v>
      </c>
    </row>
    <row r="1627" spans="1:21" ht="14.4" customHeight="1" x14ac:dyDescent="0.3">
      <c r="A1627" s="660">
        <v>11</v>
      </c>
      <c r="B1627" s="661" t="s">
        <v>577</v>
      </c>
      <c r="C1627" s="661" t="s">
        <v>2261</v>
      </c>
      <c r="D1627" s="742" t="s">
        <v>3663</v>
      </c>
      <c r="E1627" s="743" t="s">
        <v>2289</v>
      </c>
      <c r="F1627" s="661" t="s">
        <v>2258</v>
      </c>
      <c r="G1627" s="661" t="s">
        <v>2357</v>
      </c>
      <c r="H1627" s="661" t="s">
        <v>578</v>
      </c>
      <c r="I1627" s="661" t="s">
        <v>3211</v>
      </c>
      <c r="J1627" s="661" t="s">
        <v>3212</v>
      </c>
      <c r="K1627" s="661" t="s">
        <v>3213</v>
      </c>
      <c r="L1627" s="662">
        <v>0</v>
      </c>
      <c r="M1627" s="662">
        <v>0</v>
      </c>
      <c r="N1627" s="661">
        <v>3</v>
      </c>
      <c r="O1627" s="744">
        <v>2</v>
      </c>
      <c r="P1627" s="662"/>
      <c r="Q1627" s="677"/>
      <c r="R1627" s="661"/>
      <c r="S1627" s="677">
        <v>0</v>
      </c>
      <c r="T1627" s="744"/>
      <c r="U1627" s="700">
        <v>0</v>
      </c>
    </row>
    <row r="1628" spans="1:21" ht="14.4" customHeight="1" x14ac:dyDescent="0.3">
      <c r="A1628" s="660">
        <v>11</v>
      </c>
      <c r="B1628" s="661" t="s">
        <v>577</v>
      </c>
      <c r="C1628" s="661" t="s">
        <v>2261</v>
      </c>
      <c r="D1628" s="742" t="s">
        <v>3663</v>
      </c>
      <c r="E1628" s="743" t="s">
        <v>2289</v>
      </c>
      <c r="F1628" s="661" t="s">
        <v>2258</v>
      </c>
      <c r="G1628" s="661" t="s">
        <v>2669</v>
      </c>
      <c r="H1628" s="661" t="s">
        <v>578</v>
      </c>
      <c r="I1628" s="661" t="s">
        <v>2825</v>
      </c>
      <c r="J1628" s="661" t="s">
        <v>2826</v>
      </c>
      <c r="K1628" s="661" t="s">
        <v>2827</v>
      </c>
      <c r="L1628" s="662">
        <v>553.15</v>
      </c>
      <c r="M1628" s="662">
        <v>1659.4499999999998</v>
      </c>
      <c r="N1628" s="661">
        <v>3</v>
      </c>
      <c r="O1628" s="744">
        <v>2</v>
      </c>
      <c r="P1628" s="662">
        <v>1659.4499999999998</v>
      </c>
      <c r="Q1628" s="677">
        <v>1</v>
      </c>
      <c r="R1628" s="661">
        <v>3</v>
      </c>
      <c r="S1628" s="677">
        <v>1</v>
      </c>
      <c r="T1628" s="744">
        <v>2</v>
      </c>
      <c r="U1628" s="700">
        <v>1</v>
      </c>
    </row>
    <row r="1629" spans="1:21" ht="14.4" customHeight="1" x14ac:dyDescent="0.3">
      <c r="A1629" s="660">
        <v>11</v>
      </c>
      <c r="B1629" s="661" t="s">
        <v>577</v>
      </c>
      <c r="C1629" s="661" t="s">
        <v>2261</v>
      </c>
      <c r="D1629" s="742" t="s">
        <v>3663</v>
      </c>
      <c r="E1629" s="743" t="s">
        <v>2290</v>
      </c>
      <c r="F1629" s="661" t="s">
        <v>2256</v>
      </c>
      <c r="G1629" s="661" t="s">
        <v>2481</v>
      </c>
      <c r="H1629" s="661" t="s">
        <v>578</v>
      </c>
      <c r="I1629" s="661" t="s">
        <v>2485</v>
      </c>
      <c r="J1629" s="661" t="s">
        <v>2483</v>
      </c>
      <c r="K1629" s="661" t="s">
        <v>2486</v>
      </c>
      <c r="L1629" s="662">
        <v>96.84</v>
      </c>
      <c r="M1629" s="662">
        <v>96.84</v>
      </c>
      <c r="N1629" s="661">
        <v>1</v>
      </c>
      <c r="O1629" s="744">
        <v>1</v>
      </c>
      <c r="P1629" s="662">
        <v>96.84</v>
      </c>
      <c r="Q1629" s="677">
        <v>1</v>
      </c>
      <c r="R1629" s="661">
        <v>1</v>
      </c>
      <c r="S1629" s="677">
        <v>1</v>
      </c>
      <c r="T1629" s="744">
        <v>1</v>
      </c>
      <c r="U1629" s="700">
        <v>1</v>
      </c>
    </row>
    <row r="1630" spans="1:21" ht="14.4" customHeight="1" x14ac:dyDescent="0.3">
      <c r="A1630" s="660">
        <v>11</v>
      </c>
      <c r="B1630" s="661" t="s">
        <v>577</v>
      </c>
      <c r="C1630" s="661" t="s">
        <v>2261</v>
      </c>
      <c r="D1630" s="742" t="s">
        <v>3663</v>
      </c>
      <c r="E1630" s="743" t="s">
        <v>2290</v>
      </c>
      <c r="F1630" s="661" t="s">
        <v>2256</v>
      </c>
      <c r="G1630" s="661" t="s">
        <v>2481</v>
      </c>
      <c r="H1630" s="661" t="s">
        <v>578</v>
      </c>
      <c r="I1630" s="661" t="s">
        <v>3214</v>
      </c>
      <c r="J1630" s="661" t="s">
        <v>3215</v>
      </c>
      <c r="K1630" s="661" t="s">
        <v>3216</v>
      </c>
      <c r="L1630" s="662">
        <v>0</v>
      </c>
      <c r="M1630" s="662">
        <v>0</v>
      </c>
      <c r="N1630" s="661">
        <v>4</v>
      </c>
      <c r="O1630" s="744">
        <v>2.5</v>
      </c>
      <c r="P1630" s="662">
        <v>0</v>
      </c>
      <c r="Q1630" s="677"/>
      <c r="R1630" s="661">
        <v>4</v>
      </c>
      <c r="S1630" s="677">
        <v>1</v>
      </c>
      <c r="T1630" s="744">
        <v>2.5</v>
      </c>
      <c r="U1630" s="700">
        <v>1</v>
      </c>
    </row>
    <row r="1631" spans="1:21" ht="14.4" customHeight="1" x14ac:dyDescent="0.3">
      <c r="A1631" s="660">
        <v>11</v>
      </c>
      <c r="B1631" s="661" t="s">
        <v>577</v>
      </c>
      <c r="C1631" s="661" t="s">
        <v>2261</v>
      </c>
      <c r="D1631" s="742" t="s">
        <v>3663</v>
      </c>
      <c r="E1631" s="743" t="s">
        <v>2290</v>
      </c>
      <c r="F1631" s="661" t="s">
        <v>2256</v>
      </c>
      <c r="G1631" s="661" t="s">
        <v>2292</v>
      </c>
      <c r="H1631" s="661" t="s">
        <v>578</v>
      </c>
      <c r="I1631" s="661" t="s">
        <v>2293</v>
      </c>
      <c r="J1631" s="661" t="s">
        <v>1102</v>
      </c>
      <c r="K1631" s="661" t="s">
        <v>1091</v>
      </c>
      <c r="L1631" s="662">
        <v>0</v>
      </c>
      <c r="M1631" s="662">
        <v>0</v>
      </c>
      <c r="N1631" s="661">
        <v>2</v>
      </c>
      <c r="O1631" s="744">
        <v>0.5</v>
      </c>
      <c r="P1631" s="662">
        <v>0</v>
      </c>
      <c r="Q1631" s="677"/>
      <c r="R1631" s="661">
        <v>2</v>
      </c>
      <c r="S1631" s="677">
        <v>1</v>
      </c>
      <c r="T1631" s="744">
        <v>0.5</v>
      </c>
      <c r="U1631" s="700">
        <v>1</v>
      </c>
    </row>
    <row r="1632" spans="1:21" ht="14.4" customHeight="1" x14ac:dyDescent="0.3">
      <c r="A1632" s="660">
        <v>11</v>
      </c>
      <c r="B1632" s="661" t="s">
        <v>577</v>
      </c>
      <c r="C1632" s="661" t="s">
        <v>2261</v>
      </c>
      <c r="D1632" s="742" t="s">
        <v>3663</v>
      </c>
      <c r="E1632" s="743" t="s">
        <v>2290</v>
      </c>
      <c r="F1632" s="661" t="s">
        <v>2256</v>
      </c>
      <c r="G1632" s="661" t="s">
        <v>2295</v>
      </c>
      <c r="H1632" s="661" t="s">
        <v>578</v>
      </c>
      <c r="I1632" s="661" t="s">
        <v>3227</v>
      </c>
      <c r="J1632" s="661" t="s">
        <v>3228</v>
      </c>
      <c r="K1632" s="661" t="s">
        <v>3229</v>
      </c>
      <c r="L1632" s="662">
        <v>0</v>
      </c>
      <c r="M1632" s="662">
        <v>0</v>
      </c>
      <c r="N1632" s="661">
        <v>2</v>
      </c>
      <c r="O1632" s="744">
        <v>1</v>
      </c>
      <c r="P1632" s="662">
        <v>0</v>
      </c>
      <c r="Q1632" s="677"/>
      <c r="R1632" s="661">
        <v>1</v>
      </c>
      <c r="S1632" s="677">
        <v>0.5</v>
      </c>
      <c r="T1632" s="744">
        <v>0.5</v>
      </c>
      <c r="U1632" s="700">
        <v>0.5</v>
      </c>
    </row>
    <row r="1633" spans="1:21" ht="14.4" customHeight="1" x14ac:dyDescent="0.3">
      <c r="A1633" s="660">
        <v>11</v>
      </c>
      <c r="B1633" s="661" t="s">
        <v>577</v>
      </c>
      <c r="C1633" s="661" t="s">
        <v>2261</v>
      </c>
      <c r="D1633" s="742" t="s">
        <v>3663</v>
      </c>
      <c r="E1633" s="743" t="s">
        <v>2290</v>
      </c>
      <c r="F1633" s="661" t="s">
        <v>2256</v>
      </c>
      <c r="G1633" s="661" t="s">
        <v>2295</v>
      </c>
      <c r="H1633" s="661" t="s">
        <v>578</v>
      </c>
      <c r="I1633" s="661" t="s">
        <v>3653</v>
      </c>
      <c r="J1633" s="661" t="s">
        <v>3645</v>
      </c>
      <c r="K1633" s="661" t="s">
        <v>1414</v>
      </c>
      <c r="L1633" s="662">
        <v>0</v>
      </c>
      <c r="M1633" s="662">
        <v>0</v>
      </c>
      <c r="N1633" s="661">
        <v>2</v>
      </c>
      <c r="O1633" s="744">
        <v>1</v>
      </c>
      <c r="P1633" s="662"/>
      <c r="Q1633" s="677"/>
      <c r="R1633" s="661"/>
      <c r="S1633" s="677">
        <v>0</v>
      </c>
      <c r="T1633" s="744"/>
      <c r="U1633" s="700">
        <v>0</v>
      </c>
    </row>
    <row r="1634" spans="1:21" ht="14.4" customHeight="1" x14ac:dyDescent="0.3">
      <c r="A1634" s="660">
        <v>11</v>
      </c>
      <c r="B1634" s="661" t="s">
        <v>577</v>
      </c>
      <c r="C1634" s="661" t="s">
        <v>2261</v>
      </c>
      <c r="D1634" s="742" t="s">
        <v>3663</v>
      </c>
      <c r="E1634" s="743" t="s">
        <v>2290</v>
      </c>
      <c r="F1634" s="661" t="s">
        <v>2256</v>
      </c>
      <c r="G1634" s="661" t="s">
        <v>2295</v>
      </c>
      <c r="H1634" s="661" t="s">
        <v>578</v>
      </c>
      <c r="I1634" s="661" t="s">
        <v>3654</v>
      </c>
      <c r="J1634" s="661" t="s">
        <v>3645</v>
      </c>
      <c r="K1634" s="661" t="s">
        <v>3030</v>
      </c>
      <c r="L1634" s="662">
        <v>0</v>
      </c>
      <c r="M1634" s="662">
        <v>0</v>
      </c>
      <c r="N1634" s="661">
        <v>1</v>
      </c>
      <c r="O1634" s="744">
        <v>1</v>
      </c>
      <c r="P1634" s="662"/>
      <c r="Q1634" s="677"/>
      <c r="R1634" s="661"/>
      <c r="S1634" s="677">
        <v>0</v>
      </c>
      <c r="T1634" s="744"/>
      <c r="U1634" s="700">
        <v>0</v>
      </c>
    </row>
    <row r="1635" spans="1:21" ht="14.4" customHeight="1" x14ac:dyDescent="0.3">
      <c r="A1635" s="660">
        <v>11</v>
      </c>
      <c r="B1635" s="661" t="s">
        <v>577</v>
      </c>
      <c r="C1635" s="661" t="s">
        <v>2261</v>
      </c>
      <c r="D1635" s="742" t="s">
        <v>3663</v>
      </c>
      <c r="E1635" s="743" t="s">
        <v>2290</v>
      </c>
      <c r="F1635" s="661" t="s">
        <v>2256</v>
      </c>
      <c r="G1635" s="661" t="s">
        <v>2295</v>
      </c>
      <c r="H1635" s="661" t="s">
        <v>578</v>
      </c>
      <c r="I1635" s="661" t="s">
        <v>3655</v>
      </c>
      <c r="J1635" s="661" t="s">
        <v>3118</v>
      </c>
      <c r="K1635" s="661" t="s">
        <v>3656</v>
      </c>
      <c r="L1635" s="662">
        <v>32.28</v>
      </c>
      <c r="M1635" s="662">
        <v>32.28</v>
      </c>
      <c r="N1635" s="661">
        <v>1</v>
      </c>
      <c r="O1635" s="744">
        <v>0.5</v>
      </c>
      <c r="P1635" s="662"/>
      <c r="Q1635" s="677">
        <v>0</v>
      </c>
      <c r="R1635" s="661"/>
      <c r="S1635" s="677">
        <v>0</v>
      </c>
      <c r="T1635" s="744"/>
      <c r="U1635" s="700">
        <v>0</v>
      </c>
    </row>
    <row r="1636" spans="1:21" ht="14.4" customHeight="1" x14ac:dyDescent="0.3">
      <c r="A1636" s="660">
        <v>11</v>
      </c>
      <c r="B1636" s="661" t="s">
        <v>577</v>
      </c>
      <c r="C1636" s="661" t="s">
        <v>2261</v>
      </c>
      <c r="D1636" s="742" t="s">
        <v>3663</v>
      </c>
      <c r="E1636" s="743" t="s">
        <v>2290</v>
      </c>
      <c r="F1636" s="661" t="s">
        <v>2256</v>
      </c>
      <c r="G1636" s="661" t="s">
        <v>2295</v>
      </c>
      <c r="H1636" s="661" t="s">
        <v>578</v>
      </c>
      <c r="I1636" s="661" t="s">
        <v>3399</v>
      </c>
      <c r="J1636" s="661" t="s">
        <v>3118</v>
      </c>
      <c r="K1636" s="661" t="s">
        <v>3400</v>
      </c>
      <c r="L1636" s="662">
        <v>80.7</v>
      </c>
      <c r="M1636" s="662">
        <v>80.7</v>
      </c>
      <c r="N1636" s="661">
        <v>1</v>
      </c>
      <c r="O1636" s="744">
        <v>1</v>
      </c>
      <c r="P1636" s="662">
        <v>80.7</v>
      </c>
      <c r="Q1636" s="677">
        <v>1</v>
      </c>
      <c r="R1636" s="661">
        <v>1</v>
      </c>
      <c r="S1636" s="677">
        <v>1</v>
      </c>
      <c r="T1636" s="744">
        <v>1</v>
      </c>
      <c r="U1636" s="700">
        <v>1</v>
      </c>
    </row>
    <row r="1637" spans="1:21" ht="14.4" customHeight="1" x14ac:dyDescent="0.3">
      <c r="A1637" s="660">
        <v>11</v>
      </c>
      <c r="B1637" s="661" t="s">
        <v>577</v>
      </c>
      <c r="C1637" s="661" t="s">
        <v>2261</v>
      </c>
      <c r="D1637" s="742" t="s">
        <v>3663</v>
      </c>
      <c r="E1637" s="743" t="s">
        <v>2290</v>
      </c>
      <c r="F1637" s="661" t="s">
        <v>2256</v>
      </c>
      <c r="G1637" s="661" t="s">
        <v>2295</v>
      </c>
      <c r="H1637" s="661" t="s">
        <v>578</v>
      </c>
      <c r="I1637" s="661" t="s">
        <v>3644</v>
      </c>
      <c r="J1637" s="661" t="s">
        <v>3645</v>
      </c>
      <c r="K1637" s="661" t="s">
        <v>3646</v>
      </c>
      <c r="L1637" s="662">
        <v>0</v>
      </c>
      <c r="M1637" s="662">
        <v>0</v>
      </c>
      <c r="N1637" s="661">
        <v>1</v>
      </c>
      <c r="O1637" s="744">
        <v>1</v>
      </c>
      <c r="P1637" s="662"/>
      <c r="Q1637" s="677"/>
      <c r="R1637" s="661"/>
      <c r="S1637" s="677">
        <v>0</v>
      </c>
      <c r="T1637" s="744"/>
      <c r="U1637" s="700">
        <v>0</v>
      </c>
    </row>
    <row r="1638" spans="1:21" ht="14.4" customHeight="1" x14ac:dyDescent="0.3">
      <c r="A1638" s="660">
        <v>11</v>
      </c>
      <c r="B1638" s="661" t="s">
        <v>577</v>
      </c>
      <c r="C1638" s="661" t="s">
        <v>2261</v>
      </c>
      <c r="D1638" s="742" t="s">
        <v>3663</v>
      </c>
      <c r="E1638" s="743" t="s">
        <v>2290</v>
      </c>
      <c r="F1638" s="661" t="s">
        <v>2256</v>
      </c>
      <c r="G1638" s="661" t="s">
        <v>2376</v>
      </c>
      <c r="H1638" s="661" t="s">
        <v>578</v>
      </c>
      <c r="I1638" s="661" t="s">
        <v>1814</v>
      </c>
      <c r="J1638" s="661" t="s">
        <v>1815</v>
      </c>
      <c r="K1638" s="661" t="s">
        <v>2526</v>
      </c>
      <c r="L1638" s="662">
        <v>30.46</v>
      </c>
      <c r="M1638" s="662">
        <v>30.46</v>
      </c>
      <c r="N1638" s="661">
        <v>1</v>
      </c>
      <c r="O1638" s="744">
        <v>0.5</v>
      </c>
      <c r="P1638" s="662"/>
      <c r="Q1638" s="677">
        <v>0</v>
      </c>
      <c r="R1638" s="661"/>
      <c r="S1638" s="677">
        <v>0</v>
      </c>
      <c r="T1638" s="744"/>
      <c r="U1638" s="700">
        <v>0</v>
      </c>
    </row>
    <row r="1639" spans="1:21" ht="14.4" customHeight="1" x14ac:dyDescent="0.3">
      <c r="A1639" s="660">
        <v>11</v>
      </c>
      <c r="B1639" s="661" t="s">
        <v>577</v>
      </c>
      <c r="C1639" s="661" t="s">
        <v>2261</v>
      </c>
      <c r="D1639" s="742" t="s">
        <v>3663</v>
      </c>
      <c r="E1639" s="743" t="s">
        <v>2290</v>
      </c>
      <c r="F1639" s="661" t="s">
        <v>2256</v>
      </c>
      <c r="G1639" s="661" t="s">
        <v>2346</v>
      </c>
      <c r="H1639" s="661" t="s">
        <v>578</v>
      </c>
      <c r="I1639" s="661" t="s">
        <v>773</v>
      </c>
      <c r="J1639" s="661" t="s">
        <v>774</v>
      </c>
      <c r="K1639" s="661" t="s">
        <v>2382</v>
      </c>
      <c r="L1639" s="662">
        <v>0</v>
      </c>
      <c r="M1639" s="662">
        <v>0</v>
      </c>
      <c r="N1639" s="661">
        <v>1</v>
      </c>
      <c r="O1639" s="744">
        <v>0.5</v>
      </c>
      <c r="P1639" s="662">
        <v>0</v>
      </c>
      <c r="Q1639" s="677"/>
      <c r="R1639" s="661">
        <v>1</v>
      </c>
      <c r="S1639" s="677">
        <v>1</v>
      </c>
      <c r="T1639" s="744">
        <v>0.5</v>
      </c>
      <c r="U1639" s="700">
        <v>1</v>
      </c>
    </row>
    <row r="1640" spans="1:21" ht="14.4" customHeight="1" x14ac:dyDescent="0.3">
      <c r="A1640" s="660">
        <v>11</v>
      </c>
      <c r="B1640" s="661" t="s">
        <v>577</v>
      </c>
      <c r="C1640" s="661" t="s">
        <v>2261</v>
      </c>
      <c r="D1640" s="742" t="s">
        <v>3663</v>
      </c>
      <c r="E1640" s="743" t="s">
        <v>2290</v>
      </c>
      <c r="F1640" s="661" t="s">
        <v>2256</v>
      </c>
      <c r="G1640" s="661" t="s">
        <v>2306</v>
      </c>
      <c r="H1640" s="661" t="s">
        <v>960</v>
      </c>
      <c r="I1640" s="661" t="s">
        <v>1037</v>
      </c>
      <c r="J1640" s="661" t="s">
        <v>967</v>
      </c>
      <c r="K1640" s="661" t="s">
        <v>2158</v>
      </c>
      <c r="L1640" s="662">
        <v>24.22</v>
      </c>
      <c r="M1640" s="662">
        <v>48.44</v>
      </c>
      <c r="N1640" s="661">
        <v>2</v>
      </c>
      <c r="O1640" s="744">
        <v>2</v>
      </c>
      <c r="P1640" s="662">
        <v>24.22</v>
      </c>
      <c r="Q1640" s="677">
        <v>0.5</v>
      </c>
      <c r="R1640" s="661">
        <v>1</v>
      </c>
      <c r="S1640" s="677">
        <v>0.5</v>
      </c>
      <c r="T1640" s="744">
        <v>1</v>
      </c>
      <c r="U1640" s="700">
        <v>0.5</v>
      </c>
    </row>
    <row r="1641" spans="1:21" ht="14.4" customHeight="1" x14ac:dyDescent="0.3">
      <c r="A1641" s="660">
        <v>11</v>
      </c>
      <c r="B1641" s="661" t="s">
        <v>577</v>
      </c>
      <c r="C1641" s="661" t="s">
        <v>2261</v>
      </c>
      <c r="D1641" s="742" t="s">
        <v>3663</v>
      </c>
      <c r="E1641" s="743" t="s">
        <v>2290</v>
      </c>
      <c r="F1641" s="661" t="s">
        <v>2256</v>
      </c>
      <c r="G1641" s="661" t="s">
        <v>2306</v>
      </c>
      <c r="H1641" s="661" t="s">
        <v>960</v>
      </c>
      <c r="I1641" s="661" t="s">
        <v>966</v>
      </c>
      <c r="J1641" s="661" t="s">
        <v>967</v>
      </c>
      <c r="K1641" s="661" t="s">
        <v>2159</v>
      </c>
      <c r="L1641" s="662">
        <v>48.42</v>
      </c>
      <c r="M1641" s="662">
        <v>48.42</v>
      </c>
      <c r="N1641" s="661">
        <v>1</v>
      </c>
      <c r="O1641" s="744">
        <v>1</v>
      </c>
      <c r="P1641" s="662"/>
      <c r="Q1641" s="677">
        <v>0</v>
      </c>
      <c r="R1641" s="661"/>
      <c r="S1641" s="677">
        <v>0</v>
      </c>
      <c r="T1641" s="744"/>
      <c r="U1641" s="700">
        <v>0</v>
      </c>
    </row>
    <row r="1642" spans="1:21" ht="14.4" customHeight="1" x14ac:dyDescent="0.3">
      <c r="A1642" s="660">
        <v>11</v>
      </c>
      <c r="B1642" s="661" t="s">
        <v>577</v>
      </c>
      <c r="C1642" s="661" t="s">
        <v>2261</v>
      </c>
      <c r="D1642" s="742" t="s">
        <v>3663</v>
      </c>
      <c r="E1642" s="743" t="s">
        <v>2290</v>
      </c>
      <c r="F1642" s="661" t="s">
        <v>2256</v>
      </c>
      <c r="G1642" s="661" t="s">
        <v>2306</v>
      </c>
      <c r="H1642" s="661" t="s">
        <v>960</v>
      </c>
      <c r="I1642" s="661" t="s">
        <v>2349</v>
      </c>
      <c r="J1642" s="661" t="s">
        <v>967</v>
      </c>
      <c r="K1642" s="661" t="s">
        <v>2350</v>
      </c>
      <c r="L1642" s="662">
        <v>0</v>
      </c>
      <c r="M1642" s="662">
        <v>0</v>
      </c>
      <c r="N1642" s="661">
        <v>1</v>
      </c>
      <c r="O1642" s="744">
        <v>1</v>
      </c>
      <c r="P1642" s="662"/>
      <c r="Q1642" s="677"/>
      <c r="R1642" s="661"/>
      <c r="S1642" s="677">
        <v>0</v>
      </c>
      <c r="T1642" s="744"/>
      <c r="U1642" s="700">
        <v>0</v>
      </c>
    </row>
    <row r="1643" spans="1:21" ht="14.4" customHeight="1" x14ac:dyDescent="0.3">
      <c r="A1643" s="660">
        <v>11</v>
      </c>
      <c r="B1643" s="661" t="s">
        <v>577</v>
      </c>
      <c r="C1643" s="661" t="s">
        <v>2261</v>
      </c>
      <c r="D1643" s="742" t="s">
        <v>3663</v>
      </c>
      <c r="E1643" s="743" t="s">
        <v>2290</v>
      </c>
      <c r="F1643" s="661" t="s">
        <v>2256</v>
      </c>
      <c r="G1643" s="661" t="s">
        <v>2313</v>
      </c>
      <c r="H1643" s="661" t="s">
        <v>960</v>
      </c>
      <c r="I1643" s="661" t="s">
        <v>3050</v>
      </c>
      <c r="J1643" s="661" t="s">
        <v>3051</v>
      </c>
      <c r="K1643" s="661" t="s">
        <v>2887</v>
      </c>
      <c r="L1643" s="662">
        <v>300.68</v>
      </c>
      <c r="M1643" s="662">
        <v>300.68</v>
      </c>
      <c r="N1643" s="661">
        <v>1</v>
      </c>
      <c r="O1643" s="744">
        <v>0.5</v>
      </c>
      <c r="P1643" s="662"/>
      <c r="Q1643" s="677">
        <v>0</v>
      </c>
      <c r="R1643" s="661"/>
      <c r="S1643" s="677">
        <v>0</v>
      </c>
      <c r="T1643" s="744"/>
      <c r="U1643" s="700">
        <v>0</v>
      </c>
    </row>
    <row r="1644" spans="1:21" ht="14.4" customHeight="1" x14ac:dyDescent="0.3">
      <c r="A1644" s="660">
        <v>11</v>
      </c>
      <c r="B1644" s="661" t="s">
        <v>577</v>
      </c>
      <c r="C1644" s="661" t="s">
        <v>2261</v>
      </c>
      <c r="D1644" s="742" t="s">
        <v>3663</v>
      </c>
      <c r="E1644" s="743" t="s">
        <v>2290</v>
      </c>
      <c r="F1644" s="661" t="s">
        <v>2258</v>
      </c>
      <c r="G1644" s="661" t="s">
        <v>2351</v>
      </c>
      <c r="H1644" s="661" t="s">
        <v>578</v>
      </c>
      <c r="I1644" s="661" t="s">
        <v>2605</v>
      </c>
      <c r="J1644" s="661" t="s">
        <v>2606</v>
      </c>
      <c r="K1644" s="661" t="s">
        <v>2607</v>
      </c>
      <c r="L1644" s="662">
        <v>100</v>
      </c>
      <c r="M1644" s="662">
        <v>100</v>
      </c>
      <c r="N1644" s="661">
        <v>1</v>
      </c>
      <c r="O1644" s="744">
        <v>1</v>
      </c>
      <c r="P1644" s="662"/>
      <c r="Q1644" s="677">
        <v>0</v>
      </c>
      <c r="R1644" s="661"/>
      <c r="S1644" s="677">
        <v>0</v>
      </c>
      <c r="T1644" s="744"/>
      <c r="U1644" s="700">
        <v>0</v>
      </c>
    </row>
    <row r="1645" spans="1:21" ht="14.4" customHeight="1" x14ac:dyDescent="0.3">
      <c r="A1645" s="660">
        <v>11</v>
      </c>
      <c r="B1645" s="661" t="s">
        <v>577</v>
      </c>
      <c r="C1645" s="661" t="s">
        <v>2261</v>
      </c>
      <c r="D1645" s="742" t="s">
        <v>3663</v>
      </c>
      <c r="E1645" s="743" t="s">
        <v>2290</v>
      </c>
      <c r="F1645" s="661" t="s">
        <v>2258</v>
      </c>
      <c r="G1645" s="661" t="s">
        <v>2351</v>
      </c>
      <c r="H1645" s="661" t="s">
        <v>578</v>
      </c>
      <c r="I1645" s="661" t="s">
        <v>2352</v>
      </c>
      <c r="J1645" s="661" t="s">
        <v>2353</v>
      </c>
      <c r="K1645" s="661" t="s">
        <v>2354</v>
      </c>
      <c r="L1645" s="662">
        <v>0</v>
      </c>
      <c r="M1645" s="662">
        <v>0</v>
      </c>
      <c r="N1645" s="661">
        <v>2</v>
      </c>
      <c r="O1645" s="744">
        <v>2</v>
      </c>
      <c r="P1645" s="662"/>
      <c r="Q1645" s="677"/>
      <c r="R1645" s="661"/>
      <c r="S1645" s="677">
        <v>0</v>
      </c>
      <c r="T1645" s="744"/>
      <c r="U1645" s="700">
        <v>0</v>
      </c>
    </row>
    <row r="1646" spans="1:21" ht="14.4" customHeight="1" x14ac:dyDescent="0.3">
      <c r="A1646" s="660">
        <v>11</v>
      </c>
      <c r="B1646" s="661" t="s">
        <v>577</v>
      </c>
      <c r="C1646" s="661" t="s">
        <v>2261</v>
      </c>
      <c r="D1646" s="742" t="s">
        <v>3663</v>
      </c>
      <c r="E1646" s="743" t="s">
        <v>2290</v>
      </c>
      <c r="F1646" s="661" t="s">
        <v>2258</v>
      </c>
      <c r="G1646" s="661" t="s">
        <v>2314</v>
      </c>
      <c r="H1646" s="661" t="s">
        <v>578</v>
      </c>
      <c r="I1646" s="661" t="s">
        <v>2620</v>
      </c>
      <c r="J1646" s="661" t="s">
        <v>2621</v>
      </c>
      <c r="K1646" s="661" t="s">
        <v>2622</v>
      </c>
      <c r="L1646" s="662">
        <v>35.75</v>
      </c>
      <c r="M1646" s="662">
        <v>35.75</v>
      </c>
      <c r="N1646" s="661">
        <v>1</v>
      </c>
      <c r="O1646" s="744">
        <v>1</v>
      </c>
      <c r="P1646" s="662">
        <v>35.75</v>
      </c>
      <c r="Q1646" s="677">
        <v>1</v>
      </c>
      <c r="R1646" s="661">
        <v>1</v>
      </c>
      <c r="S1646" s="677">
        <v>1</v>
      </c>
      <c r="T1646" s="744">
        <v>1</v>
      </c>
      <c r="U1646" s="700">
        <v>1</v>
      </c>
    </row>
    <row r="1647" spans="1:21" ht="14.4" customHeight="1" x14ac:dyDescent="0.3">
      <c r="A1647" s="660">
        <v>11</v>
      </c>
      <c r="B1647" s="661" t="s">
        <v>577</v>
      </c>
      <c r="C1647" s="661" t="s">
        <v>2261</v>
      </c>
      <c r="D1647" s="742" t="s">
        <v>3663</v>
      </c>
      <c r="E1647" s="743" t="s">
        <v>2290</v>
      </c>
      <c r="F1647" s="661" t="s">
        <v>2258</v>
      </c>
      <c r="G1647" s="661" t="s">
        <v>2318</v>
      </c>
      <c r="H1647" s="661" t="s">
        <v>578</v>
      </c>
      <c r="I1647" s="661" t="s">
        <v>2628</v>
      </c>
      <c r="J1647" s="661" t="s">
        <v>2629</v>
      </c>
      <c r="K1647" s="661" t="s">
        <v>2630</v>
      </c>
      <c r="L1647" s="662">
        <v>180</v>
      </c>
      <c r="M1647" s="662">
        <v>180</v>
      </c>
      <c r="N1647" s="661">
        <v>1</v>
      </c>
      <c r="O1647" s="744">
        <v>1</v>
      </c>
      <c r="P1647" s="662">
        <v>180</v>
      </c>
      <c r="Q1647" s="677">
        <v>1</v>
      </c>
      <c r="R1647" s="661">
        <v>1</v>
      </c>
      <c r="S1647" s="677">
        <v>1</v>
      </c>
      <c r="T1647" s="744">
        <v>1</v>
      </c>
      <c r="U1647" s="700">
        <v>1</v>
      </c>
    </row>
    <row r="1648" spans="1:21" ht="14.4" customHeight="1" x14ac:dyDescent="0.3">
      <c r="A1648" s="660">
        <v>11</v>
      </c>
      <c r="B1648" s="661" t="s">
        <v>577</v>
      </c>
      <c r="C1648" s="661" t="s">
        <v>2261</v>
      </c>
      <c r="D1648" s="742" t="s">
        <v>3663</v>
      </c>
      <c r="E1648" s="743" t="s">
        <v>2290</v>
      </c>
      <c r="F1648" s="661" t="s">
        <v>2258</v>
      </c>
      <c r="G1648" s="661" t="s">
        <v>2318</v>
      </c>
      <c r="H1648" s="661" t="s">
        <v>578</v>
      </c>
      <c r="I1648" s="661" t="s">
        <v>3538</v>
      </c>
      <c r="J1648" s="661" t="s">
        <v>3539</v>
      </c>
      <c r="K1648" s="661"/>
      <c r="L1648" s="662">
        <v>750</v>
      </c>
      <c r="M1648" s="662">
        <v>750</v>
      </c>
      <c r="N1648" s="661">
        <v>1</v>
      </c>
      <c r="O1648" s="744">
        <v>1</v>
      </c>
      <c r="P1648" s="662">
        <v>750</v>
      </c>
      <c r="Q1648" s="677">
        <v>1</v>
      </c>
      <c r="R1648" s="661">
        <v>1</v>
      </c>
      <c r="S1648" s="677">
        <v>1</v>
      </c>
      <c r="T1648" s="744">
        <v>1</v>
      </c>
      <c r="U1648" s="700">
        <v>1</v>
      </c>
    </row>
    <row r="1649" spans="1:21" ht="14.4" customHeight="1" x14ac:dyDescent="0.3">
      <c r="A1649" s="660">
        <v>11</v>
      </c>
      <c r="B1649" s="661" t="s">
        <v>577</v>
      </c>
      <c r="C1649" s="661" t="s">
        <v>2261</v>
      </c>
      <c r="D1649" s="742" t="s">
        <v>3663</v>
      </c>
      <c r="E1649" s="743" t="s">
        <v>2290</v>
      </c>
      <c r="F1649" s="661" t="s">
        <v>2258</v>
      </c>
      <c r="G1649" s="661" t="s">
        <v>2318</v>
      </c>
      <c r="H1649" s="661" t="s">
        <v>578</v>
      </c>
      <c r="I1649" s="661" t="s">
        <v>2631</v>
      </c>
      <c r="J1649" s="661" t="s">
        <v>2632</v>
      </c>
      <c r="K1649" s="661"/>
      <c r="L1649" s="662">
        <v>600</v>
      </c>
      <c r="M1649" s="662">
        <v>600</v>
      </c>
      <c r="N1649" s="661">
        <v>1</v>
      </c>
      <c r="O1649" s="744">
        <v>1</v>
      </c>
      <c r="P1649" s="662">
        <v>600</v>
      </c>
      <c r="Q1649" s="677">
        <v>1</v>
      </c>
      <c r="R1649" s="661">
        <v>1</v>
      </c>
      <c r="S1649" s="677">
        <v>1</v>
      </c>
      <c r="T1649" s="744">
        <v>1</v>
      </c>
      <c r="U1649" s="700">
        <v>1</v>
      </c>
    </row>
    <row r="1650" spans="1:21" ht="14.4" customHeight="1" x14ac:dyDescent="0.3">
      <c r="A1650" s="660">
        <v>11</v>
      </c>
      <c r="B1650" s="661" t="s">
        <v>577</v>
      </c>
      <c r="C1650" s="661" t="s">
        <v>2261</v>
      </c>
      <c r="D1650" s="742" t="s">
        <v>3663</v>
      </c>
      <c r="E1650" s="743" t="s">
        <v>2290</v>
      </c>
      <c r="F1650" s="661" t="s">
        <v>2258</v>
      </c>
      <c r="G1650" s="661" t="s">
        <v>2318</v>
      </c>
      <c r="H1650" s="661" t="s">
        <v>578</v>
      </c>
      <c r="I1650" s="661" t="s">
        <v>2900</v>
      </c>
      <c r="J1650" s="661" t="s">
        <v>2901</v>
      </c>
      <c r="K1650" s="661" t="s">
        <v>2902</v>
      </c>
      <c r="L1650" s="662">
        <v>600</v>
      </c>
      <c r="M1650" s="662">
        <v>600</v>
      </c>
      <c r="N1650" s="661">
        <v>1</v>
      </c>
      <c r="O1650" s="744">
        <v>1</v>
      </c>
      <c r="P1650" s="662">
        <v>600</v>
      </c>
      <c r="Q1650" s="677">
        <v>1</v>
      </c>
      <c r="R1650" s="661">
        <v>1</v>
      </c>
      <c r="S1650" s="677">
        <v>1</v>
      </c>
      <c r="T1650" s="744">
        <v>1</v>
      </c>
      <c r="U1650" s="700">
        <v>1</v>
      </c>
    </row>
    <row r="1651" spans="1:21" ht="14.4" customHeight="1" x14ac:dyDescent="0.3">
      <c r="A1651" s="660">
        <v>11</v>
      </c>
      <c r="B1651" s="661" t="s">
        <v>577</v>
      </c>
      <c r="C1651" s="661" t="s">
        <v>2261</v>
      </c>
      <c r="D1651" s="742" t="s">
        <v>3663</v>
      </c>
      <c r="E1651" s="743" t="s">
        <v>2290</v>
      </c>
      <c r="F1651" s="661" t="s">
        <v>2258</v>
      </c>
      <c r="G1651" s="661" t="s">
        <v>2318</v>
      </c>
      <c r="H1651" s="661" t="s">
        <v>578</v>
      </c>
      <c r="I1651" s="661" t="s">
        <v>3657</v>
      </c>
      <c r="J1651" s="661" t="s">
        <v>3658</v>
      </c>
      <c r="K1651" s="661" t="s">
        <v>3659</v>
      </c>
      <c r="L1651" s="662">
        <v>114.71</v>
      </c>
      <c r="M1651" s="662">
        <v>114.71</v>
      </c>
      <c r="N1651" s="661">
        <v>1</v>
      </c>
      <c r="O1651" s="744">
        <v>1</v>
      </c>
      <c r="P1651" s="662"/>
      <c r="Q1651" s="677">
        <v>0</v>
      </c>
      <c r="R1651" s="661"/>
      <c r="S1651" s="677">
        <v>0</v>
      </c>
      <c r="T1651" s="744"/>
      <c r="U1651" s="700">
        <v>0</v>
      </c>
    </row>
    <row r="1652" spans="1:21" ht="14.4" customHeight="1" x14ac:dyDescent="0.3">
      <c r="A1652" s="660">
        <v>11</v>
      </c>
      <c r="B1652" s="661" t="s">
        <v>577</v>
      </c>
      <c r="C1652" s="661" t="s">
        <v>2261</v>
      </c>
      <c r="D1652" s="742" t="s">
        <v>3663</v>
      </c>
      <c r="E1652" s="743" t="s">
        <v>2290</v>
      </c>
      <c r="F1652" s="661" t="s">
        <v>2258</v>
      </c>
      <c r="G1652" s="661" t="s">
        <v>2330</v>
      </c>
      <c r="H1652" s="661" t="s">
        <v>578</v>
      </c>
      <c r="I1652" s="661" t="s">
        <v>2331</v>
      </c>
      <c r="J1652" s="661" t="s">
        <v>2332</v>
      </c>
      <c r="K1652" s="661" t="s">
        <v>2333</v>
      </c>
      <c r="L1652" s="662">
        <v>278.75</v>
      </c>
      <c r="M1652" s="662">
        <v>1115</v>
      </c>
      <c r="N1652" s="661">
        <v>4</v>
      </c>
      <c r="O1652" s="744">
        <v>2</v>
      </c>
      <c r="P1652" s="662">
        <v>1115</v>
      </c>
      <c r="Q1652" s="677">
        <v>1</v>
      </c>
      <c r="R1652" s="661">
        <v>4</v>
      </c>
      <c r="S1652" s="677">
        <v>1</v>
      </c>
      <c r="T1652" s="744">
        <v>2</v>
      </c>
      <c r="U1652" s="700">
        <v>1</v>
      </c>
    </row>
    <row r="1653" spans="1:21" ht="14.4" customHeight="1" x14ac:dyDescent="0.3">
      <c r="A1653" s="660">
        <v>11</v>
      </c>
      <c r="B1653" s="661" t="s">
        <v>577</v>
      </c>
      <c r="C1653" s="661" t="s">
        <v>2261</v>
      </c>
      <c r="D1653" s="742" t="s">
        <v>3663</v>
      </c>
      <c r="E1653" s="743" t="s">
        <v>2290</v>
      </c>
      <c r="F1653" s="661" t="s">
        <v>2258</v>
      </c>
      <c r="G1653" s="661" t="s">
        <v>2669</v>
      </c>
      <c r="H1653" s="661" t="s">
        <v>578</v>
      </c>
      <c r="I1653" s="661" t="s">
        <v>2670</v>
      </c>
      <c r="J1653" s="661" t="s">
        <v>2671</v>
      </c>
      <c r="K1653" s="661" t="s">
        <v>2672</v>
      </c>
      <c r="L1653" s="662">
        <v>1659.44</v>
      </c>
      <c r="M1653" s="662">
        <v>3318.88</v>
      </c>
      <c r="N1653" s="661">
        <v>2</v>
      </c>
      <c r="O1653" s="744">
        <v>2</v>
      </c>
      <c r="P1653" s="662">
        <v>3318.88</v>
      </c>
      <c r="Q1653" s="677">
        <v>1</v>
      </c>
      <c r="R1653" s="661">
        <v>2</v>
      </c>
      <c r="S1653" s="677">
        <v>1</v>
      </c>
      <c r="T1653" s="744">
        <v>2</v>
      </c>
      <c r="U1653" s="700">
        <v>1</v>
      </c>
    </row>
    <row r="1654" spans="1:21" ht="14.4" customHeight="1" x14ac:dyDescent="0.3">
      <c r="A1654" s="660">
        <v>11</v>
      </c>
      <c r="B1654" s="661" t="s">
        <v>577</v>
      </c>
      <c r="C1654" s="661" t="s">
        <v>2263</v>
      </c>
      <c r="D1654" s="742" t="s">
        <v>3664</v>
      </c>
      <c r="E1654" s="743" t="s">
        <v>2268</v>
      </c>
      <c r="F1654" s="661" t="s">
        <v>2256</v>
      </c>
      <c r="G1654" s="661" t="s">
        <v>2291</v>
      </c>
      <c r="H1654" s="661" t="s">
        <v>960</v>
      </c>
      <c r="I1654" s="661" t="s">
        <v>1126</v>
      </c>
      <c r="J1654" s="661" t="s">
        <v>2138</v>
      </c>
      <c r="K1654" s="661" t="s">
        <v>2139</v>
      </c>
      <c r="L1654" s="662">
        <v>154.36000000000001</v>
      </c>
      <c r="M1654" s="662">
        <v>308.72000000000003</v>
      </c>
      <c r="N1654" s="661">
        <v>2</v>
      </c>
      <c r="O1654" s="744">
        <v>1</v>
      </c>
      <c r="P1654" s="662"/>
      <c r="Q1654" s="677">
        <v>0</v>
      </c>
      <c r="R1654" s="661"/>
      <c r="S1654" s="677">
        <v>0</v>
      </c>
      <c r="T1654" s="744"/>
      <c r="U1654" s="700">
        <v>0</v>
      </c>
    </row>
    <row r="1655" spans="1:21" ht="14.4" customHeight="1" x14ac:dyDescent="0.3">
      <c r="A1655" s="660">
        <v>11</v>
      </c>
      <c r="B1655" s="661" t="s">
        <v>577</v>
      </c>
      <c r="C1655" s="661" t="s">
        <v>2263</v>
      </c>
      <c r="D1655" s="742" t="s">
        <v>3664</v>
      </c>
      <c r="E1655" s="743" t="s">
        <v>2276</v>
      </c>
      <c r="F1655" s="661" t="s">
        <v>2256</v>
      </c>
      <c r="G1655" s="661" t="s">
        <v>2292</v>
      </c>
      <c r="H1655" s="661" t="s">
        <v>578</v>
      </c>
      <c r="I1655" s="661" t="s">
        <v>1101</v>
      </c>
      <c r="J1655" s="661" t="s">
        <v>1102</v>
      </c>
      <c r="K1655" s="661" t="s">
        <v>2146</v>
      </c>
      <c r="L1655" s="662">
        <v>170.52</v>
      </c>
      <c r="M1655" s="662">
        <v>170.52</v>
      </c>
      <c r="N1655" s="661">
        <v>1</v>
      </c>
      <c r="O1655" s="744">
        <v>0.5</v>
      </c>
      <c r="P1655" s="662"/>
      <c r="Q1655" s="677">
        <v>0</v>
      </c>
      <c r="R1655" s="661"/>
      <c r="S1655" s="677">
        <v>0</v>
      </c>
      <c r="T1655" s="744"/>
      <c r="U1655" s="700">
        <v>0</v>
      </c>
    </row>
    <row r="1656" spans="1:21" ht="14.4" customHeight="1" x14ac:dyDescent="0.3">
      <c r="A1656" s="660">
        <v>11</v>
      </c>
      <c r="B1656" s="661" t="s">
        <v>577</v>
      </c>
      <c r="C1656" s="661" t="s">
        <v>2263</v>
      </c>
      <c r="D1656" s="742" t="s">
        <v>3664</v>
      </c>
      <c r="E1656" s="743" t="s">
        <v>2276</v>
      </c>
      <c r="F1656" s="661" t="s">
        <v>2256</v>
      </c>
      <c r="G1656" s="661" t="s">
        <v>2295</v>
      </c>
      <c r="H1656" s="661" t="s">
        <v>578</v>
      </c>
      <c r="I1656" s="661" t="s">
        <v>3223</v>
      </c>
      <c r="J1656" s="661" t="s">
        <v>3224</v>
      </c>
      <c r="K1656" s="661" t="s">
        <v>3225</v>
      </c>
      <c r="L1656" s="662">
        <v>0</v>
      </c>
      <c r="M1656" s="662">
        <v>0</v>
      </c>
      <c r="N1656" s="661">
        <v>1</v>
      </c>
      <c r="O1656" s="744">
        <v>0.5</v>
      </c>
      <c r="P1656" s="662"/>
      <c r="Q1656" s="677"/>
      <c r="R1656" s="661"/>
      <c r="S1656" s="677">
        <v>0</v>
      </c>
      <c r="T1656" s="744"/>
      <c r="U1656" s="700">
        <v>0</v>
      </c>
    </row>
    <row r="1657" spans="1:21" ht="14.4" customHeight="1" x14ac:dyDescent="0.3">
      <c r="A1657" s="660">
        <v>11</v>
      </c>
      <c r="B1657" s="661" t="s">
        <v>577</v>
      </c>
      <c r="C1657" s="661" t="s">
        <v>2263</v>
      </c>
      <c r="D1657" s="742" t="s">
        <v>3664</v>
      </c>
      <c r="E1657" s="743" t="s">
        <v>2276</v>
      </c>
      <c r="F1657" s="661" t="s">
        <v>2256</v>
      </c>
      <c r="G1657" s="661" t="s">
        <v>2306</v>
      </c>
      <c r="H1657" s="661" t="s">
        <v>960</v>
      </c>
      <c r="I1657" s="661" t="s">
        <v>966</v>
      </c>
      <c r="J1657" s="661" t="s">
        <v>967</v>
      </c>
      <c r="K1657" s="661" t="s">
        <v>2159</v>
      </c>
      <c r="L1657" s="662">
        <v>48.42</v>
      </c>
      <c r="M1657" s="662">
        <v>96.84</v>
      </c>
      <c r="N1657" s="661">
        <v>2</v>
      </c>
      <c r="O1657" s="744">
        <v>1</v>
      </c>
      <c r="P1657" s="662"/>
      <c r="Q1657" s="677">
        <v>0</v>
      </c>
      <c r="R1657" s="661"/>
      <c r="S1657" s="677">
        <v>0</v>
      </c>
      <c r="T1657" s="744"/>
      <c r="U1657" s="700">
        <v>0</v>
      </c>
    </row>
    <row r="1658" spans="1:21" ht="14.4" customHeight="1" x14ac:dyDescent="0.3">
      <c r="A1658" s="660">
        <v>11</v>
      </c>
      <c r="B1658" s="661" t="s">
        <v>577</v>
      </c>
      <c r="C1658" s="661" t="s">
        <v>2263</v>
      </c>
      <c r="D1658" s="742" t="s">
        <v>3664</v>
      </c>
      <c r="E1658" s="743" t="s">
        <v>2277</v>
      </c>
      <c r="F1658" s="661" t="s">
        <v>2256</v>
      </c>
      <c r="G1658" s="661" t="s">
        <v>2295</v>
      </c>
      <c r="H1658" s="661" t="s">
        <v>578</v>
      </c>
      <c r="I1658" s="661" t="s">
        <v>852</v>
      </c>
      <c r="J1658" s="661" t="s">
        <v>853</v>
      </c>
      <c r="K1658" s="661" t="s">
        <v>854</v>
      </c>
      <c r="L1658" s="662">
        <v>72.64</v>
      </c>
      <c r="M1658" s="662">
        <v>72.64</v>
      </c>
      <c r="N1658" s="661">
        <v>1</v>
      </c>
      <c r="O1658" s="744">
        <v>1</v>
      </c>
      <c r="P1658" s="662"/>
      <c r="Q1658" s="677">
        <v>0</v>
      </c>
      <c r="R1658" s="661"/>
      <c r="S1658" s="677">
        <v>0</v>
      </c>
      <c r="T1658" s="744"/>
      <c r="U1658" s="700">
        <v>0</v>
      </c>
    </row>
    <row r="1659" spans="1:21" ht="14.4" customHeight="1" x14ac:dyDescent="0.3">
      <c r="A1659" s="660">
        <v>11</v>
      </c>
      <c r="B1659" s="661" t="s">
        <v>577</v>
      </c>
      <c r="C1659" s="661" t="s">
        <v>2263</v>
      </c>
      <c r="D1659" s="742" t="s">
        <v>3664</v>
      </c>
      <c r="E1659" s="743" t="s">
        <v>2277</v>
      </c>
      <c r="F1659" s="661" t="s">
        <v>2258</v>
      </c>
      <c r="G1659" s="661" t="s">
        <v>2318</v>
      </c>
      <c r="H1659" s="661" t="s">
        <v>578</v>
      </c>
      <c r="I1659" s="661" t="s">
        <v>1706</v>
      </c>
      <c r="J1659" s="661" t="s">
        <v>2355</v>
      </c>
      <c r="K1659" s="661" t="s">
        <v>2356</v>
      </c>
      <c r="L1659" s="662">
        <v>748.12</v>
      </c>
      <c r="M1659" s="662">
        <v>748.12</v>
      </c>
      <c r="N1659" s="661">
        <v>1</v>
      </c>
      <c r="O1659" s="744">
        <v>1</v>
      </c>
      <c r="P1659" s="662">
        <v>748.12</v>
      </c>
      <c r="Q1659" s="677">
        <v>1</v>
      </c>
      <c r="R1659" s="661">
        <v>1</v>
      </c>
      <c r="S1659" s="677">
        <v>1</v>
      </c>
      <c r="T1659" s="744">
        <v>1</v>
      </c>
      <c r="U1659" s="700">
        <v>1</v>
      </c>
    </row>
    <row r="1660" spans="1:21" ht="14.4" customHeight="1" x14ac:dyDescent="0.3">
      <c r="A1660" s="660">
        <v>11</v>
      </c>
      <c r="B1660" s="661" t="s">
        <v>577</v>
      </c>
      <c r="C1660" s="661" t="s">
        <v>2263</v>
      </c>
      <c r="D1660" s="742" t="s">
        <v>3664</v>
      </c>
      <c r="E1660" s="743" t="s">
        <v>2278</v>
      </c>
      <c r="F1660" s="661" t="s">
        <v>2256</v>
      </c>
      <c r="G1660" s="661" t="s">
        <v>2950</v>
      </c>
      <c r="H1660" s="661" t="s">
        <v>578</v>
      </c>
      <c r="I1660" s="661" t="s">
        <v>2951</v>
      </c>
      <c r="J1660" s="661" t="s">
        <v>2952</v>
      </c>
      <c r="K1660" s="661" t="s">
        <v>2953</v>
      </c>
      <c r="L1660" s="662">
        <v>508.75</v>
      </c>
      <c r="M1660" s="662">
        <v>1017.5</v>
      </c>
      <c r="N1660" s="661">
        <v>2</v>
      </c>
      <c r="O1660" s="744">
        <v>0.5</v>
      </c>
      <c r="P1660" s="662"/>
      <c r="Q1660" s="677">
        <v>0</v>
      </c>
      <c r="R1660" s="661"/>
      <c r="S1660" s="677">
        <v>0</v>
      </c>
      <c r="T1660" s="744"/>
      <c r="U1660" s="700">
        <v>0</v>
      </c>
    </row>
    <row r="1661" spans="1:21" ht="14.4" customHeight="1" x14ac:dyDescent="0.3">
      <c r="A1661" s="660">
        <v>11</v>
      </c>
      <c r="B1661" s="661" t="s">
        <v>577</v>
      </c>
      <c r="C1661" s="661" t="s">
        <v>2263</v>
      </c>
      <c r="D1661" s="742" t="s">
        <v>3664</v>
      </c>
      <c r="E1661" s="743" t="s">
        <v>2278</v>
      </c>
      <c r="F1661" s="661" t="s">
        <v>2256</v>
      </c>
      <c r="G1661" s="661" t="s">
        <v>2306</v>
      </c>
      <c r="H1661" s="661" t="s">
        <v>960</v>
      </c>
      <c r="I1661" s="661" t="s">
        <v>966</v>
      </c>
      <c r="J1661" s="661" t="s">
        <v>967</v>
      </c>
      <c r="K1661" s="661" t="s">
        <v>2159</v>
      </c>
      <c r="L1661" s="662">
        <v>48.42</v>
      </c>
      <c r="M1661" s="662">
        <v>48.42</v>
      </c>
      <c r="N1661" s="661">
        <v>1</v>
      </c>
      <c r="O1661" s="744">
        <v>1</v>
      </c>
      <c r="P1661" s="662"/>
      <c r="Q1661" s="677">
        <v>0</v>
      </c>
      <c r="R1661" s="661"/>
      <c r="S1661" s="677">
        <v>0</v>
      </c>
      <c r="T1661" s="744"/>
      <c r="U1661" s="700">
        <v>0</v>
      </c>
    </row>
    <row r="1662" spans="1:21" ht="14.4" customHeight="1" x14ac:dyDescent="0.3">
      <c r="A1662" s="660">
        <v>11</v>
      </c>
      <c r="B1662" s="661" t="s">
        <v>577</v>
      </c>
      <c r="C1662" s="661" t="s">
        <v>2263</v>
      </c>
      <c r="D1662" s="742" t="s">
        <v>3664</v>
      </c>
      <c r="E1662" s="743" t="s">
        <v>2278</v>
      </c>
      <c r="F1662" s="661" t="s">
        <v>2256</v>
      </c>
      <c r="G1662" s="661" t="s">
        <v>2306</v>
      </c>
      <c r="H1662" s="661" t="s">
        <v>578</v>
      </c>
      <c r="I1662" s="661" t="s">
        <v>1857</v>
      </c>
      <c r="J1662" s="661" t="s">
        <v>967</v>
      </c>
      <c r="K1662" s="661" t="s">
        <v>2401</v>
      </c>
      <c r="L1662" s="662">
        <v>48.42</v>
      </c>
      <c r="M1662" s="662">
        <v>48.42</v>
      </c>
      <c r="N1662" s="661">
        <v>1</v>
      </c>
      <c r="O1662" s="744">
        <v>1</v>
      </c>
      <c r="P1662" s="662"/>
      <c r="Q1662" s="677">
        <v>0</v>
      </c>
      <c r="R1662" s="661"/>
      <c r="S1662" s="677">
        <v>0</v>
      </c>
      <c r="T1662" s="744"/>
      <c r="U1662" s="700">
        <v>0</v>
      </c>
    </row>
    <row r="1663" spans="1:21" ht="14.4" customHeight="1" x14ac:dyDescent="0.3">
      <c r="A1663" s="660">
        <v>11</v>
      </c>
      <c r="B1663" s="661" t="s">
        <v>577</v>
      </c>
      <c r="C1663" s="661" t="s">
        <v>2263</v>
      </c>
      <c r="D1663" s="742" t="s">
        <v>3664</v>
      </c>
      <c r="E1663" s="743" t="s">
        <v>2278</v>
      </c>
      <c r="F1663" s="661" t="s">
        <v>2256</v>
      </c>
      <c r="G1663" s="661" t="s">
        <v>2307</v>
      </c>
      <c r="H1663" s="661" t="s">
        <v>578</v>
      </c>
      <c r="I1663" s="661" t="s">
        <v>714</v>
      </c>
      <c r="J1663" s="661" t="s">
        <v>2308</v>
      </c>
      <c r="K1663" s="661" t="s">
        <v>2309</v>
      </c>
      <c r="L1663" s="662">
        <v>0</v>
      </c>
      <c r="M1663" s="662">
        <v>0</v>
      </c>
      <c r="N1663" s="661">
        <v>1</v>
      </c>
      <c r="O1663" s="744">
        <v>0.5</v>
      </c>
      <c r="P1663" s="662"/>
      <c r="Q1663" s="677"/>
      <c r="R1663" s="661"/>
      <c r="S1663" s="677">
        <v>0</v>
      </c>
      <c r="T1663" s="744"/>
      <c r="U1663" s="700">
        <v>0</v>
      </c>
    </row>
    <row r="1664" spans="1:21" ht="14.4" customHeight="1" x14ac:dyDescent="0.3">
      <c r="A1664" s="660">
        <v>11</v>
      </c>
      <c r="B1664" s="661" t="s">
        <v>577</v>
      </c>
      <c r="C1664" s="661" t="s">
        <v>2263</v>
      </c>
      <c r="D1664" s="742" t="s">
        <v>3664</v>
      </c>
      <c r="E1664" s="743" t="s">
        <v>2280</v>
      </c>
      <c r="F1664" s="661" t="s">
        <v>2256</v>
      </c>
      <c r="G1664" s="661" t="s">
        <v>2295</v>
      </c>
      <c r="H1664" s="661" t="s">
        <v>578</v>
      </c>
      <c r="I1664" s="661" t="s">
        <v>852</v>
      </c>
      <c r="J1664" s="661" t="s">
        <v>853</v>
      </c>
      <c r="K1664" s="661" t="s">
        <v>854</v>
      </c>
      <c r="L1664" s="662">
        <v>72.64</v>
      </c>
      <c r="M1664" s="662">
        <v>72.64</v>
      </c>
      <c r="N1664" s="661">
        <v>1</v>
      </c>
      <c r="O1664" s="744">
        <v>1</v>
      </c>
      <c r="P1664" s="662"/>
      <c r="Q1664" s="677">
        <v>0</v>
      </c>
      <c r="R1664" s="661"/>
      <c r="S1664" s="677">
        <v>0</v>
      </c>
      <c r="T1664" s="744"/>
      <c r="U1664" s="700">
        <v>0</v>
      </c>
    </row>
    <row r="1665" spans="1:21" ht="14.4" customHeight="1" x14ac:dyDescent="0.3">
      <c r="A1665" s="660">
        <v>11</v>
      </c>
      <c r="B1665" s="661" t="s">
        <v>577</v>
      </c>
      <c r="C1665" s="661" t="s">
        <v>2263</v>
      </c>
      <c r="D1665" s="742" t="s">
        <v>3664</v>
      </c>
      <c r="E1665" s="743" t="s">
        <v>2282</v>
      </c>
      <c r="F1665" s="661" t="s">
        <v>2256</v>
      </c>
      <c r="G1665" s="661" t="s">
        <v>2550</v>
      </c>
      <c r="H1665" s="661" t="s">
        <v>578</v>
      </c>
      <c r="I1665" s="661" t="s">
        <v>2551</v>
      </c>
      <c r="J1665" s="661" t="s">
        <v>2552</v>
      </c>
      <c r="K1665" s="661" t="s">
        <v>2117</v>
      </c>
      <c r="L1665" s="662">
        <v>38.56</v>
      </c>
      <c r="M1665" s="662">
        <v>38.56</v>
      </c>
      <c r="N1665" s="661">
        <v>1</v>
      </c>
      <c r="O1665" s="744">
        <v>0.5</v>
      </c>
      <c r="P1665" s="662"/>
      <c r="Q1665" s="677">
        <v>0</v>
      </c>
      <c r="R1665" s="661"/>
      <c r="S1665" s="677">
        <v>0</v>
      </c>
      <c r="T1665" s="744"/>
      <c r="U1665" s="700">
        <v>0</v>
      </c>
    </row>
    <row r="1666" spans="1:21" ht="14.4" customHeight="1" x14ac:dyDescent="0.3">
      <c r="A1666" s="660">
        <v>11</v>
      </c>
      <c r="B1666" s="661" t="s">
        <v>577</v>
      </c>
      <c r="C1666" s="661" t="s">
        <v>2263</v>
      </c>
      <c r="D1666" s="742" t="s">
        <v>3664</v>
      </c>
      <c r="E1666" s="743" t="s">
        <v>2282</v>
      </c>
      <c r="F1666" s="661" t="s">
        <v>2256</v>
      </c>
      <c r="G1666" s="661" t="s">
        <v>2306</v>
      </c>
      <c r="H1666" s="661" t="s">
        <v>960</v>
      </c>
      <c r="I1666" s="661" t="s">
        <v>966</v>
      </c>
      <c r="J1666" s="661" t="s">
        <v>967</v>
      </c>
      <c r="K1666" s="661" t="s">
        <v>2159</v>
      </c>
      <c r="L1666" s="662">
        <v>48.42</v>
      </c>
      <c r="M1666" s="662">
        <v>48.42</v>
      </c>
      <c r="N1666" s="661">
        <v>1</v>
      </c>
      <c r="O1666" s="744">
        <v>0.5</v>
      </c>
      <c r="P1666" s="662"/>
      <c r="Q1666" s="677">
        <v>0</v>
      </c>
      <c r="R1666" s="661"/>
      <c r="S1666" s="677">
        <v>0</v>
      </c>
      <c r="T1666" s="744"/>
      <c r="U1666" s="700">
        <v>0</v>
      </c>
    </row>
    <row r="1667" spans="1:21" ht="14.4" customHeight="1" x14ac:dyDescent="0.3">
      <c r="A1667" s="660">
        <v>11</v>
      </c>
      <c r="B1667" s="661" t="s">
        <v>577</v>
      </c>
      <c r="C1667" s="661" t="s">
        <v>2263</v>
      </c>
      <c r="D1667" s="742" t="s">
        <v>3664</v>
      </c>
      <c r="E1667" s="743" t="s">
        <v>2282</v>
      </c>
      <c r="F1667" s="661" t="s">
        <v>2256</v>
      </c>
      <c r="G1667" s="661" t="s">
        <v>2307</v>
      </c>
      <c r="H1667" s="661" t="s">
        <v>578</v>
      </c>
      <c r="I1667" s="661" t="s">
        <v>714</v>
      </c>
      <c r="J1667" s="661" t="s">
        <v>2308</v>
      </c>
      <c r="K1667" s="661" t="s">
        <v>2309</v>
      </c>
      <c r="L1667" s="662">
        <v>0</v>
      </c>
      <c r="M1667" s="662">
        <v>0</v>
      </c>
      <c r="N1667" s="661">
        <v>1</v>
      </c>
      <c r="O1667" s="744">
        <v>0.5</v>
      </c>
      <c r="P1667" s="662"/>
      <c r="Q1667" s="677"/>
      <c r="R1667" s="661"/>
      <c r="S1667" s="677">
        <v>0</v>
      </c>
      <c r="T1667" s="744"/>
      <c r="U1667" s="700">
        <v>0</v>
      </c>
    </row>
    <row r="1668" spans="1:21" ht="14.4" customHeight="1" x14ac:dyDescent="0.3">
      <c r="A1668" s="660">
        <v>11</v>
      </c>
      <c r="B1668" s="661" t="s">
        <v>577</v>
      </c>
      <c r="C1668" s="661" t="s">
        <v>2263</v>
      </c>
      <c r="D1668" s="742" t="s">
        <v>3664</v>
      </c>
      <c r="E1668" s="743" t="s">
        <v>2282</v>
      </c>
      <c r="F1668" s="661" t="s">
        <v>2256</v>
      </c>
      <c r="G1668" s="661" t="s">
        <v>2313</v>
      </c>
      <c r="H1668" s="661" t="s">
        <v>960</v>
      </c>
      <c r="I1668" s="661" t="s">
        <v>3324</v>
      </c>
      <c r="J1668" s="661" t="s">
        <v>3051</v>
      </c>
      <c r="K1668" s="661" t="s">
        <v>1276</v>
      </c>
      <c r="L1668" s="662">
        <v>31.32</v>
      </c>
      <c r="M1668" s="662">
        <v>31.32</v>
      </c>
      <c r="N1668" s="661">
        <v>1</v>
      </c>
      <c r="O1668" s="744">
        <v>0.5</v>
      </c>
      <c r="P1668" s="662"/>
      <c r="Q1668" s="677">
        <v>0</v>
      </c>
      <c r="R1668" s="661"/>
      <c r="S1668" s="677">
        <v>0</v>
      </c>
      <c r="T1668" s="744"/>
      <c r="U1668" s="700">
        <v>0</v>
      </c>
    </row>
    <row r="1669" spans="1:21" ht="14.4" customHeight="1" x14ac:dyDescent="0.3">
      <c r="A1669" s="660">
        <v>11</v>
      </c>
      <c r="B1669" s="661" t="s">
        <v>577</v>
      </c>
      <c r="C1669" s="661" t="s">
        <v>2263</v>
      </c>
      <c r="D1669" s="742" t="s">
        <v>3664</v>
      </c>
      <c r="E1669" s="743" t="s">
        <v>2287</v>
      </c>
      <c r="F1669" s="661" t="s">
        <v>2256</v>
      </c>
      <c r="G1669" s="661" t="s">
        <v>2291</v>
      </c>
      <c r="H1669" s="661" t="s">
        <v>960</v>
      </c>
      <c r="I1669" s="661" t="s">
        <v>1126</v>
      </c>
      <c r="J1669" s="661" t="s">
        <v>2138</v>
      </c>
      <c r="K1669" s="661" t="s">
        <v>2139</v>
      </c>
      <c r="L1669" s="662">
        <v>154.36000000000001</v>
      </c>
      <c r="M1669" s="662">
        <v>308.72000000000003</v>
      </c>
      <c r="N1669" s="661">
        <v>2</v>
      </c>
      <c r="O1669" s="744">
        <v>1</v>
      </c>
      <c r="P1669" s="662">
        <v>154.36000000000001</v>
      </c>
      <c r="Q1669" s="677">
        <v>0.5</v>
      </c>
      <c r="R1669" s="661">
        <v>1</v>
      </c>
      <c r="S1669" s="677">
        <v>0.5</v>
      </c>
      <c r="T1669" s="744">
        <v>0.5</v>
      </c>
      <c r="U1669" s="700">
        <v>0.5</v>
      </c>
    </row>
    <row r="1670" spans="1:21" ht="14.4" customHeight="1" x14ac:dyDescent="0.3">
      <c r="A1670" s="660">
        <v>11</v>
      </c>
      <c r="B1670" s="661" t="s">
        <v>577</v>
      </c>
      <c r="C1670" s="661" t="s">
        <v>2263</v>
      </c>
      <c r="D1670" s="742" t="s">
        <v>3664</v>
      </c>
      <c r="E1670" s="743" t="s">
        <v>2287</v>
      </c>
      <c r="F1670" s="661" t="s">
        <v>2256</v>
      </c>
      <c r="G1670" s="661" t="s">
        <v>2869</v>
      </c>
      <c r="H1670" s="661" t="s">
        <v>578</v>
      </c>
      <c r="I1670" s="661" t="s">
        <v>3660</v>
      </c>
      <c r="J1670" s="661" t="s">
        <v>3006</v>
      </c>
      <c r="K1670" s="661" t="s">
        <v>3661</v>
      </c>
      <c r="L1670" s="662">
        <v>0</v>
      </c>
      <c r="M1670" s="662">
        <v>0</v>
      </c>
      <c r="N1670" s="661">
        <v>3</v>
      </c>
      <c r="O1670" s="744">
        <v>0.5</v>
      </c>
      <c r="P1670" s="662">
        <v>0</v>
      </c>
      <c r="Q1670" s="677"/>
      <c r="R1670" s="661">
        <v>3</v>
      </c>
      <c r="S1670" s="677">
        <v>1</v>
      </c>
      <c r="T1670" s="744">
        <v>0.5</v>
      </c>
      <c r="U1670" s="700">
        <v>1</v>
      </c>
    </row>
    <row r="1671" spans="1:21" ht="14.4" customHeight="1" x14ac:dyDescent="0.3">
      <c r="A1671" s="660">
        <v>11</v>
      </c>
      <c r="B1671" s="661" t="s">
        <v>577</v>
      </c>
      <c r="C1671" s="661" t="s">
        <v>2263</v>
      </c>
      <c r="D1671" s="742" t="s">
        <v>3664</v>
      </c>
      <c r="E1671" s="743" t="s">
        <v>2287</v>
      </c>
      <c r="F1671" s="661" t="s">
        <v>2256</v>
      </c>
      <c r="G1671" s="661" t="s">
        <v>2305</v>
      </c>
      <c r="H1671" s="661" t="s">
        <v>960</v>
      </c>
      <c r="I1671" s="661" t="s">
        <v>982</v>
      </c>
      <c r="J1671" s="661" t="s">
        <v>610</v>
      </c>
      <c r="K1671" s="661" t="s">
        <v>613</v>
      </c>
      <c r="L1671" s="662">
        <v>815.1</v>
      </c>
      <c r="M1671" s="662">
        <v>815.1</v>
      </c>
      <c r="N1671" s="661">
        <v>1</v>
      </c>
      <c r="O1671" s="744">
        <v>0.5</v>
      </c>
      <c r="P1671" s="662">
        <v>815.1</v>
      </c>
      <c r="Q1671" s="677">
        <v>1</v>
      </c>
      <c r="R1671" s="661">
        <v>1</v>
      </c>
      <c r="S1671" s="677">
        <v>1</v>
      </c>
      <c r="T1671" s="744">
        <v>0.5</v>
      </c>
      <c r="U1671" s="700">
        <v>1</v>
      </c>
    </row>
    <row r="1672" spans="1:21" ht="14.4" customHeight="1" x14ac:dyDescent="0.3">
      <c r="A1672" s="660">
        <v>11</v>
      </c>
      <c r="B1672" s="661" t="s">
        <v>577</v>
      </c>
      <c r="C1672" s="661" t="s">
        <v>2263</v>
      </c>
      <c r="D1672" s="742" t="s">
        <v>3664</v>
      </c>
      <c r="E1672" s="743" t="s">
        <v>2287</v>
      </c>
      <c r="F1672" s="661" t="s">
        <v>2256</v>
      </c>
      <c r="G1672" s="661" t="s">
        <v>2306</v>
      </c>
      <c r="H1672" s="661" t="s">
        <v>960</v>
      </c>
      <c r="I1672" s="661" t="s">
        <v>1037</v>
      </c>
      <c r="J1672" s="661" t="s">
        <v>967</v>
      </c>
      <c r="K1672" s="661" t="s">
        <v>2158</v>
      </c>
      <c r="L1672" s="662">
        <v>24.22</v>
      </c>
      <c r="M1672" s="662">
        <v>48.44</v>
      </c>
      <c r="N1672" s="661">
        <v>2</v>
      </c>
      <c r="O1672" s="744">
        <v>1</v>
      </c>
      <c r="P1672" s="662">
        <v>24.22</v>
      </c>
      <c r="Q1672" s="677">
        <v>0.5</v>
      </c>
      <c r="R1672" s="661">
        <v>1</v>
      </c>
      <c r="S1672" s="677">
        <v>0.5</v>
      </c>
      <c r="T1672" s="744">
        <v>0.5</v>
      </c>
      <c r="U1672" s="700">
        <v>0.5</v>
      </c>
    </row>
    <row r="1673" spans="1:21" ht="14.4" customHeight="1" x14ac:dyDescent="0.3">
      <c r="A1673" s="660">
        <v>11</v>
      </c>
      <c r="B1673" s="661" t="s">
        <v>577</v>
      </c>
      <c r="C1673" s="661" t="s">
        <v>2263</v>
      </c>
      <c r="D1673" s="742" t="s">
        <v>3664</v>
      </c>
      <c r="E1673" s="743" t="s">
        <v>2287</v>
      </c>
      <c r="F1673" s="661" t="s">
        <v>2256</v>
      </c>
      <c r="G1673" s="661" t="s">
        <v>2306</v>
      </c>
      <c r="H1673" s="661" t="s">
        <v>960</v>
      </c>
      <c r="I1673" s="661" t="s">
        <v>966</v>
      </c>
      <c r="J1673" s="661" t="s">
        <v>967</v>
      </c>
      <c r="K1673" s="661" t="s">
        <v>2159</v>
      </c>
      <c r="L1673" s="662">
        <v>48.42</v>
      </c>
      <c r="M1673" s="662">
        <v>48.42</v>
      </c>
      <c r="N1673" s="661">
        <v>1</v>
      </c>
      <c r="O1673" s="744">
        <v>1</v>
      </c>
      <c r="P1673" s="662"/>
      <c r="Q1673" s="677">
        <v>0</v>
      </c>
      <c r="R1673" s="661"/>
      <c r="S1673" s="677">
        <v>0</v>
      </c>
      <c r="T1673" s="744"/>
      <c r="U1673" s="700">
        <v>0</v>
      </c>
    </row>
    <row r="1674" spans="1:21" ht="14.4" customHeight="1" x14ac:dyDescent="0.3">
      <c r="A1674" s="660">
        <v>11</v>
      </c>
      <c r="B1674" s="661" t="s">
        <v>577</v>
      </c>
      <c r="C1674" s="661" t="s">
        <v>2263</v>
      </c>
      <c r="D1674" s="742" t="s">
        <v>3664</v>
      </c>
      <c r="E1674" s="743" t="s">
        <v>2287</v>
      </c>
      <c r="F1674" s="661" t="s">
        <v>2258</v>
      </c>
      <c r="G1674" s="661" t="s">
        <v>2318</v>
      </c>
      <c r="H1674" s="661" t="s">
        <v>578</v>
      </c>
      <c r="I1674" s="661" t="s">
        <v>2319</v>
      </c>
      <c r="J1674" s="661" t="s">
        <v>2320</v>
      </c>
      <c r="K1674" s="661" t="s">
        <v>2321</v>
      </c>
      <c r="L1674" s="662">
        <v>1000</v>
      </c>
      <c r="M1674" s="662">
        <v>1000</v>
      </c>
      <c r="N1674" s="661">
        <v>1</v>
      </c>
      <c r="O1674" s="744">
        <v>1</v>
      </c>
      <c r="P1674" s="662">
        <v>1000</v>
      </c>
      <c r="Q1674" s="677">
        <v>1</v>
      </c>
      <c r="R1674" s="661">
        <v>1</v>
      </c>
      <c r="S1674" s="677">
        <v>1</v>
      </c>
      <c r="T1674" s="744">
        <v>1</v>
      </c>
      <c r="U1674" s="700">
        <v>1</v>
      </c>
    </row>
    <row r="1675" spans="1:21" ht="14.4" customHeight="1" x14ac:dyDescent="0.3">
      <c r="A1675" s="660">
        <v>11</v>
      </c>
      <c r="B1675" s="661" t="s">
        <v>577</v>
      </c>
      <c r="C1675" s="661" t="s">
        <v>2263</v>
      </c>
      <c r="D1675" s="742" t="s">
        <v>3664</v>
      </c>
      <c r="E1675" s="743" t="s">
        <v>2287</v>
      </c>
      <c r="F1675" s="661" t="s">
        <v>2258</v>
      </c>
      <c r="G1675" s="661" t="s">
        <v>2318</v>
      </c>
      <c r="H1675" s="661" t="s">
        <v>578</v>
      </c>
      <c r="I1675" s="661" t="s">
        <v>2412</v>
      </c>
      <c r="J1675" s="661" t="s">
        <v>2413</v>
      </c>
      <c r="K1675" s="661" t="s">
        <v>2414</v>
      </c>
      <c r="L1675" s="662">
        <v>350</v>
      </c>
      <c r="M1675" s="662">
        <v>350</v>
      </c>
      <c r="N1675" s="661">
        <v>1</v>
      </c>
      <c r="O1675" s="744">
        <v>1</v>
      </c>
      <c r="P1675" s="662">
        <v>350</v>
      </c>
      <c r="Q1675" s="677">
        <v>1</v>
      </c>
      <c r="R1675" s="661">
        <v>1</v>
      </c>
      <c r="S1675" s="677">
        <v>1</v>
      </c>
      <c r="T1675" s="744">
        <v>1</v>
      </c>
      <c r="U1675" s="700">
        <v>1</v>
      </c>
    </row>
    <row r="1676" spans="1:21" ht="14.4" customHeight="1" thickBot="1" x14ac:dyDescent="0.35">
      <c r="A1676" s="666">
        <v>11</v>
      </c>
      <c r="B1676" s="667" t="s">
        <v>577</v>
      </c>
      <c r="C1676" s="667" t="s">
        <v>2263</v>
      </c>
      <c r="D1676" s="745" t="s">
        <v>3664</v>
      </c>
      <c r="E1676" s="746" t="s">
        <v>2287</v>
      </c>
      <c r="F1676" s="667" t="s">
        <v>2258</v>
      </c>
      <c r="G1676" s="667" t="s">
        <v>2330</v>
      </c>
      <c r="H1676" s="667" t="s">
        <v>578</v>
      </c>
      <c r="I1676" s="667" t="s">
        <v>2331</v>
      </c>
      <c r="J1676" s="667" t="s">
        <v>2332</v>
      </c>
      <c r="K1676" s="667" t="s">
        <v>2333</v>
      </c>
      <c r="L1676" s="668">
        <v>278.75</v>
      </c>
      <c r="M1676" s="668">
        <v>557.5</v>
      </c>
      <c r="N1676" s="667">
        <v>2</v>
      </c>
      <c r="O1676" s="747">
        <v>1</v>
      </c>
      <c r="P1676" s="668">
        <v>557.5</v>
      </c>
      <c r="Q1676" s="678">
        <v>1</v>
      </c>
      <c r="R1676" s="667">
        <v>2</v>
      </c>
      <c r="S1676" s="678">
        <v>1</v>
      </c>
      <c r="T1676" s="747">
        <v>1</v>
      </c>
      <c r="U1676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3666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2269</v>
      </c>
      <c r="B5" s="229">
        <v>5266.23</v>
      </c>
      <c r="C5" s="741">
        <v>0.12887239620486632</v>
      </c>
      <c r="D5" s="229">
        <v>35597.68</v>
      </c>
      <c r="E5" s="741">
        <v>0.87112760379513354</v>
      </c>
      <c r="F5" s="749">
        <v>40863.910000000003</v>
      </c>
    </row>
    <row r="6" spans="1:6" ht="14.4" customHeight="1" x14ac:dyDescent="0.3">
      <c r="A6" s="687" t="s">
        <v>2272</v>
      </c>
      <c r="B6" s="664">
        <v>1503.3300000000002</v>
      </c>
      <c r="C6" s="677">
        <v>1.3637338401717334E-2</v>
      </c>
      <c r="D6" s="664">
        <v>108732.98999999998</v>
      </c>
      <c r="E6" s="677">
        <v>0.98636266159828268</v>
      </c>
      <c r="F6" s="665">
        <v>110236.31999999998</v>
      </c>
    </row>
    <row r="7" spans="1:6" ht="14.4" customHeight="1" x14ac:dyDescent="0.3">
      <c r="A7" s="687" t="s">
        <v>2286</v>
      </c>
      <c r="B7" s="664">
        <v>815.1</v>
      </c>
      <c r="C7" s="677">
        <v>8.1625581823862592E-2</v>
      </c>
      <c r="D7" s="664">
        <v>9170.74</v>
      </c>
      <c r="E7" s="677">
        <v>0.91837441817613741</v>
      </c>
      <c r="F7" s="665">
        <v>9985.84</v>
      </c>
    </row>
    <row r="8" spans="1:6" ht="14.4" customHeight="1" x14ac:dyDescent="0.3">
      <c r="A8" s="687" t="s">
        <v>2271</v>
      </c>
      <c r="B8" s="664">
        <v>542.78</v>
      </c>
      <c r="C8" s="677">
        <v>0.48994881886209979</v>
      </c>
      <c r="D8" s="664">
        <v>565.05000000000007</v>
      </c>
      <c r="E8" s="677">
        <v>0.51005118113790027</v>
      </c>
      <c r="F8" s="665">
        <v>1107.83</v>
      </c>
    </row>
    <row r="9" spans="1:6" ht="14.4" customHeight="1" x14ac:dyDescent="0.3">
      <c r="A9" s="687" t="s">
        <v>2282</v>
      </c>
      <c r="B9" s="664">
        <v>534.79999999999995</v>
      </c>
      <c r="C9" s="677">
        <v>8.7419703171857516E-3</v>
      </c>
      <c r="D9" s="664">
        <v>60641.340000000004</v>
      </c>
      <c r="E9" s="677">
        <v>0.99125802968281418</v>
      </c>
      <c r="F9" s="665">
        <v>61176.140000000007</v>
      </c>
    </row>
    <row r="10" spans="1:6" ht="14.4" customHeight="1" x14ac:dyDescent="0.3">
      <c r="A10" s="687" t="s">
        <v>2268</v>
      </c>
      <c r="B10" s="664">
        <v>473.6</v>
      </c>
      <c r="C10" s="677">
        <v>7.5361427742616548E-3</v>
      </c>
      <c r="D10" s="664">
        <v>62370.219999999994</v>
      </c>
      <c r="E10" s="677">
        <v>0.99246385722573838</v>
      </c>
      <c r="F10" s="665">
        <v>62843.819999999992</v>
      </c>
    </row>
    <row r="11" spans="1:6" ht="14.4" customHeight="1" x14ac:dyDescent="0.3">
      <c r="A11" s="687" t="s">
        <v>2281</v>
      </c>
      <c r="B11" s="664">
        <v>305.82</v>
      </c>
      <c r="C11" s="677">
        <v>1.9514380226040611E-2</v>
      </c>
      <c r="D11" s="664">
        <v>15365.7</v>
      </c>
      <c r="E11" s="677">
        <v>0.98048561977395943</v>
      </c>
      <c r="F11" s="665">
        <v>15671.52</v>
      </c>
    </row>
    <row r="12" spans="1:6" ht="14.4" customHeight="1" x14ac:dyDescent="0.3">
      <c r="A12" s="687" t="s">
        <v>2288</v>
      </c>
      <c r="B12" s="664">
        <v>300.68</v>
      </c>
      <c r="C12" s="677">
        <v>2.5788877367318255E-3</v>
      </c>
      <c r="D12" s="664">
        <v>116292.21999999999</v>
      </c>
      <c r="E12" s="677">
        <v>0.99742111226326824</v>
      </c>
      <c r="F12" s="665">
        <v>116592.89999999998</v>
      </c>
    </row>
    <row r="13" spans="1:6" ht="14.4" customHeight="1" x14ac:dyDescent="0.3">
      <c r="A13" s="687" t="s">
        <v>2274</v>
      </c>
      <c r="B13" s="664">
        <v>48.42</v>
      </c>
      <c r="C13" s="677">
        <v>1.3196160849263709E-3</v>
      </c>
      <c r="D13" s="664">
        <v>36644.069999999992</v>
      </c>
      <c r="E13" s="677">
        <v>0.99868038391507363</v>
      </c>
      <c r="F13" s="665">
        <v>36692.489999999991</v>
      </c>
    </row>
    <row r="14" spans="1:6" ht="14.4" customHeight="1" x14ac:dyDescent="0.3">
      <c r="A14" s="687" t="s">
        <v>2278</v>
      </c>
      <c r="B14" s="664">
        <v>48.42</v>
      </c>
      <c r="C14" s="677">
        <v>6.461936365541142E-4</v>
      </c>
      <c r="D14" s="664">
        <v>74882.680000000022</v>
      </c>
      <c r="E14" s="677">
        <v>0.99935380636344595</v>
      </c>
      <c r="F14" s="665">
        <v>74931.10000000002</v>
      </c>
    </row>
    <row r="15" spans="1:6" ht="14.4" customHeight="1" x14ac:dyDescent="0.3">
      <c r="A15" s="687" t="s">
        <v>2284</v>
      </c>
      <c r="B15" s="664"/>
      <c r="C15" s="677">
        <v>0</v>
      </c>
      <c r="D15" s="664">
        <v>28051.08</v>
      </c>
      <c r="E15" s="677">
        <v>1</v>
      </c>
      <c r="F15" s="665">
        <v>28051.08</v>
      </c>
    </row>
    <row r="16" spans="1:6" ht="14.4" customHeight="1" x14ac:dyDescent="0.3">
      <c r="A16" s="687" t="s">
        <v>2276</v>
      </c>
      <c r="B16" s="664"/>
      <c r="C16" s="677">
        <v>0</v>
      </c>
      <c r="D16" s="664">
        <v>35635.599999999991</v>
      </c>
      <c r="E16" s="677">
        <v>1</v>
      </c>
      <c r="F16" s="665">
        <v>35635.599999999991</v>
      </c>
    </row>
    <row r="17" spans="1:6" ht="14.4" customHeight="1" x14ac:dyDescent="0.3">
      <c r="A17" s="687" t="s">
        <v>2283</v>
      </c>
      <c r="B17" s="664"/>
      <c r="C17" s="677">
        <v>0</v>
      </c>
      <c r="D17" s="664">
        <v>7809.2999999999993</v>
      </c>
      <c r="E17" s="677">
        <v>1</v>
      </c>
      <c r="F17" s="665">
        <v>7809.2999999999993</v>
      </c>
    </row>
    <row r="18" spans="1:6" ht="14.4" customHeight="1" x14ac:dyDescent="0.3">
      <c r="A18" s="687" t="s">
        <v>2290</v>
      </c>
      <c r="B18" s="664"/>
      <c r="C18" s="677">
        <v>0</v>
      </c>
      <c r="D18" s="664">
        <v>34614.120000000003</v>
      </c>
      <c r="E18" s="677">
        <v>1</v>
      </c>
      <c r="F18" s="665">
        <v>34614.120000000003</v>
      </c>
    </row>
    <row r="19" spans="1:6" ht="14.4" customHeight="1" x14ac:dyDescent="0.3">
      <c r="A19" s="687" t="s">
        <v>2285</v>
      </c>
      <c r="B19" s="664"/>
      <c r="C19" s="677">
        <v>0</v>
      </c>
      <c r="D19" s="664">
        <v>166926.29000000004</v>
      </c>
      <c r="E19" s="677">
        <v>1</v>
      </c>
      <c r="F19" s="665">
        <v>166926.29000000004</v>
      </c>
    </row>
    <row r="20" spans="1:6" ht="14.4" customHeight="1" x14ac:dyDescent="0.3">
      <c r="A20" s="687" t="s">
        <v>2280</v>
      </c>
      <c r="B20" s="664"/>
      <c r="C20" s="677">
        <v>0</v>
      </c>
      <c r="D20" s="664">
        <v>4290.3500000000004</v>
      </c>
      <c r="E20" s="677">
        <v>1</v>
      </c>
      <c r="F20" s="665">
        <v>4290.3500000000004</v>
      </c>
    </row>
    <row r="21" spans="1:6" ht="14.4" customHeight="1" x14ac:dyDescent="0.3">
      <c r="A21" s="687" t="s">
        <v>2277</v>
      </c>
      <c r="B21" s="664"/>
      <c r="C21" s="677">
        <v>0</v>
      </c>
      <c r="D21" s="664">
        <v>7728.68</v>
      </c>
      <c r="E21" s="677">
        <v>1</v>
      </c>
      <c r="F21" s="665">
        <v>7728.68</v>
      </c>
    </row>
    <row r="22" spans="1:6" ht="14.4" customHeight="1" x14ac:dyDescent="0.3">
      <c r="A22" s="687" t="s">
        <v>2287</v>
      </c>
      <c r="B22" s="664"/>
      <c r="C22" s="677">
        <v>0</v>
      </c>
      <c r="D22" s="664">
        <v>135512.05000000002</v>
      </c>
      <c r="E22" s="677">
        <v>1</v>
      </c>
      <c r="F22" s="665">
        <v>135512.05000000002</v>
      </c>
    </row>
    <row r="23" spans="1:6" ht="14.4" customHeight="1" x14ac:dyDescent="0.3">
      <c r="A23" s="687" t="s">
        <v>2289</v>
      </c>
      <c r="B23" s="664"/>
      <c r="C23" s="677">
        <v>0</v>
      </c>
      <c r="D23" s="664">
        <v>17652.269999999997</v>
      </c>
      <c r="E23" s="677">
        <v>1</v>
      </c>
      <c r="F23" s="665">
        <v>17652.269999999997</v>
      </c>
    </row>
    <row r="24" spans="1:6" ht="14.4" customHeight="1" x14ac:dyDescent="0.3">
      <c r="A24" s="687" t="s">
        <v>2275</v>
      </c>
      <c r="B24" s="664"/>
      <c r="C24" s="677">
        <v>0</v>
      </c>
      <c r="D24" s="664">
        <v>20395.560000000001</v>
      </c>
      <c r="E24" s="677">
        <v>1</v>
      </c>
      <c r="F24" s="665">
        <v>20395.560000000001</v>
      </c>
    </row>
    <row r="25" spans="1:6" ht="14.4" customHeight="1" x14ac:dyDescent="0.3">
      <c r="A25" s="687" t="s">
        <v>2270</v>
      </c>
      <c r="B25" s="664"/>
      <c r="C25" s="677">
        <v>0</v>
      </c>
      <c r="D25" s="664">
        <v>303.37</v>
      </c>
      <c r="E25" s="677">
        <v>1</v>
      </c>
      <c r="F25" s="665">
        <v>303.37</v>
      </c>
    </row>
    <row r="26" spans="1:6" ht="14.4" customHeight="1" thickBot="1" x14ac:dyDescent="0.35">
      <c r="A26" s="688" t="s">
        <v>2279</v>
      </c>
      <c r="B26" s="679"/>
      <c r="C26" s="680">
        <v>0</v>
      </c>
      <c r="D26" s="679">
        <v>116347.06000000001</v>
      </c>
      <c r="E26" s="680">
        <v>1</v>
      </c>
      <c r="F26" s="681">
        <v>116347.06000000001</v>
      </c>
    </row>
    <row r="27" spans="1:6" ht="14.4" customHeight="1" thickBot="1" x14ac:dyDescent="0.35">
      <c r="A27" s="682" t="s">
        <v>3</v>
      </c>
      <c r="B27" s="683">
        <v>9839.18</v>
      </c>
      <c r="C27" s="684">
        <v>8.9012741100788547E-3</v>
      </c>
      <c r="D27" s="683">
        <v>1095528.42</v>
      </c>
      <c r="E27" s="684">
        <v>0.99109872588992098</v>
      </c>
      <c r="F27" s="685">
        <v>1105367.6000000001</v>
      </c>
    </row>
    <row r="28" spans="1:6" ht="14.4" customHeight="1" thickBot="1" x14ac:dyDescent="0.35"/>
    <row r="29" spans="1:6" ht="14.4" customHeight="1" x14ac:dyDescent="0.3">
      <c r="A29" s="750" t="s">
        <v>3667</v>
      </c>
      <c r="B29" s="229">
        <v>4956.8</v>
      </c>
      <c r="C29" s="741">
        <v>0.66666666666666663</v>
      </c>
      <c r="D29" s="229">
        <v>2478.4</v>
      </c>
      <c r="E29" s="741">
        <v>0.33333333333333331</v>
      </c>
      <c r="F29" s="749">
        <v>7435.2000000000007</v>
      </c>
    </row>
    <row r="30" spans="1:6" ht="14.4" customHeight="1" x14ac:dyDescent="0.3">
      <c r="A30" s="687" t="s">
        <v>2057</v>
      </c>
      <c r="B30" s="664">
        <v>1277.8799999999999</v>
      </c>
      <c r="C30" s="677">
        <v>0.11795252841787546</v>
      </c>
      <c r="D30" s="664">
        <v>9555.9699999999993</v>
      </c>
      <c r="E30" s="677">
        <v>0.8820474715821246</v>
      </c>
      <c r="F30" s="665">
        <v>10833.849999999999</v>
      </c>
    </row>
    <row r="31" spans="1:6" ht="14.4" customHeight="1" x14ac:dyDescent="0.3">
      <c r="A31" s="687" t="s">
        <v>2047</v>
      </c>
      <c r="B31" s="664">
        <v>815.1</v>
      </c>
      <c r="C31" s="677">
        <v>8.689143601055498E-4</v>
      </c>
      <c r="D31" s="664">
        <v>937252.03000000049</v>
      </c>
      <c r="E31" s="677">
        <v>0.9991310856398945</v>
      </c>
      <c r="F31" s="665">
        <v>938067.13000000047</v>
      </c>
    </row>
    <row r="32" spans="1:6" ht="14.4" customHeight="1" x14ac:dyDescent="0.3">
      <c r="A32" s="687" t="s">
        <v>3668</v>
      </c>
      <c r="B32" s="664">
        <v>757.46</v>
      </c>
      <c r="C32" s="677">
        <v>0.14466055017837637</v>
      </c>
      <c r="D32" s="664">
        <v>4478.66</v>
      </c>
      <c r="E32" s="677">
        <v>0.85533944982162369</v>
      </c>
      <c r="F32" s="665">
        <v>5236.12</v>
      </c>
    </row>
    <row r="33" spans="1:6" ht="14.4" customHeight="1" x14ac:dyDescent="0.3">
      <c r="A33" s="687" t="s">
        <v>2075</v>
      </c>
      <c r="B33" s="664">
        <v>532.62</v>
      </c>
      <c r="C33" s="677">
        <v>1.8835429931012448E-2</v>
      </c>
      <c r="D33" s="664">
        <v>27744.939999999981</v>
      </c>
      <c r="E33" s="677">
        <v>0.98116457006898761</v>
      </c>
      <c r="F33" s="665">
        <v>28277.559999999979</v>
      </c>
    </row>
    <row r="34" spans="1:6" ht="14.4" customHeight="1" x14ac:dyDescent="0.3">
      <c r="A34" s="687" t="s">
        <v>2077</v>
      </c>
      <c r="B34" s="664">
        <v>344.49</v>
      </c>
      <c r="C34" s="677">
        <v>1</v>
      </c>
      <c r="D34" s="664"/>
      <c r="E34" s="677">
        <v>0</v>
      </c>
      <c r="F34" s="665">
        <v>344.49</v>
      </c>
    </row>
    <row r="35" spans="1:6" ht="14.4" customHeight="1" x14ac:dyDescent="0.3">
      <c r="A35" s="687" t="s">
        <v>2050</v>
      </c>
      <c r="B35" s="664">
        <v>341.04</v>
      </c>
      <c r="C35" s="677">
        <v>2.4691358024691353E-2</v>
      </c>
      <c r="D35" s="664">
        <v>13471.080000000002</v>
      </c>
      <c r="E35" s="677">
        <v>0.97530864197530853</v>
      </c>
      <c r="F35" s="665">
        <v>13812.120000000003</v>
      </c>
    </row>
    <row r="36" spans="1:6" ht="14.4" customHeight="1" x14ac:dyDescent="0.3">
      <c r="A36" s="687" t="s">
        <v>2060</v>
      </c>
      <c r="B36" s="664">
        <v>340.97</v>
      </c>
      <c r="C36" s="677">
        <v>0.23076714831985384</v>
      </c>
      <c r="D36" s="664">
        <v>1136.58</v>
      </c>
      <c r="E36" s="677">
        <v>0.76923285168014621</v>
      </c>
      <c r="F36" s="665">
        <v>1477.55</v>
      </c>
    </row>
    <row r="37" spans="1:6" ht="14.4" customHeight="1" x14ac:dyDescent="0.3">
      <c r="A37" s="687" t="s">
        <v>2108</v>
      </c>
      <c r="B37" s="664">
        <v>308.72000000000003</v>
      </c>
      <c r="C37" s="677">
        <v>1.4763606314033645E-2</v>
      </c>
      <c r="D37" s="664">
        <v>20602.160000000011</v>
      </c>
      <c r="E37" s="677">
        <v>0.98523639368596627</v>
      </c>
      <c r="F37" s="665">
        <v>20910.880000000012</v>
      </c>
    </row>
    <row r="38" spans="1:6" ht="14.4" customHeight="1" x14ac:dyDescent="0.3">
      <c r="A38" s="687" t="s">
        <v>3669</v>
      </c>
      <c r="B38" s="664">
        <v>158.96</v>
      </c>
      <c r="C38" s="677">
        <v>1</v>
      </c>
      <c r="D38" s="664"/>
      <c r="E38" s="677">
        <v>0</v>
      </c>
      <c r="F38" s="665">
        <v>158.96</v>
      </c>
    </row>
    <row r="39" spans="1:6" ht="14.4" customHeight="1" x14ac:dyDescent="0.3">
      <c r="A39" s="687" t="s">
        <v>2095</v>
      </c>
      <c r="B39" s="664">
        <v>5.14</v>
      </c>
      <c r="C39" s="677">
        <v>0.20031176929072486</v>
      </c>
      <c r="D39" s="664">
        <v>20.52</v>
      </c>
      <c r="E39" s="677">
        <v>0.79968823070927508</v>
      </c>
      <c r="F39" s="665">
        <v>25.66</v>
      </c>
    </row>
    <row r="40" spans="1:6" ht="14.4" customHeight="1" x14ac:dyDescent="0.3">
      <c r="A40" s="687" t="s">
        <v>2096</v>
      </c>
      <c r="B40" s="664"/>
      <c r="C40" s="677">
        <v>0</v>
      </c>
      <c r="D40" s="664">
        <v>117.72</v>
      </c>
      <c r="E40" s="677">
        <v>1</v>
      </c>
      <c r="F40" s="665">
        <v>117.72</v>
      </c>
    </row>
    <row r="41" spans="1:6" ht="14.4" customHeight="1" x14ac:dyDescent="0.3">
      <c r="A41" s="687" t="s">
        <v>2102</v>
      </c>
      <c r="B41" s="664"/>
      <c r="C41" s="677">
        <v>0</v>
      </c>
      <c r="D41" s="664">
        <v>111.47999999999999</v>
      </c>
      <c r="E41" s="677">
        <v>1</v>
      </c>
      <c r="F41" s="665">
        <v>111.47999999999999</v>
      </c>
    </row>
    <row r="42" spans="1:6" ht="14.4" customHeight="1" x14ac:dyDescent="0.3">
      <c r="A42" s="687" t="s">
        <v>2081</v>
      </c>
      <c r="B42" s="664"/>
      <c r="C42" s="677">
        <v>0</v>
      </c>
      <c r="D42" s="664">
        <v>458.76</v>
      </c>
      <c r="E42" s="677">
        <v>1</v>
      </c>
      <c r="F42" s="665">
        <v>458.76</v>
      </c>
    </row>
    <row r="43" spans="1:6" ht="14.4" customHeight="1" x14ac:dyDescent="0.3">
      <c r="A43" s="687" t="s">
        <v>3670</v>
      </c>
      <c r="B43" s="664">
        <v>0</v>
      </c>
      <c r="C43" s="677"/>
      <c r="D43" s="664"/>
      <c r="E43" s="677"/>
      <c r="F43" s="665">
        <v>0</v>
      </c>
    </row>
    <row r="44" spans="1:6" ht="14.4" customHeight="1" x14ac:dyDescent="0.3">
      <c r="A44" s="687" t="s">
        <v>3671</v>
      </c>
      <c r="B44" s="664"/>
      <c r="C44" s="677">
        <v>0</v>
      </c>
      <c r="D44" s="664">
        <v>185.34</v>
      </c>
      <c r="E44" s="677">
        <v>1</v>
      </c>
      <c r="F44" s="665">
        <v>185.34</v>
      </c>
    </row>
    <row r="45" spans="1:6" ht="14.4" customHeight="1" x14ac:dyDescent="0.3">
      <c r="A45" s="687" t="s">
        <v>2092</v>
      </c>
      <c r="B45" s="664">
        <v>0</v>
      </c>
      <c r="C45" s="677">
        <v>0</v>
      </c>
      <c r="D45" s="664">
        <v>77.790000000000006</v>
      </c>
      <c r="E45" s="677">
        <v>1</v>
      </c>
      <c r="F45" s="665">
        <v>77.790000000000006</v>
      </c>
    </row>
    <row r="46" spans="1:6" ht="14.4" customHeight="1" x14ac:dyDescent="0.3">
      <c r="A46" s="687" t="s">
        <v>2049</v>
      </c>
      <c r="B46" s="664"/>
      <c r="C46" s="677">
        <v>0</v>
      </c>
      <c r="D46" s="664">
        <v>801.83999999999992</v>
      </c>
      <c r="E46" s="677">
        <v>1</v>
      </c>
      <c r="F46" s="665">
        <v>801.83999999999992</v>
      </c>
    </row>
    <row r="47" spans="1:6" ht="14.4" customHeight="1" x14ac:dyDescent="0.3">
      <c r="A47" s="687" t="s">
        <v>3672</v>
      </c>
      <c r="B47" s="664"/>
      <c r="C47" s="677">
        <v>0</v>
      </c>
      <c r="D47" s="664">
        <v>8263.6800000000057</v>
      </c>
      <c r="E47" s="677">
        <v>1</v>
      </c>
      <c r="F47" s="665">
        <v>8263.6800000000057</v>
      </c>
    </row>
    <row r="48" spans="1:6" ht="14.4" customHeight="1" x14ac:dyDescent="0.3">
      <c r="A48" s="687" t="s">
        <v>2069</v>
      </c>
      <c r="B48" s="664"/>
      <c r="C48" s="677">
        <v>0</v>
      </c>
      <c r="D48" s="664">
        <v>107.34</v>
      </c>
      <c r="E48" s="677">
        <v>1</v>
      </c>
      <c r="F48" s="665">
        <v>107.34</v>
      </c>
    </row>
    <row r="49" spans="1:6" ht="14.4" customHeight="1" x14ac:dyDescent="0.3">
      <c r="A49" s="687" t="s">
        <v>3673</v>
      </c>
      <c r="B49" s="664"/>
      <c r="C49" s="677">
        <v>0</v>
      </c>
      <c r="D49" s="664">
        <v>33871.460000000006</v>
      </c>
      <c r="E49" s="677">
        <v>1</v>
      </c>
      <c r="F49" s="665">
        <v>33871.460000000006</v>
      </c>
    </row>
    <row r="50" spans="1:6" ht="14.4" customHeight="1" x14ac:dyDescent="0.3">
      <c r="A50" s="687" t="s">
        <v>2090</v>
      </c>
      <c r="B50" s="664">
        <v>0</v>
      </c>
      <c r="C50" s="677"/>
      <c r="D50" s="664"/>
      <c r="E50" s="677"/>
      <c r="F50" s="665">
        <v>0</v>
      </c>
    </row>
    <row r="51" spans="1:6" ht="14.4" customHeight="1" x14ac:dyDescent="0.3">
      <c r="A51" s="687" t="s">
        <v>2080</v>
      </c>
      <c r="B51" s="664"/>
      <c r="C51" s="677">
        <v>0</v>
      </c>
      <c r="D51" s="664">
        <v>175.56</v>
      </c>
      <c r="E51" s="677">
        <v>1</v>
      </c>
      <c r="F51" s="665">
        <v>175.56</v>
      </c>
    </row>
    <row r="52" spans="1:6" ht="14.4" customHeight="1" x14ac:dyDescent="0.3">
      <c r="A52" s="687" t="s">
        <v>2055</v>
      </c>
      <c r="B52" s="664"/>
      <c r="C52" s="677">
        <v>0</v>
      </c>
      <c r="D52" s="664">
        <v>335.16</v>
      </c>
      <c r="E52" s="677">
        <v>1</v>
      </c>
      <c r="F52" s="665">
        <v>335.16</v>
      </c>
    </row>
    <row r="53" spans="1:6" ht="14.4" customHeight="1" x14ac:dyDescent="0.3">
      <c r="A53" s="687" t="s">
        <v>3674</v>
      </c>
      <c r="B53" s="664"/>
      <c r="C53" s="677">
        <v>0</v>
      </c>
      <c r="D53" s="664">
        <v>424.24</v>
      </c>
      <c r="E53" s="677">
        <v>1</v>
      </c>
      <c r="F53" s="665">
        <v>424.24</v>
      </c>
    </row>
    <row r="54" spans="1:6" ht="14.4" customHeight="1" x14ac:dyDescent="0.3">
      <c r="A54" s="687" t="s">
        <v>2107</v>
      </c>
      <c r="B54" s="664"/>
      <c r="C54" s="677">
        <v>0</v>
      </c>
      <c r="D54" s="664">
        <v>1252.54</v>
      </c>
      <c r="E54" s="677">
        <v>1</v>
      </c>
      <c r="F54" s="665">
        <v>1252.54</v>
      </c>
    </row>
    <row r="55" spans="1:6" ht="14.4" customHeight="1" x14ac:dyDescent="0.3">
      <c r="A55" s="687" t="s">
        <v>2097</v>
      </c>
      <c r="B55" s="664">
        <v>0</v>
      </c>
      <c r="C55" s="677">
        <v>0</v>
      </c>
      <c r="D55" s="664">
        <v>1055.98</v>
      </c>
      <c r="E55" s="677">
        <v>1</v>
      </c>
      <c r="F55" s="665">
        <v>1055.98</v>
      </c>
    </row>
    <row r="56" spans="1:6" ht="14.4" customHeight="1" x14ac:dyDescent="0.3">
      <c r="A56" s="687" t="s">
        <v>2103</v>
      </c>
      <c r="B56" s="664"/>
      <c r="C56" s="677">
        <v>0</v>
      </c>
      <c r="D56" s="664">
        <v>127.5</v>
      </c>
      <c r="E56" s="677">
        <v>1</v>
      </c>
      <c r="F56" s="665">
        <v>127.5</v>
      </c>
    </row>
    <row r="57" spans="1:6" ht="14.4" customHeight="1" x14ac:dyDescent="0.3">
      <c r="A57" s="687" t="s">
        <v>2105</v>
      </c>
      <c r="B57" s="664"/>
      <c r="C57" s="677">
        <v>0</v>
      </c>
      <c r="D57" s="664">
        <v>340.97</v>
      </c>
      <c r="E57" s="677">
        <v>1</v>
      </c>
      <c r="F57" s="665">
        <v>340.97</v>
      </c>
    </row>
    <row r="58" spans="1:6" ht="14.4" customHeight="1" x14ac:dyDescent="0.3">
      <c r="A58" s="687" t="s">
        <v>3675</v>
      </c>
      <c r="B58" s="664"/>
      <c r="C58" s="677">
        <v>0</v>
      </c>
      <c r="D58" s="664">
        <v>227.32</v>
      </c>
      <c r="E58" s="677">
        <v>1</v>
      </c>
      <c r="F58" s="665">
        <v>227.32</v>
      </c>
    </row>
    <row r="59" spans="1:6" ht="14.4" customHeight="1" x14ac:dyDescent="0.3">
      <c r="A59" s="687" t="s">
        <v>2071</v>
      </c>
      <c r="B59" s="664"/>
      <c r="C59" s="677">
        <v>0</v>
      </c>
      <c r="D59" s="664">
        <v>1228.5999999999999</v>
      </c>
      <c r="E59" s="677">
        <v>1</v>
      </c>
      <c r="F59" s="665">
        <v>1228.5999999999999</v>
      </c>
    </row>
    <row r="60" spans="1:6" ht="14.4" customHeight="1" x14ac:dyDescent="0.3">
      <c r="A60" s="687" t="s">
        <v>2046</v>
      </c>
      <c r="B60" s="664"/>
      <c r="C60" s="677">
        <v>0</v>
      </c>
      <c r="D60" s="664">
        <v>22587.74</v>
      </c>
      <c r="E60" s="677">
        <v>1</v>
      </c>
      <c r="F60" s="665">
        <v>22587.74</v>
      </c>
    </row>
    <row r="61" spans="1:6" ht="14.4" customHeight="1" x14ac:dyDescent="0.3">
      <c r="A61" s="687" t="s">
        <v>2063</v>
      </c>
      <c r="B61" s="664"/>
      <c r="C61" s="677">
        <v>0</v>
      </c>
      <c r="D61" s="664">
        <v>1013.6699999999998</v>
      </c>
      <c r="E61" s="677">
        <v>1</v>
      </c>
      <c r="F61" s="665">
        <v>1013.6699999999998</v>
      </c>
    </row>
    <row r="62" spans="1:6" ht="14.4" customHeight="1" x14ac:dyDescent="0.3">
      <c r="A62" s="687" t="s">
        <v>3676</v>
      </c>
      <c r="B62" s="664">
        <v>0</v>
      </c>
      <c r="C62" s="677">
        <v>0</v>
      </c>
      <c r="D62" s="664">
        <v>133.63999999999999</v>
      </c>
      <c r="E62" s="677">
        <v>1</v>
      </c>
      <c r="F62" s="665">
        <v>133.63999999999999</v>
      </c>
    </row>
    <row r="63" spans="1:6" ht="14.4" customHeight="1" thickBot="1" x14ac:dyDescent="0.35">
      <c r="A63" s="688" t="s">
        <v>2045</v>
      </c>
      <c r="B63" s="679"/>
      <c r="C63" s="680">
        <v>0</v>
      </c>
      <c r="D63" s="679">
        <v>5889.75</v>
      </c>
      <c r="E63" s="680">
        <v>1</v>
      </c>
      <c r="F63" s="681">
        <v>5889.75</v>
      </c>
    </row>
    <row r="64" spans="1:6" ht="14.4" customHeight="1" thickBot="1" x14ac:dyDescent="0.35">
      <c r="A64" s="682" t="s">
        <v>3</v>
      </c>
      <c r="B64" s="683">
        <v>9839.1799999999985</v>
      </c>
      <c r="C64" s="684">
        <v>8.9012741100788495E-3</v>
      </c>
      <c r="D64" s="683">
        <v>1095528.4200000006</v>
      </c>
      <c r="E64" s="684">
        <v>0.99109872588992121</v>
      </c>
      <c r="F64" s="685">
        <v>1105367.6000000006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{DB8678ED-EA0B-4A66-B159-CB14D7110A50}</x14:id>
        </ext>
      </extLst>
    </cfRule>
  </conditionalFormatting>
  <conditionalFormatting sqref="F29:F6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{84B5A775-11CA-4FE8-98FB-9D7FEF4A0857}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8678ED-EA0B-4A66-B159-CB14D7110A5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F5:F26</xm:sqref>
        </x14:conditionalFormatting>
        <x14:conditionalFormatting xmlns:xm="http://schemas.microsoft.com/office/excel/2006/main">
          <x14:cfRule type="dataBar" id="{84B5A775-11CA-4FE8-98FB-9D7FEF4A085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F29:F63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8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3687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56</v>
      </c>
      <c r="G3" s="47">
        <f>SUBTOTAL(9,G6:G1048576)</f>
        <v>9839.18</v>
      </c>
      <c r="H3" s="48">
        <f>IF(M3=0,0,G3/M3)</f>
        <v>8.9012741100788495E-3</v>
      </c>
      <c r="I3" s="47">
        <f>SUBTOTAL(9,I6:I1048576)</f>
        <v>2387</v>
      </c>
      <c r="J3" s="47">
        <f>SUBTOTAL(9,J6:J1048576)</f>
        <v>1095528.4200000006</v>
      </c>
      <c r="K3" s="48">
        <f>IF(M3=0,0,J3/M3)</f>
        <v>0.99109872588992098</v>
      </c>
      <c r="L3" s="47">
        <f>SUBTOTAL(9,L6:L1048576)</f>
        <v>2443</v>
      </c>
      <c r="M3" s="49">
        <f>SUBTOTAL(9,M6:M1048576)</f>
        <v>1105367.6000000008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2288</v>
      </c>
      <c r="B6" s="736" t="s">
        <v>2115</v>
      </c>
      <c r="C6" s="736" t="s">
        <v>1061</v>
      </c>
      <c r="D6" s="736" t="s">
        <v>610</v>
      </c>
      <c r="E6" s="736" t="s">
        <v>1062</v>
      </c>
      <c r="F6" s="229"/>
      <c r="G6" s="229"/>
      <c r="H6" s="741">
        <v>0</v>
      </c>
      <c r="I6" s="229">
        <v>10</v>
      </c>
      <c r="J6" s="229">
        <v>5433.9000000000005</v>
      </c>
      <c r="K6" s="741">
        <v>1</v>
      </c>
      <c r="L6" s="229">
        <v>10</v>
      </c>
      <c r="M6" s="749">
        <v>5433.9000000000005</v>
      </c>
    </row>
    <row r="7" spans="1:13" ht="14.4" customHeight="1" x14ac:dyDescent="0.3">
      <c r="A7" s="660" t="s">
        <v>2288</v>
      </c>
      <c r="B7" s="661" t="s">
        <v>2115</v>
      </c>
      <c r="C7" s="661" t="s">
        <v>982</v>
      </c>
      <c r="D7" s="661" t="s">
        <v>610</v>
      </c>
      <c r="E7" s="661" t="s">
        <v>613</v>
      </c>
      <c r="F7" s="664"/>
      <c r="G7" s="664"/>
      <c r="H7" s="677">
        <v>0</v>
      </c>
      <c r="I7" s="664">
        <v>123</v>
      </c>
      <c r="J7" s="664">
        <v>100257.3</v>
      </c>
      <c r="K7" s="677">
        <v>1</v>
      </c>
      <c r="L7" s="664">
        <v>123</v>
      </c>
      <c r="M7" s="665">
        <v>100257.3</v>
      </c>
    </row>
    <row r="8" spans="1:13" ht="14.4" customHeight="1" x14ac:dyDescent="0.3">
      <c r="A8" s="660" t="s">
        <v>2288</v>
      </c>
      <c r="B8" s="661" t="s">
        <v>2115</v>
      </c>
      <c r="C8" s="661" t="s">
        <v>984</v>
      </c>
      <c r="D8" s="661" t="s">
        <v>610</v>
      </c>
      <c r="E8" s="661" t="s">
        <v>985</v>
      </c>
      <c r="F8" s="664"/>
      <c r="G8" s="664"/>
      <c r="H8" s="677">
        <v>0</v>
      </c>
      <c r="I8" s="664">
        <v>3</v>
      </c>
      <c r="J8" s="664">
        <v>2771.2200000000003</v>
      </c>
      <c r="K8" s="677">
        <v>1</v>
      </c>
      <c r="L8" s="664">
        <v>3</v>
      </c>
      <c r="M8" s="665">
        <v>2771.2200000000003</v>
      </c>
    </row>
    <row r="9" spans="1:13" ht="14.4" customHeight="1" x14ac:dyDescent="0.3">
      <c r="A9" s="660" t="s">
        <v>2288</v>
      </c>
      <c r="B9" s="661" t="s">
        <v>2115</v>
      </c>
      <c r="C9" s="661" t="s">
        <v>1546</v>
      </c>
      <c r="D9" s="661" t="s">
        <v>610</v>
      </c>
      <c r="E9" s="661" t="s">
        <v>1547</v>
      </c>
      <c r="F9" s="664"/>
      <c r="G9" s="664"/>
      <c r="H9" s="677">
        <v>0</v>
      </c>
      <c r="I9" s="664">
        <v>1</v>
      </c>
      <c r="J9" s="664">
        <v>1154.68</v>
      </c>
      <c r="K9" s="677">
        <v>1</v>
      </c>
      <c r="L9" s="664">
        <v>1</v>
      </c>
      <c r="M9" s="665">
        <v>1154.68</v>
      </c>
    </row>
    <row r="10" spans="1:13" ht="14.4" customHeight="1" x14ac:dyDescent="0.3">
      <c r="A10" s="660" t="s">
        <v>2288</v>
      </c>
      <c r="B10" s="661" t="s">
        <v>2115</v>
      </c>
      <c r="C10" s="661" t="s">
        <v>2472</v>
      </c>
      <c r="D10" s="661" t="s">
        <v>1393</v>
      </c>
      <c r="E10" s="661" t="s">
        <v>985</v>
      </c>
      <c r="F10" s="664"/>
      <c r="G10" s="664"/>
      <c r="H10" s="677">
        <v>0</v>
      </c>
      <c r="I10" s="664">
        <v>1</v>
      </c>
      <c r="J10" s="664">
        <v>1847.49</v>
      </c>
      <c r="K10" s="677">
        <v>1</v>
      </c>
      <c r="L10" s="664">
        <v>1</v>
      </c>
      <c r="M10" s="665">
        <v>1847.49</v>
      </c>
    </row>
    <row r="11" spans="1:13" ht="14.4" customHeight="1" x14ac:dyDescent="0.3">
      <c r="A11" s="660" t="s">
        <v>2288</v>
      </c>
      <c r="B11" s="661" t="s">
        <v>2137</v>
      </c>
      <c r="C11" s="661" t="s">
        <v>1126</v>
      </c>
      <c r="D11" s="661" t="s">
        <v>2138</v>
      </c>
      <c r="E11" s="661" t="s">
        <v>2139</v>
      </c>
      <c r="F11" s="664"/>
      <c r="G11" s="664"/>
      <c r="H11" s="677">
        <v>0</v>
      </c>
      <c r="I11" s="664">
        <v>2</v>
      </c>
      <c r="J11" s="664">
        <v>308.72000000000003</v>
      </c>
      <c r="K11" s="677">
        <v>1</v>
      </c>
      <c r="L11" s="664">
        <v>2</v>
      </c>
      <c r="M11" s="665">
        <v>308.72000000000003</v>
      </c>
    </row>
    <row r="12" spans="1:13" ht="14.4" customHeight="1" x14ac:dyDescent="0.3">
      <c r="A12" s="660" t="s">
        <v>2288</v>
      </c>
      <c r="B12" s="661" t="s">
        <v>2145</v>
      </c>
      <c r="C12" s="661" t="s">
        <v>1101</v>
      </c>
      <c r="D12" s="661" t="s">
        <v>1102</v>
      </c>
      <c r="E12" s="661" t="s">
        <v>2146</v>
      </c>
      <c r="F12" s="664"/>
      <c r="G12" s="664"/>
      <c r="H12" s="677">
        <v>0</v>
      </c>
      <c r="I12" s="664">
        <v>6</v>
      </c>
      <c r="J12" s="664">
        <v>1023.1200000000001</v>
      </c>
      <c r="K12" s="677">
        <v>1</v>
      </c>
      <c r="L12" s="664">
        <v>6</v>
      </c>
      <c r="M12" s="665">
        <v>1023.1200000000001</v>
      </c>
    </row>
    <row r="13" spans="1:13" ht="14.4" customHeight="1" x14ac:dyDescent="0.3">
      <c r="A13" s="660" t="s">
        <v>2288</v>
      </c>
      <c r="B13" s="661" t="s">
        <v>2149</v>
      </c>
      <c r="C13" s="661" t="s">
        <v>1105</v>
      </c>
      <c r="D13" s="661" t="s">
        <v>1106</v>
      </c>
      <c r="E13" s="661" t="s">
        <v>1107</v>
      </c>
      <c r="F13" s="664"/>
      <c r="G13" s="664"/>
      <c r="H13" s="677">
        <v>0</v>
      </c>
      <c r="I13" s="664">
        <v>13</v>
      </c>
      <c r="J13" s="664">
        <v>1915.0300000000002</v>
      </c>
      <c r="K13" s="677">
        <v>1</v>
      </c>
      <c r="L13" s="664">
        <v>13</v>
      </c>
      <c r="M13" s="665">
        <v>1915.0300000000002</v>
      </c>
    </row>
    <row r="14" spans="1:13" ht="14.4" customHeight="1" x14ac:dyDescent="0.3">
      <c r="A14" s="660" t="s">
        <v>2288</v>
      </c>
      <c r="B14" s="661" t="s">
        <v>3677</v>
      </c>
      <c r="C14" s="661" t="s">
        <v>2753</v>
      </c>
      <c r="D14" s="661" t="s">
        <v>2453</v>
      </c>
      <c r="E14" s="661" t="s">
        <v>2754</v>
      </c>
      <c r="F14" s="664"/>
      <c r="G14" s="664"/>
      <c r="H14" s="677">
        <v>0</v>
      </c>
      <c r="I14" s="664">
        <v>1</v>
      </c>
      <c r="J14" s="664">
        <v>193.68</v>
      </c>
      <c r="K14" s="677">
        <v>1</v>
      </c>
      <c r="L14" s="664">
        <v>1</v>
      </c>
      <c r="M14" s="665">
        <v>193.68</v>
      </c>
    </row>
    <row r="15" spans="1:13" ht="14.4" customHeight="1" x14ac:dyDescent="0.3">
      <c r="A15" s="660" t="s">
        <v>2288</v>
      </c>
      <c r="B15" s="661" t="s">
        <v>2157</v>
      </c>
      <c r="C15" s="661" t="s">
        <v>966</v>
      </c>
      <c r="D15" s="661" t="s">
        <v>967</v>
      </c>
      <c r="E15" s="661" t="s">
        <v>2159</v>
      </c>
      <c r="F15" s="664"/>
      <c r="G15" s="664"/>
      <c r="H15" s="677">
        <v>0</v>
      </c>
      <c r="I15" s="664">
        <v>28</v>
      </c>
      <c r="J15" s="664">
        <v>1355.76</v>
      </c>
      <c r="K15" s="677">
        <v>1</v>
      </c>
      <c r="L15" s="664">
        <v>28</v>
      </c>
      <c r="M15" s="665">
        <v>1355.76</v>
      </c>
    </row>
    <row r="16" spans="1:13" ht="14.4" customHeight="1" x14ac:dyDescent="0.3">
      <c r="A16" s="660" t="s">
        <v>2288</v>
      </c>
      <c r="B16" s="661" t="s">
        <v>2160</v>
      </c>
      <c r="C16" s="661" t="s">
        <v>2448</v>
      </c>
      <c r="D16" s="661" t="s">
        <v>2449</v>
      </c>
      <c r="E16" s="661" t="s">
        <v>2450</v>
      </c>
      <c r="F16" s="664"/>
      <c r="G16" s="664"/>
      <c r="H16" s="677">
        <v>0</v>
      </c>
      <c r="I16" s="664">
        <v>1</v>
      </c>
      <c r="J16" s="664">
        <v>31.32</v>
      </c>
      <c r="K16" s="677">
        <v>1</v>
      </c>
      <c r="L16" s="664">
        <v>1</v>
      </c>
      <c r="M16" s="665">
        <v>31.32</v>
      </c>
    </row>
    <row r="17" spans="1:13" ht="14.4" customHeight="1" x14ac:dyDescent="0.3">
      <c r="A17" s="660" t="s">
        <v>2288</v>
      </c>
      <c r="B17" s="661" t="s">
        <v>2160</v>
      </c>
      <c r="C17" s="661" t="s">
        <v>2886</v>
      </c>
      <c r="D17" s="661" t="s">
        <v>2161</v>
      </c>
      <c r="E17" s="661" t="s">
        <v>2887</v>
      </c>
      <c r="F17" s="664">
        <v>1</v>
      </c>
      <c r="G17" s="664">
        <v>300.68</v>
      </c>
      <c r="H17" s="677">
        <v>1</v>
      </c>
      <c r="I17" s="664"/>
      <c r="J17" s="664"/>
      <c r="K17" s="677">
        <v>0</v>
      </c>
      <c r="L17" s="664">
        <v>1</v>
      </c>
      <c r="M17" s="665">
        <v>300.68</v>
      </c>
    </row>
    <row r="18" spans="1:13" ht="14.4" customHeight="1" x14ac:dyDescent="0.3">
      <c r="A18" s="660" t="s">
        <v>2268</v>
      </c>
      <c r="B18" s="661" t="s">
        <v>2115</v>
      </c>
      <c r="C18" s="661" t="s">
        <v>1059</v>
      </c>
      <c r="D18" s="661" t="s">
        <v>610</v>
      </c>
      <c r="E18" s="661" t="s">
        <v>611</v>
      </c>
      <c r="F18" s="664"/>
      <c r="G18" s="664"/>
      <c r="H18" s="677">
        <v>0</v>
      </c>
      <c r="I18" s="664">
        <v>2</v>
      </c>
      <c r="J18" s="664">
        <v>815.1</v>
      </c>
      <c r="K18" s="677">
        <v>1</v>
      </c>
      <c r="L18" s="664">
        <v>2</v>
      </c>
      <c r="M18" s="665">
        <v>815.1</v>
      </c>
    </row>
    <row r="19" spans="1:13" ht="14.4" customHeight="1" x14ac:dyDescent="0.3">
      <c r="A19" s="660" t="s">
        <v>2268</v>
      </c>
      <c r="B19" s="661" t="s">
        <v>2115</v>
      </c>
      <c r="C19" s="661" t="s">
        <v>1061</v>
      </c>
      <c r="D19" s="661" t="s">
        <v>610</v>
      </c>
      <c r="E19" s="661" t="s">
        <v>1062</v>
      </c>
      <c r="F19" s="664"/>
      <c r="G19" s="664"/>
      <c r="H19" s="677">
        <v>0</v>
      </c>
      <c r="I19" s="664">
        <v>14</v>
      </c>
      <c r="J19" s="664">
        <v>7607.46</v>
      </c>
      <c r="K19" s="677">
        <v>1</v>
      </c>
      <c r="L19" s="664">
        <v>14</v>
      </c>
      <c r="M19" s="665">
        <v>7607.46</v>
      </c>
    </row>
    <row r="20" spans="1:13" ht="14.4" customHeight="1" x14ac:dyDescent="0.3">
      <c r="A20" s="660" t="s">
        <v>2268</v>
      </c>
      <c r="B20" s="661" t="s">
        <v>2115</v>
      </c>
      <c r="C20" s="661" t="s">
        <v>982</v>
      </c>
      <c r="D20" s="661" t="s">
        <v>610</v>
      </c>
      <c r="E20" s="661" t="s">
        <v>613</v>
      </c>
      <c r="F20" s="664"/>
      <c r="G20" s="664"/>
      <c r="H20" s="677">
        <v>0</v>
      </c>
      <c r="I20" s="664">
        <v>13</v>
      </c>
      <c r="J20" s="664">
        <v>10596.300000000001</v>
      </c>
      <c r="K20" s="677">
        <v>1</v>
      </c>
      <c r="L20" s="664">
        <v>13</v>
      </c>
      <c r="M20" s="665">
        <v>10596.300000000001</v>
      </c>
    </row>
    <row r="21" spans="1:13" ht="14.4" customHeight="1" x14ac:dyDescent="0.3">
      <c r="A21" s="660" t="s">
        <v>2268</v>
      </c>
      <c r="B21" s="661" t="s">
        <v>2115</v>
      </c>
      <c r="C21" s="661" t="s">
        <v>984</v>
      </c>
      <c r="D21" s="661" t="s">
        <v>610</v>
      </c>
      <c r="E21" s="661" t="s">
        <v>985</v>
      </c>
      <c r="F21" s="664"/>
      <c r="G21" s="664"/>
      <c r="H21" s="677">
        <v>0</v>
      </c>
      <c r="I21" s="664">
        <v>8</v>
      </c>
      <c r="J21" s="664">
        <v>7389.92</v>
      </c>
      <c r="K21" s="677">
        <v>1</v>
      </c>
      <c r="L21" s="664">
        <v>8</v>
      </c>
      <c r="M21" s="665">
        <v>7389.92</v>
      </c>
    </row>
    <row r="22" spans="1:13" ht="14.4" customHeight="1" x14ac:dyDescent="0.3">
      <c r="A22" s="660" t="s">
        <v>2268</v>
      </c>
      <c r="B22" s="661" t="s">
        <v>2137</v>
      </c>
      <c r="C22" s="661" t="s">
        <v>1126</v>
      </c>
      <c r="D22" s="661" t="s">
        <v>2138</v>
      </c>
      <c r="E22" s="661" t="s">
        <v>2139</v>
      </c>
      <c r="F22" s="664"/>
      <c r="G22" s="664"/>
      <c r="H22" s="677">
        <v>0</v>
      </c>
      <c r="I22" s="664">
        <v>58</v>
      </c>
      <c r="J22" s="664">
        <v>8952.880000000001</v>
      </c>
      <c r="K22" s="677">
        <v>1</v>
      </c>
      <c r="L22" s="664">
        <v>58</v>
      </c>
      <c r="M22" s="665">
        <v>8952.880000000001</v>
      </c>
    </row>
    <row r="23" spans="1:13" ht="14.4" customHeight="1" x14ac:dyDescent="0.3">
      <c r="A23" s="660" t="s">
        <v>2268</v>
      </c>
      <c r="B23" s="661" t="s">
        <v>3678</v>
      </c>
      <c r="C23" s="661" t="s">
        <v>2490</v>
      </c>
      <c r="D23" s="661" t="s">
        <v>2491</v>
      </c>
      <c r="E23" s="661" t="s">
        <v>2492</v>
      </c>
      <c r="F23" s="664">
        <v>2</v>
      </c>
      <c r="G23" s="664">
        <v>425.18</v>
      </c>
      <c r="H23" s="677">
        <v>1</v>
      </c>
      <c r="I23" s="664"/>
      <c r="J23" s="664"/>
      <c r="K23" s="677">
        <v>0</v>
      </c>
      <c r="L23" s="664">
        <v>2</v>
      </c>
      <c r="M23" s="665">
        <v>425.18</v>
      </c>
    </row>
    <row r="24" spans="1:13" ht="14.4" customHeight="1" x14ac:dyDescent="0.3">
      <c r="A24" s="660" t="s">
        <v>2268</v>
      </c>
      <c r="B24" s="661" t="s">
        <v>3677</v>
      </c>
      <c r="C24" s="661" t="s">
        <v>2553</v>
      </c>
      <c r="D24" s="661" t="s">
        <v>2453</v>
      </c>
      <c r="E24" s="661" t="s">
        <v>2554</v>
      </c>
      <c r="F24" s="664"/>
      <c r="G24" s="664"/>
      <c r="H24" s="677">
        <v>0</v>
      </c>
      <c r="I24" s="664">
        <v>10</v>
      </c>
      <c r="J24" s="664">
        <v>968.4</v>
      </c>
      <c r="K24" s="677">
        <v>1</v>
      </c>
      <c r="L24" s="664">
        <v>10</v>
      </c>
      <c r="M24" s="665">
        <v>968.4</v>
      </c>
    </row>
    <row r="25" spans="1:13" ht="14.4" customHeight="1" x14ac:dyDescent="0.3">
      <c r="A25" s="660" t="s">
        <v>2268</v>
      </c>
      <c r="B25" s="661" t="s">
        <v>3677</v>
      </c>
      <c r="C25" s="661" t="s">
        <v>2452</v>
      </c>
      <c r="D25" s="661" t="s">
        <v>2453</v>
      </c>
      <c r="E25" s="661" t="s">
        <v>2454</v>
      </c>
      <c r="F25" s="664"/>
      <c r="G25" s="664"/>
      <c r="H25" s="677">
        <v>0</v>
      </c>
      <c r="I25" s="664">
        <v>1</v>
      </c>
      <c r="J25" s="664">
        <v>64.56</v>
      </c>
      <c r="K25" s="677">
        <v>1</v>
      </c>
      <c r="L25" s="664">
        <v>1</v>
      </c>
      <c r="M25" s="665">
        <v>64.56</v>
      </c>
    </row>
    <row r="26" spans="1:13" ht="14.4" customHeight="1" x14ac:dyDescent="0.3">
      <c r="A26" s="660" t="s">
        <v>2268</v>
      </c>
      <c r="B26" s="661" t="s">
        <v>2157</v>
      </c>
      <c r="C26" s="661" t="s">
        <v>966</v>
      </c>
      <c r="D26" s="661" t="s">
        <v>967</v>
      </c>
      <c r="E26" s="661" t="s">
        <v>2159</v>
      </c>
      <c r="F26" s="664"/>
      <c r="G26" s="664"/>
      <c r="H26" s="677">
        <v>0</v>
      </c>
      <c r="I26" s="664">
        <v>41</v>
      </c>
      <c r="J26" s="664">
        <v>1985.2199999999996</v>
      </c>
      <c r="K26" s="677">
        <v>1</v>
      </c>
      <c r="L26" s="664">
        <v>41</v>
      </c>
      <c r="M26" s="665">
        <v>1985.2199999999996</v>
      </c>
    </row>
    <row r="27" spans="1:13" ht="14.4" customHeight="1" x14ac:dyDescent="0.3">
      <c r="A27" s="660" t="s">
        <v>2268</v>
      </c>
      <c r="B27" s="661" t="s">
        <v>2157</v>
      </c>
      <c r="C27" s="661" t="s">
        <v>2555</v>
      </c>
      <c r="D27" s="661" t="s">
        <v>2556</v>
      </c>
      <c r="E27" s="661" t="s">
        <v>2557</v>
      </c>
      <c r="F27" s="664">
        <v>1</v>
      </c>
      <c r="G27" s="664">
        <v>48.42</v>
      </c>
      <c r="H27" s="677">
        <v>1</v>
      </c>
      <c r="I27" s="664"/>
      <c r="J27" s="664"/>
      <c r="K27" s="677">
        <v>0</v>
      </c>
      <c r="L27" s="664">
        <v>1</v>
      </c>
      <c r="M27" s="665">
        <v>48.42</v>
      </c>
    </row>
    <row r="28" spans="1:13" ht="14.4" customHeight="1" x14ac:dyDescent="0.3">
      <c r="A28" s="660" t="s">
        <v>2268</v>
      </c>
      <c r="B28" s="661" t="s">
        <v>3679</v>
      </c>
      <c r="C28" s="661" t="s">
        <v>2535</v>
      </c>
      <c r="D28" s="661" t="s">
        <v>2536</v>
      </c>
      <c r="E28" s="661" t="s">
        <v>2537</v>
      </c>
      <c r="F28" s="664"/>
      <c r="G28" s="664"/>
      <c r="H28" s="677">
        <v>0</v>
      </c>
      <c r="I28" s="664">
        <v>1</v>
      </c>
      <c r="J28" s="664">
        <v>619.6</v>
      </c>
      <c r="K28" s="677">
        <v>1</v>
      </c>
      <c r="L28" s="664">
        <v>1</v>
      </c>
      <c r="M28" s="665">
        <v>619.6</v>
      </c>
    </row>
    <row r="29" spans="1:13" ht="14.4" customHeight="1" x14ac:dyDescent="0.3">
      <c r="A29" s="660" t="s">
        <v>2268</v>
      </c>
      <c r="B29" s="661" t="s">
        <v>2160</v>
      </c>
      <c r="C29" s="661" t="s">
        <v>2576</v>
      </c>
      <c r="D29" s="661" t="s">
        <v>2577</v>
      </c>
      <c r="E29" s="661" t="s">
        <v>2578</v>
      </c>
      <c r="F29" s="664"/>
      <c r="G29" s="664"/>
      <c r="H29" s="677">
        <v>0</v>
      </c>
      <c r="I29" s="664">
        <v>2</v>
      </c>
      <c r="J29" s="664">
        <v>281.89999999999998</v>
      </c>
      <c r="K29" s="677">
        <v>1</v>
      </c>
      <c r="L29" s="664">
        <v>2</v>
      </c>
      <c r="M29" s="665">
        <v>281.89999999999998</v>
      </c>
    </row>
    <row r="30" spans="1:13" ht="14.4" customHeight="1" x14ac:dyDescent="0.3">
      <c r="A30" s="660" t="s">
        <v>2268</v>
      </c>
      <c r="B30" s="661" t="s">
        <v>2160</v>
      </c>
      <c r="C30" s="661" t="s">
        <v>1007</v>
      </c>
      <c r="D30" s="661" t="s">
        <v>1004</v>
      </c>
      <c r="E30" s="661" t="s">
        <v>2163</v>
      </c>
      <c r="F30" s="664"/>
      <c r="G30" s="664"/>
      <c r="H30" s="677">
        <v>0</v>
      </c>
      <c r="I30" s="664">
        <v>2</v>
      </c>
      <c r="J30" s="664">
        <v>187.92</v>
      </c>
      <c r="K30" s="677">
        <v>1</v>
      </c>
      <c r="L30" s="664">
        <v>2</v>
      </c>
      <c r="M30" s="665">
        <v>187.92</v>
      </c>
    </row>
    <row r="31" spans="1:13" ht="14.4" customHeight="1" x14ac:dyDescent="0.3">
      <c r="A31" s="660" t="s">
        <v>2268</v>
      </c>
      <c r="B31" s="661" t="s">
        <v>2160</v>
      </c>
      <c r="C31" s="661" t="s">
        <v>1010</v>
      </c>
      <c r="D31" s="661" t="s">
        <v>1004</v>
      </c>
      <c r="E31" s="661" t="s">
        <v>2164</v>
      </c>
      <c r="F31" s="664"/>
      <c r="G31" s="664"/>
      <c r="H31" s="677">
        <v>0</v>
      </c>
      <c r="I31" s="664">
        <v>2</v>
      </c>
      <c r="J31" s="664">
        <v>313.22000000000003</v>
      </c>
      <c r="K31" s="677">
        <v>1</v>
      </c>
      <c r="L31" s="664">
        <v>2</v>
      </c>
      <c r="M31" s="665">
        <v>313.22000000000003</v>
      </c>
    </row>
    <row r="32" spans="1:13" ht="14.4" customHeight="1" x14ac:dyDescent="0.3">
      <c r="A32" s="660" t="s">
        <v>2268</v>
      </c>
      <c r="B32" s="661" t="s">
        <v>2217</v>
      </c>
      <c r="C32" s="661" t="s">
        <v>1624</v>
      </c>
      <c r="D32" s="661" t="s">
        <v>2219</v>
      </c>
      <c r="E32" s="661" t="s">
        <v>1611</v>
      </c>
      <c r="F32" s="664"/>
      <c r="G32" s="664"/>
      <c r="H32" s="677">
        <v>0</v>
      </c>
      <c r="I32" s="664">
        <v>2</v>
      </c>
      <c r="J32" s="664">
        <v>22587.74</v>
      </c>
      <c r="K32" s="677">
        <v>1</v>
      </c>
      <c r="L32" s="664">
        <v>2</v>
      </c>
      <c r="M32" s="665">
        <v>22587.74</v>
      </c>
    </row>
    <row r="33" spans="1:13" ht="14.4" customHeight="1" x14ac:dyDescent="0.3">
      <c r="A33" s="660" t="s">
        <v>2269</v>
      </c>
      <c r="B33" s="661" t="s">
        <v>2115</v>
      </c>
      <c r="C33" s="661" t="s">
        <v>1061</v>
      </c>
      <c r="D33" s="661" t="s">
        <v>610</v>
      </c>
      <c r="E33" s="661" t="s">
        <v>1062</v>
      </c>
      <c r="F33" s="664"/>
      <c r="G33" s="664"/>
      <c r="H33" s="677">
        <v>0</v>
      </c>
      <c r="I33" s="664">
        <v>18</v>
      </c>
      <c r="J33" s="664">
        <v>9781.02</v>
      </c>
      <c r="K33" s="677">
        <v>1</v>
      </c>
      <c r="L33" s="664">
        <v>18</v>
      </c>
      <c r="M33" s="665">
        <v>9781.02</v>
      </c>
    </row>
    <row r="34" spans="1:13" ht="14.4" customHeight="1" x14ac:dyDescent="0.3">
      <c r="A34" s="660" t="s">
        <v>2269</v>
      </c>
      <c r="B34" s="661" t="s">
        <v>2115</v>
      </c>
      <c r="C34" s="661" t="s">
        <v>982</v>
      </c>
      <c r="D34" s="661" t="s">
        <v>610</v>
      </c>
      <c r="E34" s="661" t="s">
        <v>613</v>
      </c>
      <c r="F34" s="664"/>
      <c r="G34" s="664"/>
      <c r="H34" s="677">
        <v>0</v>
      </c>
      <c r="I34" s="664">
        <v>27</v>
      </c>
      <c r="J34" s="664">
        <v>22007.7</v>
      </c>
      <c r="K34" s="677">
        <v>1</v>
      </c>
      <c r="L34" s="664">
        <v>27</v>
      </c>
      <c r="M34" s="665">
        <v>22007.7</v>
      </c>
    </row>
    <row r="35" spans="1:13" ht="14.4" customHeight="1" x14ac:dyDescent="0.3">
      <c r="A35" s="660" t="s">
        <v>2269</v>
      </c>
      <c r="B35" s="661" t="s">
        <v>2181</v>
      </c>
      <c r="C35" s="661" t="s">
        <v>2691</v>
      </c>
      <c r="D35" s="661" t="s">
        <v>1343</v>
      </c>
      <c r="E35" s="661" t="s">
        <v>2692</v>
      </c>
      <c r="F35" s="664"/>
      <c r="G35" s="664"/>
      <c r="H35" s="677">
        <v>0</v>
      </c>
      <c r="I35" s="664">
        <v>2</v>
      </c>
      <c r="J35" s="664">
        <v>458.76</v>
      </c>
      <c r="K35" s="677">
        <v>1</v>
      </c>
      <c r="L35" s="664">
        <v>2</v>
      </c>
      <c r="M35" s="665">
        <v>458.76</v>
      </c>
    </row>
    <row r="36" spans="1:13" ht="14.4" customHeight="1" x14ac:dyDescent="0.3">
      <c r="A36" s="660" t="s">
        <v>2269</v>
      </c>
      <c r="B36" s="661" t="s">
        <v>2185</v>
      </c>
      <c r="C36" s="661" t="s">
        <v>2749</v>
      </c>
      <c r="D36" s="661" t="s">
        <v>2750</v>
      </c>
      <c r="E36" s="661" t="s">
        <v>670</v>
      </c>
      <c r="F36" s="664">
        <v>2</v>
      </c>
      <c r="G36" s="664">
        <v>0</v>
      </c>
      <c r="H36" s="677"/>
      <c r="I36" s="664"/>
      <c r="J36" s="664"/>
      <c r="K36" s="677"/>
      <c r="L36" s="664">
        <v>2</v>
      </c>
      <c r="M36" s="665">
        <v>0</v>
      </c>
    </row>
    <row r="37" spans="1:13" ht="14.4" customHeight="1" x14ac:dyDescent="0.3">
      <c r="A37" s="660" t="s">
        <v>2269</v>
      </c>
      <c r="B37" s="661" t="s">
        <v>2137</v>
      </c>
      <c r="C37" s="661" t="s">
        <v>1126</v>
      </c>
      <c r="D37" s="661" t="s">
        <v>2138</v>
      </c>
      <c r="E37" s="661" t="s">
        <v>2139</v>
      </c>
      <c r="F37" s="664"/>
      <c r="G37" s="664"/>
      <c r="H37" s="677">
        <v>0</v>
      </c>
      <c r="I37" s="664">
        <v>4</v>
      </c>
      <c r="J37" s="664">
        <v>617.44000000000005</v>
      </c>
      <c r="K37" s="677">
        <v>1</v>
      </c>
      <c r="L37" s="664">
        <v>4</v>
      </c>
      <c r="M37" s="665">
        <v>617.44000000000005</v>
      </c>
    </row>
    <row r="38" spans="1:13" ht="14.4" customHeight="1" x14ac:dyDescent="0.3">
      <c r="A38" s="660" t="s">
        <v>2269</v>
      </c>
      <c r="B38" s="661" t="s">
        <v>2145</v>
      </c>
      <c r="C38" s="661" t="s">
        <v>1101</v>
      </c>
      <c r="D38" s="661" t="s">
        <v>1102</v>
      </c>
      <c r="E38" s="661" t="s">
        <v>2146</v>
      </c>
      <c r="F38" s="664"/>
      <c r="G38" s="664"/>
      <c r="H38" s="677">
        <v>0</v>
      </c>
      <c r="I38" s="664">
        <v>1</v>
      </c>
      <c r="J38" s="664">
        <v>170.52</v>
      </c>
      <c r="K38" s="677">
        <v>1</v>
      </c>
      <c r="L38" s="664">
        <v>1</v>
      </c>
      <c r="M38" s="665">
        <v>170.52</v>
      </c>
    </row>
    <row r="39" spans="1:13" ht="14.4" customHeight="1" x14ac:dyDescent="0.3">
      <c r="A39" s="660" t="s">
        <v>2269</v>
      </c>
      <c r="B39" s="661" t="s">
        <v>3678</v>
      </c>
      <c r="C39" s="661" t="s">
        <v>2490</v>
      </c>
      <c r="D39" s="661" t="s">
        <v>2491</v>
      </c>
      <c r="E39" s="661" t="s">
        <v>2492</v>
      </c>
      <c r="F39" s="664">
        <v>1</v>
      </c>
      <c r="G39" s="664">
        <v>212.59</v>
      </c>
      <c r="H39" s="677">
        <v>1</v>
      </c>
      <c r="I39" s="664"/>
      <c r="J39" s="664"/>
      <c r="K39" s="677">
        <v>0</v>
      </c>
      <c r="L39" s="664">
        <v>1</v>
      </c>
      <c r="M39" s="665">
        <v>212.59</v>
      </c>
    </row>
    <row r="40" spans="1:13" ht="14.4" customHeight="1" x14ac:dyDescent="0.3">
      <c r="A40" s="660" t="s">
        <v>2269</v>
      </c>
      <c r="B40" s="661" t="s">
        <v>2149</v>
      </c>
      <c r="C40" s="661" t="s">
        <v>1105</v>
      </c>
      <c r="D40" s="661" t="s">
        <v>1106</v>
      </c>
      <c r="E40" s="661" t="s">
        <v>1107</v>
      </c>
      <c r="F40" s="664"/>
      <c r="G40" s="664"/>
      <c r="H40" s="677">
        <v>0</v>
      </c>
      <c r="I40" s="664">
        <v>2</v>
      </c>
      <c r="J40" s="664">
        <v>294.62</v>
      </c>
      <c r="K40" s="677">
        <v>1</v>
      </c>
      <c r="L40" s="664">
        <v>2</v>
      </c>
      <c r="M40" s="665">
        <v>294.62</v>
      </c>
    </row>
    <row r="41" spans="1:13" ht="14.4" customHeight="1" x14ac:dyDescent="0.3">
      <c r="A41" s="660" t="s">
        <v>2269</v>
      </c>
      <c r="B41" s="661" t="s">
        <v>3677</v>
      </c>
      <c r="C41" s="661" t="s">
        <v>2553</v>
      </c>
      <c r="D41" s="661" t="s">
        <v>2453</v>
      </c>
      <c r="E41" s="661" t="s">
        <v>2554</v>
      </c>
      <c r="F41" s="664"/>
      <c r="G41" s="664"/>
      <c r="H41" s="677">
        <v>0</v>
      </c>
      <c r="I41" s="664">
        <v>2</v>
      </c>
      <c r="J41" s="664">
        <v>193.68</v>
      </c>
      <c r="K41" s="677">
        <v>1</v>
      </c>
      <c r="L41" s="664">
        <v>2</v>
      </c>
      <c r="M41" s="665">
        <v>193.68</v>
      </c>
    </row>
    <row r="42" spans="1:13" ht="14.4" customHeight="1" x14ac:dyDescent="0.3">
      <c r="A42" s="660" t="s">
        <v>2269</v>
      </c>
      <c r="B42" s="661" t="s">
        <v>3677</v>
      </c>
      <c r="C42" s="661" t="s">
        <v>2753</v>
      </c>
      <c r="D42" s="661" t="s">
        <v>2453</v>
      </c>
      <c r="E42" s="661" t="s">
        <v>2754</v>
      </c>
      <c r="F42" s="664"/>
      <c r="G42" s="664"/>
      <c r="H42" s="677">
        <v>0</v>
      </c>
      <c r="I42" s="664">
        <v>2</v>
      </c>
      <c r="J42" s="664">
        <v>387.36</v>
      </c>
      <c r="K42" s="677">
        <v>1</v>
      </c>
      <c r="L42" s="664">
        <v>2</v>
      </c>
      <c r="M42" s="665">
        <v>387.36</v>
      </c>
    </row>
    <row r="43" spans="1:13" ht="14.4" customHeight="1" x14ac:dyDescent="0.3">
      <c r="A43" s="660" t="s">
        <v>2269</v>
      </c>
      <c r="B43" s="661" t="s">
        <v>2157</v>
      </c>
      <c r="C43" s="661" t="s">
        <v>966</v>
      </c>
      <c r="D43" s="661" t="s">
        <v>967</v>
      </c>
      <c r="E43" s="661" t="s">
        <v>2159</v>
      </c>
      <c r="F43" s="664"/>
      <c r="G43" s="664"/>
      <c r="H43" s="677">
        <v>0</v>
      </c>
      <c r="I43" s="664">
        <v>9</v>
      </c>
      <c r="J43" s="664">
        <v>435.78000000000009</v>
      </c>
      <c r="K43" s="677">
        <v>1</v>
      </c>
      <c r="L43" s="664">
        <v>9</v>
      </c>
      <c r="M43" s="665">
        <v>435.78000000000009</v>
      </c>
    </row>
    <row r="44" spans="1:13" ht="14.4" customHeight="1" x14ac:dyDescent="0.3">
      <c r="A44" s="660" t="s">
        <v>2269</v>
      </c>
      <c r="B44" s="661" t="s">
        <v>2157</v>
      </c>
      <c r="C44" s="661" t="s">
        <v>2349</v>
      </c>
      <c r="D44" s="661" t="s">
        <v>967</v>
      </c>
      <c r="E44" s="661" t="s">
        <v>2350</v>
      </c>
      <c r="F44" s="664"/>
      <c r="G44" s="664"/>
      <c r="H44" s="677"/>
      <c r="I44" s="664">
        <v>7</v>
      </c>
      <c r="J44" s="664">
        <v>0</v>
      </c>
      <c r="K44" s="677"/>
      <c r="L44" s="664">
        <v>7</v>
      </c>
      <c r="M44" s="665">
        <v>0</v>
      </c>
    </row>
    <row r="45" spans="1:13" ht="14.4" customHeight="1" x14ac:dyDescent="0.3">
      <c r="A45" s="660" t="s">
        <v>2269</v>
      </c>
      <c r="B45" s="661" t="s">
        <v>2157</v>
      </c>
      <c r="C45" s="661" t="s">
        <v>2755</v>
      </c>
      <c r="D45" s="661" t="s">
        <v>967</v>
      </c>
      <c r="E45" s="661" t="s">
        <v>2159</v>
      </c>
      <c r="F45" s="664">
        <v>2</v>
      </c>
      <c r="G45" s="664">
        <v>96.84</v>
      </c>
      <c r="H45" s="677">
        <v>1</v>
      </c>
      <c r="I45" s="664"/>
      <c r="J45" s="664"/>
      <c r="K45" s="677">
        <v>0</v>
      </c>
      <c r="L45" s="664">
        <v>2</v>
      </c>
      <c r="M45" s="665">
        <v>96.84</v>
      </c>
    </row>
    <row r="46" spans="1:13" ht="14.4" customHeight="1" x14ac:dyDescent="0.3">
      <c r="A46" s="660" t="s">
        <v>2269</v>
      </c>
      <c r="B46" s="661" t="s">
        <v>3680</v>
      </c>
      <c r="C46" s="661" t="s">
        <v>2726</v>
      </c>
      <c r="D46" s="661" t="s">
        <v>2738</v>
      </c>
      <c r="E46" s="661" t="s">
        <v>2739</v>
      </c>
      <c r="F46" s="664">
        <v>8</v>
      </c>
      <c r="G46" s="664">
        <v>4956.8</v>
      </c>
      <c r="H46" s="677">
        <v>1</v>
      </c>
      <c r="I46" s="664"/>
      <c r="J46" s="664"/>
      <c r="K46" s="677">
        <v>0</v>
      </c>
      <c r="L46" s="664">
        <v>8</v>
      </c>
      <c r="M46" s="665">
        <v>4956.8</v>
      </c>
    </row>
    <row r="47" spans="1:13" ht="14.4" customHeight="1" x14ac:dyDescent="0.3">
      <c r="A47" s="660" t="s">
        <v>2269</v>
      </c>
      <c r="B47" s="661" t="s">
        <v>3680</v>
      </c>
      <c r="C47" s="661" t="s">
        <v>2740</v>
      </c>
      <c r="D47" s="661" t="s">
        <v>2738</v>
      </c>
      <c r="E47" s="661" t="s">
        <v>2741</v>
      </c>
      <c r="F47" s="664">
        <v>3</v>
      </c>
      <c r="G47" s="664">
        <v>0</v>
      </c>
      <c r="H47" s="677"/>
      <c r="I47" s="664"/>
      <c r="J47" s="664"/>
      <c r="K47" s="677"/>
      <c r="L47" s="664">
        <v>3</v>
      </c>
      <c r="M47" s="665">
        <v>0</v>
      </c>
    </row>
    <row r="48" spans="1:13" ht="14.4" customHeight="1" x14ac:dyDescent="0.3">
      <c r="A48" s="660" t="s">
        <v>2269</v>
      </c>
      <c r="B48" s="661" t="s">
        <v>2160</v>
      </c>
      <c r="C48" s="661" t="s">
        <v>2448</v>
      </c>
      <c r="D48" s="661" t="s">
        <v>2449</v>
      </c>
      <c r="E48" s="661" t="s">
        <v>2450</v>
      </c>
      <c r="F48" s="664"/>
      <c r="G48" s="664"/>
      <c r="H48" s="677">
        <v>0</v>
      </c>
      <c r="I48" s="664">
        <v>1</v>
      </c>
      <c r="J48" s="664">
        <v>31.32</v>
      </c>
      <c r="K48" s="677">
        <v>1</v>
      </c>
      <c r="L48" s="664">
        <v>1</v>
      </c>
      <c r="M48" s="665">
        <v>31.32</v>
      </c>
    </row>
    <row r="49" spans="1:13" ht="14.4" customHeight="1" x14ac:dyDescent="0.3">
      <c r="A49" s="660" t="s">
        <v>2269</v>
      </c>
      <c r="B49" s="661" t="s">
        <v>2160</v>
      </c>
      <c r="C49" s="661" t="s">
        <v>2763</v>
      </c>
      <c r="D49" s="661" t="s">
        <v>2577</v>
      </c>
      <c r="E49" s="661" t="s">
        <v>2764</v>
      </c>
      <c r="F49" s="664"/>
      <c r="G49" s="664"/>
      <c r="H49" s="677"/>
      <c r="I49" s="664">
        <v>2</v>
      </c>
      <c r="J49" s="664">
        <v>0</v>
      </c>
      <c r="K49" s="677"/>
      <c r="L49" s="664">
        <v>2</v>
      </c>
      <c r="M49" s="665">
        <v>0</v>
      </c>
    </row>
    <row r="50" spans="1:13" ht="14.4" customHeight="1" x14ac:dyDescent="0.3">
      <c r="A50" s="660" t="s">
        <v>2269</v>
      </c>
      <c r="B50" s="661" t="s">
        <v>3681</v>
      </c>
      <c r="C50" s="661" t="s">
        <v>2757</v>
      </c>
      <c r="D50" s="661" t="s">
        <v>2758</v>
      </c>
      <c r="E50" s="661" t="s">
        <v>2759</v>
      </c>
      <c r="F50" s="664">
        <v>2</v>
      </c>
      <c r="G50" s="664">
        <v>0</v>
      </c>
      <c r="H50" s="677"/>
      <c r="I50" s="664"/>
      <c r="J50" s="664"/>
      <c r="K50" s="677"/>
      <c r="L50" s="664">
        <v>2</v>
      </c>
      <c r="M50" s="665">
        <v>0</v>
      </c>
    </row>
    <row r="51" spans="1:13" ht="14.4" customHeight="1" x14ac:dyDescent="0.3">
      <c r="A51" s="660" t="s">
        <v>2269</v>
      </c>
      <c r="B51" s="661" t="s">
        <v>2221</v>
      </c>
      <c r="C51" s="661" t="s">
        <v>1577</v>
      </c>
      <c r="D51" s="661" t="s">
        <v>2222</v>
      </c>
      <c r="E51" s="661" t="s">
        <v>2223</v>
      </c>
      <c r="F51" s="664"/>
      <c r="G51" s="664"/>
      <c r="H51" s="677">
        <v>0</v>
      </c>
      <c r="I51" s="664">
        <v>2</v>
      </c>
      <c r="J51" s="664">
        <v>20.52</v>
      </c>
      <c r="K51" s="677">
        <v>1</v>
      </c>
      <c r="L51" s="664">
        <v>2</v>
      </c>
      <c r="M51" s="665">
        <v>20.52</v>
      </c>
    </row>
    <row r="52" spans="1:13" ht="14.4" customHeight="1" x14ac:dyDescent="0.3">
      <c r="A52" s="660" t="s">
        <v>2269</v>
      </c>
      <c r="B52" s="661" t="s">
        <v>2238</v>
      </c>
      <c r="C52" s="661" t="s">
        <v>2694</v>
      </c>
      <c r="D52" s="661" t="s">
        <v>2695</v>
      </c>
      <c r="E52" s="661" t="s">
        <v>2696</v>
      </c>
      <c r="F52" s="664"/>
      <c r="G52" s="664"/>
      <c r="H52" s="677">
        <v>0</v>
      </c>
      <c r="I52" s="664">
        <v>1</v>
      </c>
      <c r="J52" s="664">
        <v>65.989999999999995</v>
      </c>
      <c r="K52" s="677">
        <v>1</v>
      </c>
      <c r="L52" s="664">
        <v>1</v>
      </c>
      <c r="M52" s="665">
        <v>65.989999999999995</v>
      </c>
    </row>
    <row r="53" spans="1:13" ht="14.4" customHeight="1" x14ac:dyDescent="0.3">
      <c r="A53" s="660" t="s">
        <v>2269</v>
      </c>
      <c r="B53" s="661" t="s">
        <v>2238</v>
      </c>
      <c r="C53" s="661" t="s">
        <v>2697</v>
      </c>
      <c r="D53" s="661" t="s">
        <v>1915</v>
      </c>
      <c r="E53" s="661" t="s">
        <v>2698</v>
      </c>
      <c r="F53" s="664"/>
      <c r="G53" s="664"/>
      <c r="H53" s="677">
        <v>0</v>
      </c>
      <c r="I53" s="664">
        <v>2</v>
      </c>
      <c r="J53" s="664">
        <v>528</v>
      </c>
      <c r="K53" s="677">
        <v>1</v>
      </c>
      <c r="L53" s="664">
        <v>2</v>
      </c>
      <c r="M53" s="665">
        <v>528</v>
      </c>
    </row>
    <row r="54" spans="1:13" ht="14.4" customHeight="1" x14ac:dyDescent="0.3">
      <c r="A54" s="660" t="s">
        <v>2269</v>
      </c>
      <c r="B54" s="661" t="s">
        <v>2238</v>
      </c>
      <c r="C54" s="661" t="s">
        <v>2699</v>
      </c>
      <c r="D54" s="661" t="s">
        <v>1915</v>
      </c>
      <c r="E54" s="661" t="s">
        <v>2700</v>
      </c>
      <c r="F54" s="664">
        <v>1</v>
      </c>
      <c r="G54" s="664">
        <v>0</v>
      </c>
      <c r="H54" s="677"/>
      <c r="I54" s="664"/>
      <c r="J54" s="664"/>
      <c r="K54" s="677"/>
      <c r="L54" s="664">
        <v>1</v>
      </c>
      <c r="M54" s="665">
        <v>0</v>
      </c>
    </row>
    <row r="55" spans="1:13" ht="14.4" customHeight="1" x14ac:dyDescent="0.3">
      <c r="A55" s="660" t="s">
        <v>2269</v>
      </c>
      <c r="B55" s="661" t="s">
        <v>2238</v>
      </c>
      <c r="C55" s="661" t="s">
        <v>2701</v>
      </c>
      <c r="D55" s="661" t="s">
        <v>1915</v>
      </c>
      <c r="E55" s="661" t="s">
        <v>2702</v>
      </c>
      <c r="F55" s="664"/>
      <c r="G55" s="664"/>
      <c r="H55" s="677">
        <v>0</v>
      </c>
      <c r="I55" s="664">
        <v>1</v>
      </c>
      <c r="J55" s="664">
        <v>264</v>
      </c>
      <c r="K55" s="677">
        <v>1</v>
      </c>
      <c r="L55" s="664">
        <v>1</v>
      </c>
      <c r="M55" s="665">
        <v>264</v>
      </c>
    </row>
    <row r="56" spans="1:13" ht="14.4" customHeight="1" x14ac:dyDescent="0.3">
      <c r="A56" s="660" t="s">
        <v>2269</v>
      </c>
      <c r="B56" s="661" t="s">
        <v>2174</v>
      </c>
      <c r="C56" s="661" t="s">
        <v>2743</v>
      </c>
      <c r="D56" s="661" t="s">
        <v>1028</v>
      </c>
      <c r="E56" s="661" t="s">
        <v>1358</v>
      </c>
      <c r="F56" s="664"/>
      <c r="G56" s="664"/>
      <c r="H56" s="677">
        <v>0</v>
      </c>
      <c r="I56" s="664">
        <v>1</v>
      </c>
      <c r="J56" s="664">
        <v>340.97</v>
      </c>
      <c r="K56" s="677">
        <v>1</v>
      </c>
      <c r="L56" s="664">
        <v>1</v>
      </c>
      <c r="M56" s="665">
        <v>340.97</v>
      </c>
    </row>
    <row r="57" spans="1:13" ht="14.4" customHeight="1" x14ac:dyDescent="0.3">
      <c r="A57" s="660" t="s">
        <v>2270</v>
      </c>
      <c r="B57" s="661" t="s">
        <v>2157</v>
      </c>
      <c r="C57" s="661" t="s">
        <v>966</v>
      </c>
      <c r="D57" s="661" t="s">
        <v>967</v>
      </c>
      <c r="E57" s="661" t="s">
        <v>2159</v>
      </c>
      <c r="F57" s="664"/>
      <c r="G57" s="664"/>
      <c r="H57" s="677">
        <v>0</v>
      </c>
      <c r="I57" s="664">
        <v>2</v>
      </c>
      <c r="J57" s="664">
        <v>96.84</v>
      </c>
      <c r="K57" s="677">
        <v>1</v>
      </c>
      <c r="L57" s="664">
        <v>2</v>
      </c>
      <c r="M57" s="665">
        <v>96.84</v>
      </c>
    </row>
    <row r="58" spans="1:13" ht="14.4" customHeight="1" x14ac:dyDescent="0.3">
      <c r="A58" s="660" t="s">
        <v>2270</v>
      </c>
      <c r="B58" s="661" t="s">
        <v>2157</v>
      </c>
      <c r="C58" s="661" t="s">
        <v>2349</v>
      </c>
      <c r="D58" s="661" t="s">
        <v>967</v>
      </c>
      <c r="E58" s="661" t="s">
        <v>2350</v>
      </c>
      <c r="F58" s="664"/>
      <c r="G58" s="664"/>
      <c r="H58" s="677"/>
      <c r="I58" s="664">
        <v>2</v>
      </c>
      <c r="J58" s="664">
        <v>0</v>
      </c>
      <c r="K58" s="677"/>
      <c r="L58" s="664">
        <v>2</v>
      </c>
      <c r="M58" s="665">
        <v>0</v>
      </c>
    </row>
    <row r="59" spans="1:13" ht="14.4" customHeight="1" x14ac:dyDescent="0.3">
      <c r="A59" s="660" t="s">
        <v>2270</v>
      </c>
      <c r="B59" s="661" t="s">
        <v>3679</v>
      </c>
      <c r="C59" s="661" t="s">
        <v>2834</v>
      </c>
      <c r="D59" s="661" t="s">
        <v>2536</v>
      </c>
      <c r="E59" s="661" t="s">
        <v>2835</v>
      </c>
      <c r="F59" s="664"/>
      <c r="G59" s="664"/>
      <c r="H59" s="677">
        <v>0</v>
      </c>
      <c r="I59" s="664">
        <v>1</v>
      </c>
      <c r="J59" s="664">
        <v>206.53</v>
      </c>
      <c r="K59" s="677">
        <v>1</v>
      </c>
      <c r="L59" s="664">
        <v>1</v>
      </c>
      <c r="M59" s="665">
        <v>206.53</v>
      </c>
    </row>
    <row r="60" spans="1:13" ht="14.4" customHeight="1" x14ac:dyDescent="0.3">
      <c r="A60" s="660" t="s">
        <v>2271</v>
      </c>
      <c r="B60" s="661" t="s">
        <v>2137</v>
      </c>
      <c r="C60" s="661" t="s">
        <v>1126</v>
      </c>
      <c r="D60" s="661" t="s">
        <v>2138</v>
      </c>
      <c r="E60" s="661" t="s">
        <v>2139</v>
      </c>
      <c r="F60" s="664"/>
      <c r="G60" s="664"/>
      <c r="H60" s="677">
        <v>0</v>
      </c>
      <c r="I60" s="664">
        <v>2</v>
      </c>
      <c r="J60" s="664">
        <v>308.72000000000003</v>
      </c>
      <c r="K60" s="677">
        <v>1</v>
      </c>
      <c r="L60" s="664">
        <v>2</v>
      </c>
      <c r="M60" s="665">
        <v>308.72000000000003</v>
      </c>
    </row>
    <row r="61" spans="1:13" ht="14.4" customHeight="1" x14ac:dyDescent="0.3">
      <c r="A61" s="660" t="s">
        <v>2271</v>
      </c>
      <c r="B61" s="661" t="s">
        <v>2157</v>
      </c>
      <c r="C61" s="661" t="s">
        <v>966</v>
      </c>
      <c r="D61" s="661" t="s">
        <v>967</v>
      </c>
      <c r="E61" s="661" t="s">
        <v>2159</v>
      </c>
      <c r="F61" s="664"/>
      <c r="G61" s="664"/>
      <c r="H61" s="677">
        <v>0</v>
      </c>
      <c r="I61" s="664">
        <v>4</v>
      </c>
      <c r="J61" s="664">
        <v>193.68</v>
      </c>
      <c r="K61" s="677">
        <v>1</v>
      </c>
      <c r="L61" s="664">
        <v>4</v>
      </c>
      <c r="M61" s="665">
        <v>193.68</v>
      </c>
    </row>
    <row r="62" spans="1:13" ht="14.4" customHeight="1" x14ac:dyDescent="0.3">
      <c r="A62" s="660" t="s">
        <v>2271</v>
      </c>
      <c r="B62" s="661" t="s">
        <v>2157</v>
      </c>
      <c r="C62" s="661" t="s">
        <v>2555</v>
      </c>
      <c r="D62" s="661" t="s">
        <v>2556</v>
      </c>
      <c r="E62" s="661" t="s">
        <v>2557</v>
      </c>
      <c r="F62" s="664">
        <v>5</v>
      </c>
      <c r="G62" s="664">
        <v>242.1</v>
      </c>
      <c r="H62" s="677">
        <v>1</v>
      </c>
      <c r="I62" s="664"/>
      <c r="J62" s="664"/>
      <c r="K62" s="677">
        <v>0</v>
      </c>
      <c r="L62" s="664">
        <v>5</v>
      </c>
      <c r="M62" s="665">
        <v>242.1</v>
      </c>
    </row>
    <row r="63" spans="1:13" ht="14.4" customHeight="1" x14ac:dyDescent="0.3">
      <c r="A63" s="660" t="s">
        <v>2271</v>
      </c>
      <c r="B63" s="661" t="s">
        <v>2160</v>
      </c>
      <c r="C63" s="661" t="s">
        <v>2888</v>
      </c>
      <c r="D63" s="661" t="s">
        <v>2889</v>
      </c>
      <c r="E63" s="661" t="s">
        <v>2890</v>
      </c>
      <c r="F63" s="664"/>
      <c r="G63" s="664"/>
      <c r="H63" s="677">
        <v>0</v>
      </c>
      <c r="I63" s="664">
        <v>1</v>
      </c>
      <c r="J63" s="664">
        <v>62.65</v>
      </c>
      <c r="K63" s="677">
        <v>1</v>
      </c>
      <c r="L63" s="664">
        <v>1</v>
      </c>
      <c r="M63" s="665">
        <v>62.65</v>
      </c>
    </row>
    <row r="64" spans="1:13" ht="14.4" customHeight="1" x14ac:dyDescent="0.3">
      <c r="A64" s="660" t="s">
        <v>2271</v>
      </c>
      <c r="B64" s="661" t="s">
        <v>2160</v>
      </c>
      <c r="C64" s="661" t="s">
        <v>2886</v>
      </c>
      <c r="D64" s="661" t="s">
        <v>2161</v>
      </c>
      <c r="E64" s="661" t="s">
        <v>2887</v>
      </c>
      <c r="F64" s="664">
        <v>1</v>
      </c>
      <c r="G64" s="664">
        <v>300.68</v>
      </c>
      <c r="H64" s="677">
        <v>1</v>
      </c>
      <c r="I64" s="664"/>
      <c r="J64" s="664"/>
      <c r="K64" s="677">
        <v>0</v>
      </c>
      <c r="L64" s="664">
        <v>1</v>
      </c>
      <c r="M64" s="665">
        <v>300.68</v>
      </c>
    </row>
    <row r="65" spans="1:13" ht="14.4" customHeight="1" x14ac:dyDescent="0.3">
      <c r="A65" s="660" t="s">
        <v>2290</v>
      </c>
      <c r="B65" s="661" t="s">
        <v>2115</v>
      </c>
      <c r="C65" s="661" t="s">
        <v>1059</v>
      </c>
      <c r="D65" s="661" t="s">
        <v>610</v>
      </c>
      <c r="E65" s="661" t="s">
        <v>611</v>
      </c>
      <c r="F65" s="664"/>
      <c r="G65" s="664"/>
      <c r="H65" s="677">
        <v>0</v>
      </c>
      <c r="I65" s="664">
        <v>3</v>
      </c>
      <c r="J65" s="664">
        <v>1222.6500000000001</v>
      </c>
      <c r="K65" s="677">
        <v>1</v>
      </c>
      <c r="L65" s="664">
        <v>3</v>
      </c>
      <c r="M65" s="665">
        <v>1222.6500000000001</v>
      </c>
    </row>
    <row r="66" spans="1:13" ht="14.4" customHeight="1" x14ac:dyDescent="0.3">
      <c r="A66" s="660" t="s">
        <v>2290</v>
      </c>
      <c r="B66" s="661" t="s">
        <v>2115</v>
      </c>
      <c r="C66" s="661" t="s">
        <v>1061</v>
      </c>
      <c r="D66" s="661" t="s">
        <v>610</v>
      </c>
      <c r="E66" s="661" t="s">
        <v>1062</v>
      </c>
      <c r="F66" s="664"/>
      <c r="G66" s="664"/>
      <c r="H66" s="677">
        <v>0</v>
      </c>
      <c r="I66" s="664">
        <v>10</v>
      </c>
      <c r="J66" s="664">
        <v>5433.9000000000005</v>
      </c>
      <c r="K66" s="677">
        <v>1</v>
      </c>
      <c r="L66" s="664">
        <v>10</v>
      </c>
      <c r="M66" s="665">
        <v>5433.9000000000005</v>
      </c>
    </row>
    <row r="67" spans="1:13" ht="14.4" customHeight="1" x14ac:dyDescent="0.3">
      <c r="A67" s="660" t="s">
        <v>2290</v>
      </c>
      <c r="B67" s="661" t="s">
        <v>2115</v>
      </c>
      <c r="C67" s="661" t="s">
        <v>982</v>
      </c>
      <c r="D67" s="661" t="s">
        <v>610</v>
      </c>
      <c r="E67" s="661" t="s">
        <v>613</v>
      </c>
      <c r="F67" s="664"/>
      <c r="G67" s="664"/>
      <c r="H67" s="677">
        <v>0</v>
      </c>
      <c r="I67" s="664">
        <v>23</v>
      </c>
      <c r="J67" s="664">
        <v>18747.3</v>
      </c>
      <c r="K67" s="677">
        <v>1</v>
      </c>
      <c r="L67" s="664">
        <v>23</v>
      </c>
      <c r="M67" s="665">
        <v>18747.3</v>
      </c>
    </row>
    <row r="68" spans="1:13" ht="14.4" customHeight="1" x14ac:dyDescent="0.3">
      <c r="A68" s="660" t="s">
        <v>2290</v>
      </c>
      <c r="B68" s="661" t="s">
        <v>2115</v>
      </c>
      <c r="C68" s="661" t="s">
        <v>984</v>
      </c>
      <c r="D68" s="661" t="s">
        <v>610</v>
      </c>
      <c r="E68" s="661" t="s">
        <v>985</v>
      </c>
      <c r="F68" s="664"/>
      <c r="G68" s="664"/>
      <c r="H68" s="677">
        <v>0</v>
      </c>
      <c r="I68" s="664">
        <v>1</v>
      </c>
      <c r="J68" s="664">
        <v>923.74</v>
      </c>
      <c r="K68" s="677">
        <v>1</v>
      </c>
      <c r="L68" s="664">
        <v>1</v>
      </c>
      <c r="M68" s="665">
        <v>923.74</v>
      </c>
    </row>
    <row r="69" spans="1:13" ht="14.4" customHeight="1" x14ac:dyDescent="0.3">
      <c r="A69" s="660" t="s">
        <v>2290</v>
      </c>
      <c r="B69" s="661" t="s">
        <v>2115</v>
      </c>
      <c r="C69" s="661" t="s">
        <v>2472</v>
      </c>
      <c r="D69" s="661" t="s">
        <v>1393</v>
      </c>
      <c r="E69" s="661" t="s">
        <v>985</v>
      </c>
      <c r="F69" s="664"/>
      <c r="G69" s="664"/>
      <c r="H69" s="677">
        <v>0</v>
      </c>
      <c r="I69" s="664">
        <v>3</v>
      </c>
      <c r="J69" s="664">
        <v>5542.47</v>
      </c>
      <c r="K69" s="677">
        <v>1</v>
      </c>
      <c r="L69" s="664">
        <v>3</v>
      </c>
      <c r="M69" s="665">
        <v>5542.47</v>
      </c>
    </row>
    <row r="70" spans="1:13" ht="14.4" customHeight="1" x14ac:dyDescent="0.3">
      <c r="A70" s="660" t="s">
        <v>2290</v>
      </c>
      <c r="B70" s="661" t="s">
        <v>2115</v>
      </c>
      <c r="C70" s="661" t="s">
        <v>2480</v>
      </c>
      <c r="D70" s="661" t="s">
        <v>1393</v>
      </c>
      <c r="E70" s="661" t="s">
        <v>1547</v>
      </c>
      <c r="F70" s="664"/>
      <c r="G70" s="664"/>
      <c r="H70" s="677">
        <v>0</v>
      </c>
      <c r="I70" s="664">
        <v>1</v>
      </c>
      <c r="J70" s="664">
        <v>2309.36</v>
      </c>
      <c r="K70" s="677">
        <v>1</v>
      </c>
      <c r="L70" s="664">
        <v>1</v>
      </c>
      <c r="M70" s="665">
        <v>2309.36</v>
      </c>
    </row>
    <row r="71" spans="1:13" ht="14.4" customHeight="1" x14ac:dyDescent="0.3">
      <c r="A71" s="660" t="s">
        <v>2290</v>
      </c>
      <c r="B71" s="661" t="s">
        <v>2129</v>
      </c>
      <c r="C71" s="661" t="s">
        <v>1549</v>
      </c>
      <c r="D71" s="661" t="s">
        <v>1550</v>
      </c>
      <c r="E71" s="661" t="s">
        <v>2209</v>
      </c>
      <c r="F71" s="664"/>
      <c r="G71" s="664"/>
      <c r="H71" s="677">
        <v>0</v>
      </c>
      <c r="I71" s="664">
        <v>1</v>
      </c>
      <c r="J71" s="664">
        <v>37.159999999999997</v>
      </c>
      <c r="K71" s="677">
        <v>1</v>
      </c>
      <c r="L71" s="664">
        <v>1</v>
      </c>
      <c r="M71" s="665">
        <v>37.159999999999997</v>
      </c>
    </row>
    <row r="72" spans="1:13" ht="14.4" customHeight="1" x14ac:dyDescent="0.3">
      <c r="A72" s="660" t="s">
        <v>2290</v>
      </c>
      <c r="B72" s="661" t="s">
        <v>2157</v>
      </c>
      <c r="C72" s="661" t="s">
        <v>1037</v>
      </c>
      <c r="D72" s="661" t="s">
        <v>967</v>
      </c>
      <c r="E72" s="661" t="s">
        <v>2158</v>
      </c>
      <c r="F72" s="664"/>
      <c r="G72" s="664"/>
      <c r="H72" s="677">
        <v>0</v>
      </c>
      <c r="I72" s="664">
        <v>2</v>
      </c>
      <c r="J72" s="664">
        <v>48.44</v>
      </c>
      <c r="K72" s="677">
        <v>1</v>
      </c>
      <c r="L72" s="664">
        <v>2</v>
      </c>
      <c r="M72" s="665">
        <v>48.44</v>
      </c>
    </row>
    <row r="73" spans="1:13" ht="14.4" customHeight="1" x14ac:dyDescent="0.3">
      <c r="A73" s="660" t="s">
        <v>2290</v>
      </c>
      <c r="B73" s="661" t="s">
        <v>2157</v>
      </c>
      <c r="C73" s="661" t="s">
        <v>966</v>
      </c>
      <c r="D73" s="661" t="s">
        <v>967</v>
      </c>
      <c r="E73" s="661" t="s">
        <v>2159</v>
      </c>
      <c r="F73" s="664"/>
      <c r="G73" s="664"/>
      <c r="H73" s="677">
        <v>0</v>
      </c>
      <c r="I73" s="664">
        <v>1</v>
      </c>
      <c r="J73" s="664">
        <v>48.42</v>
      </c>
      <c r="K73" s="677">
        <v>1</v>
      </c>
      <c r="L73" s="664">
        <v>1</v>
      </c>
      <c r="M73" s="665">
        <v>48.42</v>
      </c>
    </row>
    <row r="74" spans="1:13" ht="14.4" customHeight="1" x14ac:dyDescent="0.3">
      <c r="A74" s="660" t="s">
        <v>2290</v>
      </c>
      <c r="B74" s="661" t="s">
        <v>2157</v>
      </c>
      <c r="C74" s="661" t="s">
        <v>2349</v>
      </c>
      <c r="D74" s="661" t="s">
        <v>967</v>
      </c>
      <c r="E74" s="661" t="s">
        <v>2350</v>
      </c>
      <c r="F74" s="664"/>
      <c r="G74" s="664"/>
      <c r="H74" s="677"/>
      <c r="I74" s="664">
        <v>1</v>
      </c>
      <c r="J74" s="664">
        <v>0</v>
      </c>
      <c r="K74" s="677"/>
      <c r="L74" s="664">
        <v>1</v>
      </c>
      <c r="M74" s="665">
        <v>0</v>
      </c>
    </row>
    <row r="75" spans="1:13" ht="14.4" customHeight="1" x14ac:dyDescent="0.3">
      <c r="A75" s="660" t="s">
        <v>2290</v>
      </c>
      <c r="B75" s="661" t="s">
        <v>2160</v>
      </c>
      <c r="C75" s="661" t="s">
        <v>3050</v>
      </c>
      <c r="D75" s="661" t="s">
        <v>3051</v>
      </c>
      <c r="E75" s="661" t="s">
        <v>2887</v>
      </c>
      <c r="F75" s="664"/>
      <c r="G75" s="664"/>
      <c r="H75" s="677">
        <v>0</v>
      </c>
      <c r="I75" s="664">
        <v>1</v>
      </c>
      <c r="J75" s="664">
        <v>300.68</v>
      </c>
      <c r="K75" s="677">
        <v>1</v>
      </c>
      <c r="L75" s="664">
        <v>1</v>
      </c>
      <c r="M75" s="665">
        <v>300.68</v>
      </c>
    </row>
    <row r="76" spans="1:13" ht="14.4" customHeight="1" x14ac:dyDescent="0.3">
      <c r="A76" s="660" t="s">
        <v>2272</v>
      </c>
      <c r="B76" s="661" t="s">
        <v>2115</v>
      </c>
      <c r="C76" s="661" t="s">
        <v>1059</v>
      </c>
      <c r="D76" s="661" t="s">
        <v>610</v>
      </c>
      <c r="E76" s="661" t="s">
        <v>611</v>
      </c>
      <c r="F76" s="664"/>
      <c r="G76" s="664"/>
      <c r="H76" s="677">
        <v>0</v>
      </c>
      <c r="I76" s="664">
        <v>2</v>
      </c>
      <c r="J76" s="664">
        <v>815.1</v>
      </c>
      <c r="K76" s="677">
        <v>1</v>
      </c>
      <c r="L76" s="664">
        <v>2</v>
      </c>
      <c r="M76" s="665">
        <v>815.1</v>
      </c>
    </row>
    <row r="77" spans="1:13" ht="14.4" customHeight="1" x14ac:dyDescent="0.3">
      <c r="A77" s="660" t="s">
        <v>2272</v>
      </c>
      <c r="B77" s="661" t="s">
        <v>2115</v>
      </c>
      <c r="C77" s="661" t="s">
        <v>1061</v>
      </c>
      <c r="D77" s="661" t="s">
        <v>610</v>
      </c>
      <c r="E77" s="661" t="s">
        <v>1062</v>
      </c>
      <c r="F77" s="664"/>
      <c r="G77" s="664"/>
      <c r="H77" s="677">
        <v>0</v>
      </c>
      <c r="I77" s="664">
        <v>74</v>
      </c>
      <c r="J77" s="664">
        <v>40210.859999999993</v>
      </c>
      <c r="K77" s="677">
        <v>1</v>
      </c>
      <c r="L77" s="664">
        <v>74</v>
      </c>
      <c r="M77" s="665">
        <v>40210.859999999993</v>
      </c>
    </row>
    <row r="78" spans="1:13" ht="14.4" customHeight="1" x14ac:dyDescent="0.3">
      <c r="A78" s="660" t="s">
        <v>2272</v>
      </c>
      <c r="B78" s="661" t="s">
        <v>2115</v>
      </c>
      <c r="C78" s="661" t="s">
        <v>3019</v>
      </c>
      <c r="D78" s="661" t="s">
        <v>610</v>
      </c>
      <c r="E78" s="661" t="s">
        <v>3020</v>
      </c>
      <c r="F78" s="664"/>
      <c r="G78" s="664"/>
      <c r="H78" s="677">
        <v>0</v>
      </c>
      <c r="I78" s="664">
        <v>2</v>
      </c>
      <c r="J78" s="664">
        <v>326.02</v>
      </c>
      <c r="K78" s="677">
        <v>1</v>
      </c>
      <c r="L78" s="664">
        <v>2</v>
      </c>
      <c r="M78" s="665">
        <v>326.02</v>
      </c>
    </row>
    <row r="79" spans="1:13" ht="14.4" customHeight="1" x14ac:dyDescent="0.3">
      <c r="A79" s="660" t="s">
        <v>2272</v>
      </c>
      <c r="B79" s="661" t="s">
        <v>2115</v>
      </c>
      <c r="C79" s="661" t="s">
        <v>982</v>
      </c>
      <c r="D79" s="661" t="s">
        <v>610</v>
      </c>
      <c r="E79" s="661" t="s">
        <v>613</v>
      </c>
      <c r="F79" s="664"/>
      <c r="G79" s="664"/>
      <c r="H79" s="677">
        <v>0</v>
      </c>
      <c r="I79" s="664">
        <v>30</v>
      </c>
      <c r="J79" s="664">
        <v>24453.000000000004</v>
      </c>
      <c r="K79" s="677">
        <v>1</v>
      </c>
      <c r="L79" s="664">
        <v>30</v>
      </c>
      <c r="M79" s="665">
        <v>24453.000000000004</v>
      </c>
    </row>
    <row r="80" spans="1:13" ht="14.4" customHeight="1" x14ac:dyDescent="0.3">
      <c r="A80" s="660" t="s">
        <v>2272</v>
      </c>
      <c r="B80" s="661" t="s">
        <v>2118</v>
      </c>
      <c r="C80" s="661" t="s">
        <v>2398</v>
      </c>
      <c r="D80" s="661" t="s">
        <v>2399</v>
      </c>
      <c r="E80" s="661" t="s">
        <v>2400</v>
      </c>
      <c r="F80" s="664">
        <v>1</v>
      </c>
      <c r="G80" s="664">
        <v>344.49</v>
      </c>
      <c r="H80" s="677">
        <v>1</v>
      </c>
      <c r="I80" s="664"/>
      <c r="J80" s="664"/>
      <c r="K80" s="677">
        <v>0</v>
      </c>
      <c r="L80" s="664">
        <v>1</v>
      </c>
      <c r="M80" s="665">
        <v>344.49</v>
      </c>
    </row>
    <row r="81" spans="1:13" ht="14.4" customHeight="1" x14ac:dyDescent="0.3">
      <c r="A81" s="660" t="s">
        <v>2272</v>
      </c>
      <c r="B81" s="661" t="s">
        <v>2119</v>
      </c>
      <c r="C81" s="661" t="s">
        <v>2367</v>
      </c>
      <c r="D81" s="661" t="s">
        <v>2368</v>
      </c>
      <c r="E81" s="661" t="s">
        <v>1057</v>
      </c>
      <c r="F81" s="664"/>
      <c r="G81" s="664"/>
      <c r="H81" s="677">
        <v>0</v>
      </c>
      <c r="I81" s="664">
        <v>1</v>
      </c>
      <c r="J81" s="664">
        <v>70.23</v>
      </c>
      <c r="K81" s="677">
        <v>1</v>
      </c>
      <c r="L81" s="664">
        <v>1</v>
      </c>
      <c r="M81" s="665">
        <v>70.23</v>
      </c>
    </row>
    <row r="82" spans="1:13" ht="14.4" customHeight="1" x14ac:dyDescent="0.3">
      <c r="A82" s="660" t="s">
        <v>2272</v>
      </c>
      <c r="B82" s="661" t="s">
        <v>2184</v>
      </c>
      <c r="C82" s="661" t="s">
        <v>3041</v>
      </c>
      <c r="D82" s="661" t="s">
        <v>3042</v>
      </c>
      <c r="E82" s="661" t="s">
        <v>3043</v>
      </c>
      <c r="F82" s="664">
        <v>1</v>
      </c>
      <c r="G82" s="664">
        <v>0</v>
      </c>
      <c r="H82" s="677"/>
      <c r="I82" s="664"/>
      <c r="J82" s="664"/>
      <c r="K82" s="677"/>
      <c r="L82" s="664">
        <v>1</v>
      </c>
      <c r="M82" s="665">
        <v>0</v>
      </c>
    </row>
    <row r="83" spans="1:13" ht="14.4" customHeight="1" x14ac:dyDescent="0.3">
      <c r="A83" s="660" t="s">
        <v>2272</v>
      </c>
      <c r="B83" s="661" t="s">
        <v>2124</v>
      </c>
      <c r="C83" s="661" t="s">
        <v>2935</v>
      </c>
      <c r="D83" s="661" t="s">
        <v>2936</v>
      </c>
      <c r="E83" s="661" t="s">
        <v>1057</v>
      </c>
      <c r="F83" s="664"/>
      <c r="G83" s="664"/>
      <c r="H83" s="677">
        <v>0</v>
      </c>
      <c r="I83" s="664">
        <v>2</v>
      </c>
      <c r="J83" s="664">
        <v>117.72</v>
      </c>
      <c r="K83" s="677">
        <v>1</v>
      </c>
      <c r="L83" s="664">
        <v>2</v>
      </c>
      <c r="M83" s="665">
        <v>117.72</v>
      </c>
    </row>
    <row r="84" spans="1:13" ht="14.4" customHeight="1" x14ac:dyDescent="0.3">
      <c r="A84" s="660" t="s">
        <v>2272</v>
      </c>
      <c r="B84" s="661" t="s">
        <v>2137</v>
      </c>
      <c r="C84" s="661" t="s">
        <v>1126</v>
      </c>
      <c r="D84" s="661" t="s">
        <v>2138</v>
      </c>
      <c r="E84" s="661" t="s">
        <v>2139</v>
      </c>
      <c r="F84" s="664"/>
      <c r="G84" s="664"/>
      <c r="H84" s="677">
        <v>0</v>
      </c>
      <c r="I84" s="664">
        <v>11</v>
      </c>
      <c r="J84" s="664">
        <v>1697.96</v>
      </c>
      <c r="K84" s="677">
        <v>1</v>
      </c>
      <c r="L84" s="664">
        <v>11</v>
      </c>
      <c r="M84" s="665">
        <v>1697.96</v>
      </c>
    </row>
    <row r="85" spans="1:13" ht="14.4" customHeight="1" x14ac:dyDescent="0.3">
      <c r="A85" s="660" t="s">
        <v>2272</v>
      </c>
      <c r="B85" s="661" t="s">
        <v>2137</v>
      </c>
      <c r="C85" s="661" t="s">
        <v>2929</v>
      </c>
      <c r="D85" s="661" t="s">
        <v>2138</v>
      </c>
      <c r="E85" s="661" t="s">
        <v>2139</v>
      </c>
      <c r="F85" s="664">
        <v>2</v>
      </c>
      <c r="G85" s="664">
        <v>308.72000000000003</v>
      </c>
      <c r="H85" s="677">
        <v>1</v>
      </c>
      <c r="I85" s="664"/>
      <c r="J85" s="664"/>
      <c r="K85" s="677">
        <v>0</v>
      </c>
      <c r="L85" s="664">
        <v>2</v>
      </c>
      <c r="M85" s="665">
        <v>308.72000000000003</v>
      </c>
    </row>
    <row r="86" spans="1:13" ht="14.4" customHeight="1" x14ac:dyDescent="0.3">
      <c r="A86" s="660" t="s">
        <v>2272</v>
      </c>
      <c r="B86" s="661" t="s">
        <v>2145</v>
      </c>
      <c r="C86" s="661" t="s">
        <v>1101</v>
      </c>
      <c r="D86" s="661" t="s">
        <v>1102</v>
      </c>
      <c r="E86" s="661" t="s">
        <v>2146</v>
      </c>
      <c r="F86" s="664"/>
      <c r="G86" s="664"/>
      <c r="H86" s="677">
        <v>0</v>
      </c>
      <c r="I86" s="664">
        <v>21</v>
      </c>
      <c r="J86" s="664">
        <v>3580.92</v>
      </c>
      <c r="K86" s="677">
        <v>1</v>
      </c>
      <c r="L86" s="664">
        <v>21</v>
      </c>
      <c r="M86" s="665">
        <v>3580.92</v>
      </c>
    </row>
    <row r="87" spans="1:13" ht="14.4" customHeight="1" x14ac:dyDescent="0.3">
      <c r="A87" s="660" t="s">
        <v>2272</v>
      </c>
      <c r="B87" s="661" t="s">
        <v>2145</v>
      </c>
      <c r="C87" s="661" t="s">
        <v>2404</v>
      </c>
      <c r="D87" s="661" t="s">
        <v>2273</v>
      </c>
      <c r="E87" s="661"/>
      <c r="F87" s="664">
        <v>2</v>
      </c>
      <c r="G87" s="664">
        <v>341.04</v>
      </c>
      <c r="H87" s="677">
        <v>1</v>
      </c>
      <c r="I87" s="664"/>
      <c r="J87" s="664"/>
      <c r="K87" s="677">
        <v>0</v>
      </c>
      <c r="L87" s="664">
        <v>2</v>
      </c>
      <c r="M87" s="665">
        <v>341.04</v>
      </c>
    </row>
    <row r="88" spans="1:13" ht="14.4" customHeight="1" x14ac:dyDescent="0.3">
      <c r="A88" s="660" t="s">
        <v>2272</v>
      </c>
      <c r="B88" s="661" t="s">
        <v>3678</v>
      </c>
      <c r="C88" s="661" t="s">
        <v>2942</v>
      </c>
      <c r="D88" s="661" t="s">
        <v>2943</v>
      </c>
      <c r="E88" s="661" t="s">
        <v>2492</v>
      </c>
      <c r="F88" s="664">
        <v>1</v>
      </c>
      <c r="G88" s="664">
        <v>119.69</v>
      </c>
      <c r="H88" s="677">
        <v>1</v>
      </c>
      <c r="I88" s="664"/>
      <c r="J88" s="664"/>
      <c r="K88" s="677">
        <v>0</v>
      </c>
      <c r="L88" s="664">
        <v>1</v>
      </c>
      <c r="M88" s="665">
        <v>119.69</v>
      </c>
    </row>
    <row r="89" spans="1:13" ht="14.4" customHeight="1" x14ac:dyDescent="0.3">
      <c r="A89" s="660" t="s">
        <v>2272</v>
      </c>
      <c r="B89" s="661" t="s">
        <v>3678</v>
      </c>
      <c r="C89" s="661" t="s">
        <v>2363</v>
      </c>
      <c r="D89" s="661" t="s">
        <v>2364</v>
      </c>
      <c r="E89" s="661" t="s">
        <v>2365</v>
      </c>
      <c r="F89" s="664"/>
      <c r="G89" s="664"/>
      <c r="H89" s="677">
        <v>0</v>
      </c>
      <c r="I89" s="664">
        <v>3</v>
      </c>
      <c r="J89" s="664">
        <v>359.1</v>
      </c>
      <c r="K89" s="677">
        <v>1</v>
      </c>
      <c r="L89" s="664">
        <v>3</v>
      </c>
      <c r="M89" s="665">
        <v>359.1</v>
      </c>
    </row>
    <row r="90" spans="1:13" ht="14.4" customHeight="1" x14ac:dyDescent="0.3">
      <c r="A90" s="660" t="s">
        <v>2272</v>
      </c>
      <c r="B90" s="661" t="s">
        <v>3678</v>
      </c>
      <c r="C90" s="661" t="s">
        <v>2937</v>
      </c>
      <c r="D90" s="661" t="s">
        <v>2938</v>
      </c>
      <c r="E90" s="661" t="s">
        <v>2939</v>
      </c>
      <c r="F90" s="664"/>
      <c r="G90" s="664"/>
      <c r="H90" s="677">
        <v>0</v>
      </c>
      <c r="I90" s="664">
        <v>7</v>
      </c>
      <c r="J90" s="664">
        <v>2976.19</v>
      </c>
      <c r="K90" s="677">
        <v>1</v>
      </c>
      <c r="L90" s="664">
        <v>7</v>
      </c>
      <c r="M90" s="665">
        <v>2976.19</v>
      </c>
    </row>
    <row r="91" spans="1:13" ht="14.4" customHeight="1" x14ac:dyDescent="0.3">
      <c r="A91" s="660" t="s">
        <v>2272</v>
      </c>
      <c r="B91" s="661" t="s">
        <v>3678</v>
      </c>
      <c r="C91" s="661" t="s">
        <v>2940</v>
      </c>
      <c r="D91" s="661" t="s">
        <v>2938</v>
      </c>
      <c r="E91" s="661" t="s">
        <v>2941</v>
      </c>
      <c r="F91" s="664">
        <v>3</v>
      </c>
      <c r="G91" s="664">
        <v>0</v>
      </c>
      <c r="H91" s="677"/>
      <c r="I91" s="664"/>
      <c r="J91" s="664"/>
      <c r="K91" s="677"/>
      <c r="L91" s="664">
        <v>3</v>
      </c>
      <c r="M91" s="665">
        <v>0</v>
      </c>
    </row>
    <row r="92" spans="1:13" ht="14.4" customHeight="1" x14ac:dyDescent="0.3">
      <c r="A92" s="660" t="s">
        <v>2272</v>
      </c>
      <c r="B92" s="661" t="s">
        <v>2215</v>
      </c>
      <c r="C92" s="661" t="s">
        <v>1613</v>
      </c>
      <c r="D92" s="661" t="s">
        <v>1614</v>
      </c>
      <c r="E92" s="661" t="s">
        <v>2146</v>
      </c>
      <c r="F92" s="664"/>
      <c r="G92" s="664"/>
      <c r="H92" s="677">
        <v>0</v>
      </c>
      <c r="I92" s="664">
        <v>3</v>
      </c>
      <c r="J92" s="664">
        <v>200.45999999999998</v>
      </c>
      <c r="K92" s="677">
        <v>1</v>
      </c>
      <c r="L92" s="664">
        <v>3</v>
      </c>
      <c r="M92" s="665">
        <v>200.45999999999998</v>
      </c>
    </row>
    <row r="93" spans="1:13" ht="14.4" customHeight="1" x14ac:dyDescent="0.3">
      <c r="A93" s="660" t="s">
        <v>2272</v>
      </c>
      <c r="B93" s="661" t="s">
        <v>2157</v>
      </c>
      <c r="C93" s="661" t="s">
        <v>966</v>
      </c>
      <c r="D93" s="661" t="s">
        <v>967</v>
      </c>
      <c r="E93" s="661" t="s">
        <v>2159</v>
      </c>
      <c r="F93" s="664"/>
      <c r="G93" s="664"/>
      <c r="H93" s="677">
        <v>0</v>
      </c>
      <c r="I93" s="664">
        <v>15</v>
      </c>
      <c r="J93" s="664">
        <v>726.29999999999984</v>
      </c>
      <c r="K93" s="677">
        <v>1</v>
      </c>
      <c r="L93" s="664">
        <v>15</v>
      </c>
      <c r="M93" s="665">
        <v>726.29999999999984</v>
      </c>
    </row>
    <row r="94" spans="1:13" ht="14.4" customHeight="1" x14ac:dyDescent="0.3">
      <c r="A94" s="660" t="s">
        <v>2272</v>
      </c>
      <c r="B94" s="661" t="s">
        <v>2157</v>
      </c>
      <c r="C94" s="661" t="s">
        <v>2555</v>
      </c>
      <c r="D94" s="661" t="s">
        <v>2556</v>
      </c>
      <c r="E94" s="661" t="s">
        <v>2557</v>
      </c>
      <c r="F94" s="664">
        <v>1</v>
      </c>
      <c r="G94" s="664">
        <v>48.42</v>
      </c>
      <c r="H94" s="677">
        <v>1</v>
      </c>
      <c r="I94" s="664"/>
      <c r="J94" s="664"/>
      <c r="K94" s="677">
        <v>0</v>
      </c>
      <c r="L94" s="664">
        <v>1</v>
      </c>
      <c r="M94" s="665">
        <v>48.42</v>
      </c>
    </row>
    <row r="95" spans="1:13" ht="14.4" customHeight="1" x14ac:dyDescent="0.3">
      <c r="A95" s="660" t="s">
        <v>2272</v>
      </c>
      <c r="B95" s="661" t="s">
        <v>3679</v>
      </c>
      <c r="C95" s="661" t="s">
        <v>2834</v>
      </c>
      <c r="D95" s="661" t="s">
        <v>2536</v>
      </c>
      <c r="E95" s="661" t="s">
        <v>2835</v>
      </c>
      <c r="F95" s="664"/>
      <c r="G95" s="664"/>
      <c r="H95" s="677">
        <v>0</v>
      </c>
      <c r="I95" s="664">
        <v>1</v>
      </c>
      <c r="J95" s="664">
        <v>206.53</v>
      </c>
      <c r="K95" s="677">
        <v>1</v>
      </c>
      <c r="L95" s="664">
        <v>1</v>
      </c>
      <c r="M95" s="665">
        <v>206.53</v>
      </c>
    </row>
    <row r="96" spans="1:13" ht="14.4" customHeight="1" x14ac:dyDescent="0.3">
      <c r="A96" s="660" t="s">
        <v>2272</v>
      </c>
      <c r="B96" s="661" t="s">
        <v>3679</v>
      </c>
      <c r="C96" s="661" t="s">
        <v>2535</v>
      </c>
      <c r="D96" s="661" t="s">
        <v>2536</v>
      </c>
      <c r="E96" s="661" t="s">
        <v>2537</v>
      </c>
      <c r="F96" s="664"/>
      <c r="G96" s="664"/>
      <c r="H96" s="677">
        <v>0</v>
      </c>
      <c r="I96" s="664">
        <v>50</v>
      </c>
      <c r="J96" s="664">
        <v>30980.000000000007</v>
      </c>
      <c r="K96" s="677">
        <v>1</v>
      </c>
      <c r="L96" s="664">
        <v>50</v>
      </c>
      <c r="M96" s="665">
        <v>30980.000000000007</v>
      </c>
    </row>
    <row r="97" spans="1:13" ht="14.4" customHeight="1" x14ac:dyDescent="0.3">
      <c r="A97" s="660" t="s">
        <v>2272</v>
      </c>
      <c r="B97" s="661" t="s">
        <v>2160</v>
      </c>
      <c r="C97" s="661" t="s">
        <v>1007</v>
      </c>
      <c r="D97" s="661" t="s">
        <v>1004</v>
      </c>
      <c r="E97" s="661" t="s">
        <v>2163</v>
      </c>
      <c r="F97" s="664"/>
      <c r="G97" s="664"/>
      <c r="H97" s="677">
        <v>0</v>
      </c>
      <c r="I97" s="664">
        <v>3</v>
      </c>
      <c r="J97" s="664">
        <v>281.88</v>
      </c>
      <c r="K97" s="677">
        <v>1</v>
      </c>
      <c r="L97" s="664">
        <v>3</v>
      </c>
      <c r="M97" s="665">
        <v>281.88</v>
      </c>
    </row>
    <row r="98" spans="1:13" ht="14.4" customHeight="1" x14ac:dyDescent="0.3">
      <c r="A98" s="660" t="s">
        <v>2272</v>
      </c>
      <c r="B98" s="661" t="s">
        <v>2160</v>
      </c>
      <c r="C98" s="661" t="s">
        <v>3050</v>
      </c>
      <c r="D98" s="661" t="s">
        <v>3051</v>
      </c>
      <c r="E98" s="661" t="s">
        <v>2887</v>
      </c>
      <c r="F98" s="664"/>
      <c r="G98" s="664"/>
      <c r="H98" s="677">
        <v>0</v>
      </c>
      <c r="I98" s="664">
        <v>5</v>
      </c>
      <c r="J98" s="664">
        <v>1503.4</v>
      </c>
      <c r="K98" s="677">
        <v>1</v>
      </c>
      <c r="L98" s="664">
        <v>5</v>
      </c>
      <c r="M98" s="665">
        <v>1503.4</v>
      </c>
    </row>
    <row r="99" spans="1:13" ht="14.4" customHeight="1" x14ac:dyDescent="0.3">
      <c r="A99" s="660" t="s">
        <v>2272</v>
      </c>
      <c r="B99" s="661" t="s">
        <v>2173</v>
      </c>
      <c r="C99" s="661" t="s">
        <v>2966</v>
      </c>
      <c r="D99" s="661" t="s">
        <v>2967</v>
      </c>
      <c r="E99" s="661" t="s">
        <v>2968</v>
      </c>
      <c r="F99" s="664">
        <v>1</v>
      </c>
      <c r="G99" s="664">
        <v>340.97</v>
      </c>
      <c r="H99" s="677">
        <v>1</v>
      </c>
      <c r="I99" s="664"/>
      <c r="J99" s="664"/>
      <c r="K99" s="677">
        <v>0</v>
      </c>
      <c r="L99" s="664">
        <v>1</v>
      </c>
      <c r="M99" s="665">
        <v>340.97</v>
      </c>
    </row>
    <row r="100" spans="1:13" ht="14.4" customHeight="1" x14ac:dyDescent="0.3">
      <c r="A100" s="660" t="s">
        <v>2272</v>
      </c>
      <c r="B100" s="661" t="s">
        <v>2173</v>
      </c>
      <c r="C100" s="661" t="s">
        <v>2969</v>
      </c>
      <c r="D100" s="661" t="s">
        <v>1014</v>
      </c>
      <c r="E100" s="661" t="s">
        <v>2970</v>
      </c>
      <c r="F100" s="664"/>
      <c r="G100" s="664"/>
      <c r="H100" s="677">
        <v>0</v>
      </c>
      <c r="I100" s="664">
        <v>1</v>
      </c>
      <c r="J100" s="664">
        <v>227.32</v>
      </c>
      <c r="K100" s="677">
        <v>1</v>
      </c>
      <c r="L100" s="664">
        <v>1</v>
      </c>
      <c r="M100" s="665">
        <v>227.32</v>
      </c>
    </row>
    <row r="101" spans="1:13" ht="14.4" customHeight="1" x14ac:dyDescent="0.3">
      <c r="A101" s="660" t="s">
        <v>2274</v>
      </c>
      <c r="B101" s="661" t="s">
        <v>2115</v>
      </c>
      <c r="C101" s="661" t="s">
        <v>1061</v>
      </c>
      <c r="D101" s="661" t="s">
        <v>610</v>
      </c>
      <c r="E101" s="661" t="s">
        <v>1062</v>
      </c>
      <c r="F101" s="664"/>
      <c r="G101" s="664"/>
      <c r="H101" s="677">
        <v>0</v>
      </c>
      <c r="I101" s="664">
        <v>5</v>
      </c>
      <c r="J101" s="664">
        <v>2716.95</v>
      </c>
      <c r="K101" s="677">
        <v>1</v>
      </c>
      <c r="L101" s="664">
        <v>5</v>
      </c>
      <c r="M101" s="665">
        <v>2716.95</v>
      </c>
    </row>
    <row r="102" spans="1:13" ht="14.4" customHeight="1" x14ac:dyDescent="0.3">
      <c r="A102" s="660" t="s">
        <v>2274</v>
      </c>
      <c r="B102" s="661" t="s">
        <v>2115</v>
      </c>
      <c r="C102" s="661" t="s">
        <v>982</v>
      </c>
      <c r="D102" s="661" t="s">
        <v>610</v>
      </c>
      <c r="E102" s="661" t="s">
        <v>613</v>
      </c>
      <c r="F102" s="664"/>
      <c r="G102" s="664"/>
      <c r="H102" s="677">
        <v>0</v>
      </c>
      <c r="I102" s="664">
        <v>32</v>
      </c>
      <c r="J102" s="664">
        <v>26083.199999999997</v>
      </c>
      <c r="K102" s="677">
        <v>1</v>
      </c>
      <c r="L102" s="664">
        <v>32</v>
      </c>
      <c r="M102" s="665">
        <v>26083.199999999997</v>
      </c>
    </row>
    <row r="103" spans="1:13" ht="14.4" customHeight="1" x14ac:dyDescent="0.3">
      <c r="A103" s="660" t="s">
        <v>2274</v>
      </c>
      <c r="B103" s="661" t="s">
        <v>2115</v>
      </c>
      <c r="C103" s="661" t="s">
        <v>984</v>
      </c>
      <c r="D103" s="661" t="s">
        <v>610</v>
      </c>
      <c r="E103" s="661" t="s">
        <v>985</v>
      </c>
      <c r="F103" s="664"/>
      <c r="G103" s="664"/>
      <c r="H103" s="677">
        <v>0</v>
      </c>
      <c r="I103" s="664">
        <v>3</v>
      </c>
      <c r="J103" s="664">
        <v>2771.2200000000003</v>
      </c>
      <c r="K103" s="677">
        <v>1</v>
      </c>
      <c r="L103" s="664">
        <v>3</v>
      </c>
      <c r="M103" s="665">
        <v>2771.2200000000003</v>
      </c>
    </row>
    <row r="104" spans="1:13" ht="14.4" customHeight="1" x14ac:dyDescent="0.3">
      <c r="A104" s="660" t="s">
        <v>2274</v>
      </c>
      <c r="B104" s="661" t="s">
        <v>2115</v>
      </c>
      <c r="C104" s="661" t="s">
        <v>2480</v>
      </c>
      <c r="D104" s="661" t="s">
        <v>1393</v>
      </c>
      <c r="E104" s="661" t="s">
        <v>1547</v>
      </c>
      <c r="F104" s="664"/>
      <c r="G104" s="664"/>
      <c r="H104" s="677">
        <v>0</v>
      </c>
      <c r="I104" s="664">
        <v>1</v>
      </c>
      <c r="J104" s="664">
        <v>2309.36</v>
      </c>
      <c r="K104" s="677">
        <v>1</v>
      </c>
      <c r="L104" s="664">
        <v>1</v>
      </c>
      <c r="M104" s="665">
        <v>2309.36</v>
      </c>
    </row>
    <row r="105" spans="1:13" ht="14.4" customHeight="1" x14ac:dyDescent="0.3">
      <c r="A105" s="660" t="s">
        <v>2274</v>
      </c>
      <c r="B105" s="661" t="s">
        <v>2137</v>
      </c>
      <c r="C105" s="661" t="s">
        <v>1126</v>
      </c>
      <c r="D105" s="661" t="s">
        <v>2138</v>
      </c>
      <c r="E105" s="661" t="s">
        <v>2139</v>
      </c>
      <c r="F105" s="664"/>
      <c r="G105" s="664"/>
      <c r="H105" s="677">
        <v>0</v>
      </c>
      <c r="I105" s="664">
        <v>1</v>
      </c>
      <c r="J105" s="664">
        <v>154.36000000000001</v>
      </c>
      <c r="K105" s="677">
        <v>1</v>
      </c>
      <c r="L105" s="664">
        <v>1</v>
      </c>
      <c r="M105" s="665">
        <v>154.36000000000001</v>
      </c>
    </row>
    <row r="106" spans="1:13" ht="14.4" customHeight="1" x14ac:dyDescent="0.3">
      <c r="A106" s="660" t="s">
        <v>2274</v>
      </c>
      <c r="B106" s="661" t="s">
        <v>2145</v>
      </c>
      <c r="C106" s="661" t="s">
        <v>1101</v>
      </c>
      <c r="D106" s="661" t="s">
        <v>1102</v>
      </c>
      <c r="E106" s="661" t="s">
        <v>2146</v>
      </c>
      <c r="F106" s="664"/>
      <c r="G106" s="664"/>
      <c r="H106" s="677">
        <v>0</v>
      </c>
      <c r="I106" s="664">
        <v>5</v>
      </c>
      <c r="J106" s="664">
        <v>852.60000000000014</v>
      </c>
      <c r="K106" s="677">
        <v>1</v>
      </c>
      <c r="L106" s="664">
        <v>5</v>
      </c>
      <c r="M106" s="665">
        <v>852.60000000000014</v>
      </c>
    </row>
    <row r="107" spans="1:13" ht="14.4" customHeight="1" x14ac:dyDescent="0.3">
      <c r="A107" s="660" t="s">
        <v>2274</v>
      </c>
      <c r="B107" s="661" t="s">
        <v>3677</v>
      </c>
      <c r="C107" s="661" t="s">
        <v>2553</v>
      </c>
      <c r="D107" s="661" t="s">
        <v>2453</v>
      </c>
      <c r="E107" s="661" t="s">
        <v>2554</v>
      </c>
      <c r="F107" s="664"/>
      <c r="G107" s="664"/>
      <c r="H107" s="677">
        <v>0</v>
      </c>
      <c r="I107" s="664">
        <v>13</v>
      </c>
      <c r="J107" s="664">
        <v>1258.9199999999998</v>
      </c>
      <c r="K107" s="677">
        <v>1</v>
      </c>
      <c r="L107" s="664">
        <v>13</v>
      </c>
      <c r="M107" s="665">
        <v>1258.9199999999998</v>
      </c>
    </row>
    <row r="108" spans="1:13" ht="14.4" customHeight="1" x14ac:dyDescent="0.3">
      <c r="A108" s="660" t="s">
        <v>2274</v>
      </c>
      <c r="B108" s="661" t="s">
        <v>3677</v>
      </c>
      <c r="C108" s="661" t="s">
        <v>2753</v>
      </c>
      <c r="D108" s="661" t="s">
        <v>2453</v>
      </c>
      <c r="E108" s="661" t="s">
        <v>2754</v>
      </c>
      <c r="F108" s="664"/>
      <c r="G108" s="664"/>
      <c r="H108" s="677">
        <v>0</v>
      </c>
      <c r="I108" s="664">
        <v>1</v>
      </c>
      <c r="J108" s="664">
        <v>193.68</v>
      </c>
      <c r="K108" s="677">
        <v>1</v>
      </c>
      <c r="L108" s="664">
        <v>1</v>
      </c>
      <c r="M108" s="665">
        <v>193.68</v>
      </c>
    </row>
    <row r="109" spans="1:13" ht="14.4" customHeight="1" x14ac:dyDescent="0.3">
      <c r="A109" s="660" t="s">
        <v>2274</v>
      </c>
      <c r="B109" s="661" t="s">
        <v>3677</v>
      </c>
      <c r="C109" s="661" t="s">
        <v>2452</v>
      </c>
      <c r="D109" s="661" t="s">
        <v>2453</v>
      </c>
      <c r="E109" s="661" t="s">
        <v>2454</v>
      </c>
      <c r="F109" s="664"/>
      <c r="G109" s="664"/>
      <c r="H109" s="677">
        <v>0</v>
      </c>
      <c r="I109" s="664">
        <v>1</v>
      </c>
      <c r="J109" s="664">
        <v>64.56</v>
      </c>
      <c r="K109" s="677">
        <v>1</v>
      </c>
      <c r="L109" s="664">
        <v>1</v>
      </c>
      <c r="M109" s="665">
        <v>64.56</v>
      </c>
    </row>
    <row r="110" spans="1:13" ht="14.4" customHeight="1" x14ac:dyDescent="0.3">
      <c r="A110" s="660" t="s">
        <v>2274</v>
      </c>
      <c r="B110" s="661" t="s">
        <v>2157</v>
      </c>
      <c r="C110" s="661" t="s">
        <v>966</v>
      </c>
      <c r="D110" s="661" t="s">
        <v>967</v>
      </c>
      <c r="E110" s="661" t="s">
        <v>2159</v>
      </c>
      <c r="F110" s="664"/>
      <c r="G110" s="664"/>
      <c r="H110" s="677">
        <v>0</v>
      </c>
      <c r="I110" s="664">
        <v>3</v>
      </c>
      <c r="J110" s="664">
        <v>145.26</v>
      </c>
      <c r="K110" s="677">
        <v>1</v>
      </c>
      <c r="L110" s="664">
        <v>3</v>
      </c>
      <c r="M110" s="665">
        <v>145.26</v>
      </c>
    </row>
    <row r="111" spans="1:13" ht="14.4" customHeight="1" x14ac:dyDescent="0.3">
      <c r="A111" s="660" t="s">
        <v>2274</v>
      </c>
      <c r="B111" s="661" t="s">
        <v>2157</v>
      </c>
      <c r="C111" s="661" t="s">
        <v>2349</v>
      </c>
      <c r="D111" s="661" t="s">
        <v>967</v>
      </c>
      <c r="E111" s="661" t="s">
        <v>2350</v>
      </c>
      <c r="F111" s="664"/>
      <c r="G111" s="664"/>
      <c r="H111" s="677"/>
      <c r="I111" s="664">
        <v>1</v>
      </c>
      <c r="J111" s="664">
        <v>0</v>
      </c>
      <c r="K111" s="677"/>
      <c r="L111" s="664">
        <v>1</v>
      </c>
      <c r="M111" s="665">
        <v>0</v>
      </c>
    </row>
    <row r="112" spans="1:13" ht="14.4" customHeight="1" x14ac:dyDescent="0.3">
      <c r="A112" s="660" t="s">
        <v>2274</v>
      </c>
      <c r="B112" s="661" t="s">
        <v>2157</v>
      </c>
      <c r="C112" s="661" t="s">
        <v>3121</v>
      </c>
      <c r="D112" s="661" t="s">
        <v>2556</v>
      </c>
      <c r="E112" s="661" t="s">
        <v>3122</v>
      </c>
      <c r="F112" s="664">
        <v>1</v>
      </c>
      <c r="G112" s="664">
        <v>0</v>
      </c>
      <c r="H112" s="677"/>
      <c r="I112" s="664"/>
      <c r="J112" s="664"/>
      <c r="K112" s="677"/>
      <c r="L112" s="664">
        <v>1</v>
      </c>
      <c r="M112" s="665">
        <v>0</v>
      </c>
    </row>
    <row r="113" spans="1:13" ht="14.4" customHeight="1" x14ac:dyDescent="0.3">
      <c r="A113" s="660" t="s">
        <v>2274</v>
      </c>
      <c r="B113" s="661" t="s">
        <v>2157</v>
      </c>
      <c r="C113" s="661" t="s">
        <v>3123</v>
      </c>
      <c r="D113" s="661" t="s">
        <v>967</v>
      </c>
      <c r="E113" s="661" t="s">
        <v>2159</v>
      </c>
      <c r="F113" s="664">
        <v>1</v>
      </c>
      <c r="G113" s="664">
        <v>48.42</v>
      </c>
      <c r="H113" s="677">
        <v>1</v>
      </c>
      <c r="I113" s="664"/>
      <c r="J113" s="664"/>
      <c r="K113" s="677">
        <v>0</v>
      </c>
      <c r="L113" s="664">
        <v>1</v>
      </c>
      <c r="M113" s="665">
        <v>48.42</v>
      </c>
    </row>
    <row r="114" spans="1:13" ht="14.4" customHeight="1" x14ac:dyDescent="0.3">
      <c r="A114" s="660" t="s">
        <v>2274</v>
      </c>
      <c r="B114" s="661" t="s">
        <v>2160</v>
      </c>
      <c r="C114" s="661" t="s">
        <v>1007</v>
      </c>
      <c r="D114" s="661" t="s">
        <v>1004</v>
      </c>
      <c r="E114" s="661" t="s">
        <v>2163</v>
      </c>
      <c r="F114" s="664"/>
      <c r="G114" s="664"/>
      <c r="H114" s="677">
        <v>0</v>
      </c>
      <c r="I114" s="664">
        <v>1</v>
      </c>
      <c r="J114" s="664">
        <v>93.96</v>
      </c>
      <c r="K114" s="677">
        <v>1</v>
      </c>
      <c r="L114" s="664">
        <v>1</v>
      </c>
      <c r="M114" s="665">
        <v>93.96</v>
      </c>
    </row>
    <row r="115" spans="1:13" ht="14.4" customHeight="1" x14ac:dyDescent="0.3">
      <c r="A115" s="660" t="s">
        <v>2275</v>
      </c>
      <c r="B115" s="661" t="s">
        <v>2115</v>
      </c>
      <c r="C115" s="661" t="s">
        <v>1061</v>
      </c>
      <c r="D115" s="661" t="s">
        <v>610</v>
      </c>
      <c r="E115" s="661" t="s">
        <v>1062</v>
      </c>
      <c r="F115" s="664"/>
      <c r="G115" s="664"/>
      <c r="H115" s="677">
        <v>0</v>
      </c>
      <c r="I115" s="664">
        <v>8</v>
      </c>
      <c r="J115" s="664">
        <v>4347.12</v>
      </c>
      <c r="K115" s="677">
        <v>1</v>
      </c>
      <c r="L115" s="664">
        <v>8</v>
      </c>
      <c r="M115" s="665">
        <v>4347.12</v>
      </c>
    </row>
    <row r="116" spans="1:13" ht="14.4" customHeight="1" x14ac:dyDescent="0.3">
      <c r="A116" s="660" t="s">
        <v>2275</v>
      </c>
      <c r="B116" s="661" t="s">
        <v>2115</v>
      </c>
      <c r="C116" s="661" t="s">
        <v>982</v>
      </c>
      <c r="D116" s="661" t="s">
        <v>610</v>
      </c>
      <c r="E116" s="661" t="s">
        <v>613</v>
      </c>
      <c r="F116" s="664"/>
      <c r="G116" s="664"/>
      <c r="H116" s="677">
        <v>0</v>
      </c>
      <c r="I116" s="664">
        <v>17</v>
      </c>
      <c r="J116" s="664">
        <v>13856.7</v>
      </c>
      <c r="K116" s="677">
        <v>1</v>
      </c>
      <c r="L116" s="664">
        <v>17</v>
      </c>
      <c r="M116" s="665">
        <v>13856.7</v>
      </c>
    </row>
    <row r="117" spans="1:13" ht="14.4" customHeight="1" x14ac:dyDescent="0.3">
      <c r="A117" s="660" t="s">
        <v>2275</v>
      </c>
      <c r="B117" s="661" t="s">
        <v>2121</v>
      </c>
      <c r="C117" s="661" t="s">
        <v>3185</v>
      </c>
      <c r="D117" s="661" t="s">
        <v>3186</v>
      </c>
      <c r="E117" s="661" t="s">
        <v>3187</v>
      </c>
      <c r="F117" s="664"/>
      <c r="G117" s="664"/>
      <c r="H117" s="677">
        <v>0</v>
      </c>
      <c r="I117" s="664">
        <v>2</v>
      </c>
      <c r="J117" s="664">
        <v>579.24</v>
      </c>
      <c r="K117" s="677">
        <v>1</v>
      </c>
      <c r="L117" s="664">
        <v>2</v>
      </c>
      <c r="M117" s="665">
        <v>579.24</v>
      </c>
    </row>
    <row r="118" spans="1:13" ht="14.4" customHeight="1" x14ac:dyDescent="0.3">
      <c r="A118" s="660" t="s">
        <v>2275</v>
      </c>
      <c r="B118" s="661" t="s">
        <v>2137</v>
      </c>
      <c r="C118" s="661" t="s">
        <v>1126</v>
      </c>
      <c r="D118" s="661" t="s">
        <v>2138</v>
      </c>
      <c r="E118" s="661" t="s">
        <v>2139</v>
      </c>
      <c r="F118" s="664"/>
      <c r="G118" s="664"/>
      <c r="H118" s="677">
        <v>0</v>
      </c>
      <c r="I118" s="664">
        <v>2</v>
      </c>
      <c r="J118" s="664">
        <v>304.39999999999998</v>
      </c>
      <c r="K118" s="677">
        <v>1</v>
      </c>
      <c r="L118" s="664">
        <v>2</v>
      </c>
      <c r="M118" s="665">
        <v>304.39999999999998</v>
      </c>
    </row>
    <row r="119" spans="1:13" ht="14.4" customHeight="1" x14ac:dyDescent="0.3">
      <c r="A119" s="660" t="s">
        <v>2275</v>
      </c>
      <c r="B119" s="661" t="s">
        <v>2149</v>
      </c>
      <c r="C119" s="661" t="s">
        <v>1105</v>
      </c>
      <c r="D119" s="661" t="s">
        <v>1106</v>
      </c>
      <c r="E119" s="661" t="s">
        <v>1107</v>
      </c>
      <c r="F119" s="664"/>
      <c r="G119" s="664"/>
      <c r="H119" s="677">
        <v>0</v>
      </c>
      <c r="I119" s="664">
        <v>6</v>
      </c>
      <c r="J119" s="664">
        <v>883.86</v>
      </c>
      <c r="K119" s="677">
        <v>1</v>
      </c>
      <c r="L119" s="664">
        <v>6</v>
      </c>
      <c r="M119" s="665">
        <v>883.86</v>
      </c>
    </row>
    <row r="120" spans="1:13" ht="14.4" customHeight="1" x14ac:dyDescent="0.3">
      <c r="A120" s="660" t="s">
        <v>2275</v>
      </c>
      <c r="B120" s="661" t="s">
        <v>3682</v>
      </c>
      <c r="C120" s="661" t="s">
        <v>3175</v>
      </c>
      <c r="D120" s="661" t="s">
        <v>3176</v>
      </c>
      <c r="E120" s="661" t="s">
        <v>3177</v>
      </c>
      <c r="F120" s="664"/>
      <c r="G120" s="664"/>
      <c r="H120" s="677">
        <v>0</v>
      </c>
      <c r="I120" s="664">
        <v>1</v>
      </c>
      <c r="J120" s="664">
        <v>424.24</v>
      </c>
      <c r="K120" s="677">
        <v>1</v>
      </c>
      <c r="L120" s="664">
        <v>1</v>
      </c>
      <c r="M120" s="665">
        <v>424.24</v>
      </c>
    </row>
    <row r="121" spans="1:13" ht="14.4" customHeight="1" x14ac:dyDescent="0.3">
      <c r="A121" s="660" t="s">
        <v>2276</v>
      </c>
      <c r="B121" s="661" t="s">
        <v>2115</v>
      </c>
      <c r="C121" s="661" t="s">
        <v>1059</v>
      </c>
      <c r="D121" s="661" t="s">
        <v>610</v>
      </c>
      <c r="E121" s="661" t="s">
        <v>611</v>
      </c>
      <c r="F121" s="664"/>
      <c r="G121" s="664"/>
      <c r="H121" s="677">
        <v>0</v>
      </c>
      <c r="I121" s="664">
        <v>2</v>
      </c>
      <c r="J121" s="664">
        <v>815.1</v>
      </c>
      <c r="K121" s="677">
        <v>1</v>
      </c>
      <c r="L121" s="664">
        <v>2</v>
      </c>
      <c r="M121" s="665">
        <v>815.1</v>
      </c>
    </row>
    <row r="122" spans="1:13" ht="14.4" customHeight="1" x14ac:dyDescent="0.3">
      <c r="A122" s="660" t="s">
        <v>2276</v>
      </c>
      <c r="B122" s="661" t="s">
        <v>2115</v>
      </c>
      <c r="C122" s="661" t="s">
        <v>1061</v>
      </c>
      <c r="D122" s="661" t="s">
        <v>610</v>
      </c>
      <c r="E122" s="661" t="s">
        <v>1062</v>
      </c>
      <c r="F122" s="664"/>
      <c r="G122" s="664"/>
      <c r="H122" s="677">
        <v>0</v>
      </c>
      <c r="I122" s="664">
        <v>6</v>
      </c>
      <c r="J122" s="664">
        <v>3260.3399999999997</v>
      </c>
      <c r="K122" s="677">
        <v>1</v>
      </c>
      <c r="L122" s="664">
        <v>6</v>
      </c>
      <c r="M122" s="665">
        <v>3260.3399999999997</v>
      </c>
    </row>
    <row r="123" spans="1:13" ht="14.4" customHeight="1" x14ac:dyDescent="0.3">
      <c r="A123" s="660" t="s">
        <v>2276</v>
      </c>
      <c r="B123" s="661" t="s">
        <v>2115</v>
      </c>
      <c r="C123" s="661" t="s">
        <v>982</v>
      </c>
      <c r="D123" s="661" t="s">
        <v>610</v>
      </c>
      <c r="E123" s="661" t="s">
        <v>613</v>
      </c>
      <c r="F123" s="664"/>
      <c r="G123" s="664"/>
      <c r="H123" s="677">
        <v>0</v>
      </c>
      <c r="I123" s="664">
        <v>22</v>
      </c>
      <c r="J123" s="664">
        <v>17932.2</v>
      </c>
      <c r="K123" s="677">
        <v>1</v>
      </c>
      <c r="L123" s="664">
        <v>22</v>
      </c>
      <c r="M123" s="665">
        <v>17932.2</v>
      </c>
    </row>
    <row r="124" spans="1:13" ht="14.4" customHeight="1" x14ac:dyDescent="0.3">
      <c r="A124" s="660" t="s">
        <v>2276</v>
      </c>
      <c r="B124" s="661" t="s">
        <v>2115</v>
      </c>
      <c r="C124" s="661" t="s">
        <v>2458</v>
      </c>
      <c r="D124" s="661" t="s">
        <v>1393</v>
      </c>
      <c r="E124" s="661" t="s">
        <v>613</v>
      </c>
      <c r="F124" s="664"/>
      <c r="G124" s="664"/>
      <c r="H124" s="677">
        <v>0</v>
      </c>
      <c r="I124" s="664">
        <v>2</v>
      </c>
      <c r="J124" s="664">
        <v>2771.24</v>
      </c>
      <c r="K124" s="677">
        <v>1</v>
      </c>
      <c r="L124" s="664">
        <v>2</v>
      </c>
      <c r="M124" s="665">
        <v>2771.24</v>
      </c>
    </row>
    <row r="125" spans="1:13" ht="14.4" customHeight="1" x14ac:dyDescent="0.3">
      <c r="A125" s="660" t="s">
        <v>2276</v>
      </c>
      <c r="B125" s="661" t="s">
        <v>2137</v>
      </c>
      <c r="C125" s="661" t="s">
        <v>1126</v>
      </c>
      <c r="D125" s="661" t="s">
        <v>2138</v>
      </c>
      <c r="E125" s="661" t="s">
        <v>2139</v>
      </c>
      <c r="F125" s="664"/>
      <c r="G125" s="664"/>
      <c r="H125" s="677">
        <v>0</v>
      </c>
      <c r="I125" s="664">
        <v>1</v>
      </c>
      <c r="J125" s="664">
        <v>154.36000000000001</v>
      </c>
      <c r="K125" s="677">
        <v>1</v>
      </c>
      <c r="L125" s="664">
        <v>1</v>
      </c>
      <c r="M125" s="665">
        <v>154.36000000000001</v>
      </c>
    </row>
    <row r="126" spans="1:13" ht="14.4" customHeight="1" x14ac:dyDescent="0.3">
      <c r="A126" s="660" t="s">
        <v>2276</v>
      </c>
      <c r="B126" s="661" t="s">
        <v>2145</v>
      </c>
      <c r="C126" s="661" t="s">
        <v>1101</v>
      </c>
      <c r="D126" s="661" t="s">
        <v>1102</v>
      </c>
      <c r="E126" s="661" t="s">
        <v>2146</v>
      </c>
      <c r="F126" s="664"/>
      <c r="G126" s="664"/>
      <c r="H126" s="677">
        <v>0</v>
      </c>
      <c r="I126" s="664">
        <v>7</v>
      </c>
      <c r="J126" s="664">
        <v>1193.6400000000001</v>
      </c>
      <c r="K126" s="677">
        <v>1</v>
      </c>
      <c r="L126" s="664">
        <v>7</v>
      </c>
      <c r="M126" s="665">
        <v>1193.6400000000001</v>
      </c>
    </row>
    <row r="127" spans="1:13" ht="14.4" customHeight="1" x14ac:dyDescent="0.3">
      <c r="A127" s="660" t="s">
        <v>2276</v>
      </c>
      <c r="B127" s="661" t="s">
        <v>3678</v>
      </c>
      <c r="C127" s="661" t="s">
        <v>3221</v>
      </c>
      <c r="D127" s="661" t="s">
        <v>2938</v>
      </c>
      <c r="E127" s="661" t="s">
        <v>2492</v>
      </c>
      <c r="F127" s="664"/>
      <c r="G127" s="664"/>
      <c r="H127" s="677">
        <v>0</v>
      </c>
      <c r="I127" s="664">
        <v>4</v>
      </c>
      <c r="J127" s="664">
        <v>478.8</v>
      </c>
      <c r="K127" s="677">
        <v>1</v>
      </c>
      <c r="L127" s="664">
        <v>4</v>
      </c>
      <c r="M127" s="665">
        <v>478.8</v>
      </c>
    </row>
    <row r="128" spans="1:13" ht="14.4" customHeight="1" x14ac:dyDescent="0.3">
      <c r="A128" s="660" t="s">
        <v>2276</v>
      </c>
      <c r="B128" s="661" t="s">
        <v>3678</v>
      </c>
      <c r="C128" s="661" t="s">
        <v>2937</v>
      </c>
      <c r="D128" s="661" t="s">
        <v>2938</v>
      </c>
      <c r="E128" s="661" t="s">
        <v>2939</v>
      </c>
      <c r="F128" s="664"/>
      <c r="G128" s="664"/>
      <c r="H128" s="677">
        <v>0</v>
      </c>
      <c r="I128" s="664">
        <v>1</v>
      </c>
      <c r="J128" s="664">
        <v>425.17</v>
      </c>
      <c r="K128" s="677">
        <v>1</v>
      </c>
      <c r="L128" s="664">
        <v>1</v>
      </c>
      <c r="M128" s="665">
        <v>425.17</v>
      </c>
    </row>
    <row r="129" spans="1:13" ht="14.4" customHeight="1" x14ac:dyDescent="0.3">
      <c r="A129" s="660" t="s">
        <v>2276</v>
      </c>
      <c r="B129" s="661" t="s">
        <v>2157</v>
      </c>
      <c r="C129" s="661" t="s">
        <v>1037</v>
      </c>
      <c r="D129" s="661" t="s">
        <v>967</v>
      </c>
      <c r="E129" s="661" t="s">
        <v>2158</v>
      </c>
      <c r="F129" s="664"/>
      <c r="G129" s="664"/>
      <c r="H129" s="677">
        <v>0</v>
      </c>
      <c r="I129" s="664">
        <v>1</v>
      </c>
      <c r="J129" s="664">
        <v>24.22</v>
      </c>
      <c r="K129" s="677">
        <v>1</v>
      </c>
      <c r="L129" s="664">
        <v>1</v>
      </c>
      <c r="M129" s="665">
        <v>24.22</v>
      </c>
    </row>
    <row r="130" spans="1:13" ht="14.4" customHeight="1" x14ac:dyDescent="0.3">
      <c r="A130" s="660" t="s">
        <v>2276</v>
      </c>
      <c r="B130" s="661" t="s">
        <v>2157</v>
      </c>
      <c r="C130" s="661" t="s">
        <v>966</v>
      </c>
      <c r="D130" s="661" t="s">
        <v>967</v>
      </c>
      <c r="E130" s="661" t="s">
        <v>2159</v>
      </c>
      <c r="F130" s="664"/>
      <c r="G130" s="664"/>
      <c r="H130" s="677">
        <v>0</v>
      </c>
      <c r="I130" s="664">
        <v>147</v>
      </c>
      <c r="J130" s="664">
        <v>7117.7400000000016</v>
      </c>
      <c r="K130" s="677">
        <v>1</v>
      </c>
      <c r="L130" s="664">
        <v>147</v>
      </c>
      <c r="M130" s="665">
        <v>7117.7400000000016</v>
      </c>
    </row>
    <row r="131" spans="1:13" ht="14.4" customHeight="1" x14ac:dyDescent="0.3">
      <c r="A131" s="660" t="s">
        <v>2276</v>
      </c>
      <c r="B131" s="661" t="s">
        <v>3679</v>
      </c>
      <c r="C131" s="661" t="s">
        <v>2535</v>
      </c>
      <c r="D131" s="661" t="s">
        <v>2536</v>
      </c>
      <c r="E131" s="661" t="s">
        <v>2537</v>
      </c>
      <c r="F131" s="664"/>
      <c r="G131" s="664"/>
      <c r="H131" s="677">
        <v>0</v>
      </c>
      <c r="I131" s="664">
        <v>1</v>
      </c>
      <c r="J131" s="664">
        <v>619.6</v>
      </c>
      <c r="K131" s="677">
        <v>1</v>
      </c>
      <c r="L131" s="664">
        <v>1</v>
      </c>
      <c r="M131" s="665">
        <v>619.6</v>
      </c>
    </row>
    <row r="132" spans="1:13" ht="14.4" customHeight="1" x14ac:dyDescent="0.3">
      <c r="A132" s="660" t="s">
        <v>2276</v>
      </c>
      <c r="B132" s="661" t="s">
        <v>2160</v>
      </c>
      <c r="C132" s="661" t="s">
        <v>2448</v>
      </c>
      <c r="D132" s="661" t="s">
        <v>2449</v>
      </c>
      <c r="E132" s="661" t="s">
        <v>2450</v>
      </c>
      <c r="F132" s="664"/>
      <c r="G132" s="664"/>
      <c r="H132" s="677">
        <v>0</v>
      </c>
      <c r="I132" s="664">
        <v>2</v>
      </c>
      <c r="J132" s="664">
        <v>62.64</v>
      </c>
      <c r="K132" s="677">
        <v>1</v>
      </c>
      <c r="L132" s="664">
        <v>2</v>
      </c>
      <c r="M132" s="665">
        <v>62.64</v>
      </c>
    </row>
    <row r="133" spans="1:13" ht="14.4" customHeight="1" x14ac:dyDescent="0.3">
      <c r="A133" s="660" t="s">
        <v>2276</v>
      </c>
      <c r="B133" s="661" t="s">
        <v>2160</v>
      </c>
      <c r="C133" s="661" t="s">
        <v>3253</v>
      </c>
      <c r="D133" s="661" t="s">
        <v>2889</v>
      </c>
      <c r="E133" s="661" t="s">
        <v>3254</v>
      </c>
      <c r="F133" s="664"/>
      <c r="G133" s="664"/>
      <c r="H133" s="677">
        <v>0</v>
      </c>
      <c r="I133" s="664">
        <v>1</v>
      </c>
      <c r="J133" s="664">
        <v>187.92</v>
      </c>
      <c r="K133" s="677">
        <v>1</v>
      </c>
      <c r="L133" s="664">
        <v>1</v>
      </c>
      <c r="M133" s="665">
        <v>187.92</v>
      </c>
    </row>
    <row r="134" spans="1:13" ht="14.4" customHeight="1" x14ac:dyDescent="0.3">
      <c r="A134" s="660" t="s">
        <v>2276</v>
      </c>
      <c r="B134" s="661" t="s">
        <v>2160</v>
      </c>
      <c r="C134" s="661" t="s">
        <v>1007</v>
      </c>
      <c r="D134" s="661" t="s">
        <v>1004</v>
      </c>
      <c r="E134" s="661" t="s">
        <v>2163</v>
      </c>
      <c r="F134" s="664"/>
      <c r="G134" s="664"/>
      <c r="H134" s="677">
        <v>0</v>
      </c>
      <c r="I134" s="664">
        <v>1</v>
      </c>
      <c r="J134" s="664">
        <v>93.96</v>
      </c>
      <c r="K134" s="677">
        <v>1</v>
      </c>
      <c r="L134" s="664">
        <v>1</v>
      </c>
      <c r="M134" s="665">
        <v>93.96</v>
      </c>
    </row>
    <row r="135" spans="1:13" ht="14.4" customHeight="1" x14ac:dyDescent="0.3">
      <c r="A135" s="660" t="s">
        <v>2276</v>
      </c>
      <c r="B135" s="661" t="s">
        <v>2160</v>
      </c>
      <c r="C135" s="661" t="s">
        <v>3050</v>
      </c>
      <c r="D135" s="661" t="s">
        <v>3051</v>
      </c>
      <c r="E135" s="661" t="s">
        <v>2887</v>
      </c>
      <c r="F135" s="664"/>
      <c r="G135" s="664"/>
      <c r="H135" s="677">
        <v>0</v>
      </c>
      <c r="I135" s="664">
        <v>1</v>
      </c>
      <c r="J135" s="664">
        <v>300.68</v>
      </c>
      <c r="K135" s="677">
        <v>1</v>
      </c>
      <c r="L135" s="664">
        <v>1</v>
      </c>
      <c r="M135" s="665">
        <v>300.68</v>
      </c>
    </row>
    <row r="136" spans="1:13" ht="14.4" customHeight="1" x14ac:dyDescent="0.3">
      <c r="A136" s="660" t="s">
        <v>2276</v>
      </c>
      <c r="B136" s="661" t="s">
        <v>2238</v>
      </c>
      <c r="C136" s="661" t="s">
        <v>3222</v>
      </c>
      <c r="D136" s="661" t="s">
        <v>1915</v>
      </c>
      <c r="E136" s="661" t="s">
        <v>775</v>
      </c>
      <c r="F136" s="664"/>
      <c r="G136" s="664"/>
      <c r="H136" s="677">
        <v>0</v>
      </c>
      <c r="I136" s="664">
        <v>1</v>
      </c>
      <c r="J136" s="664">
        <v>132</v>
      </c>
      <c r="K136" s="677">
        <v>1</v>
      </c>
      <c r="L136" s="664">
        <v>1</v>
      </c>
      <c r="M136" s="665">
        <v>132</v>
      </c>
    </row>
    <row r="137" spans="1:13" ht="14.4" customHeight="1" x14ac:dyDescent="0.3">
      <c r="A137" s="660" t="s">
        <v>2276</v>
      </c>
      <c r="B137" s="661" t="s">
        <v>2238</v>
      </c>
      <c r="C137" s="661" t="s">
        <v>2694</v>
      </c>
      <c r="D137" s="661" t="s">
        <v>2695</v>
      </c>
      <c r="E137" s="661" t="s">
        <v>2696</v>
      </c>
      <c r="F137" s="664"/>
      <c r="G137" s="664"/>
      <c r="H137" s="677">
        <v>0</v>
      </c>
      <c r="I137" s="664">
        <v>1</v>
      </c>
      <c r="J137" s="664">
        <v>65.989999999999995</v>
      </c>
      <c r="K137" s="677">
        <v>1</v>
      </c>
      <c r="L137" s="664">
        <v>1</v>
      </c>
      <c r="M137" s="665">
        <v>65.989999999999995</v>
      </c>
    </row>
    <row r="138" spans="1:13" ht="14.4" customHeight="1" x14ac:dyDescent="0.3">
      <c r="A138" s="660" t="s">
        <v>2277</v>
      </c>
      <c r="B138" s="661" t="s">
        <v>2115</v>
      </c>
      <c r="C138" s="661" t="s">
        <v>1061</v>
      </c>
      <c r="D138" s="661" t="s">
        <v>610</v>
      </c>
      <c r="E138" s="661" t="s">
        <v>1062</v>
      </c>
      <c r="F138" s="664"/>
      <c r="G138" s="664"/>
      <c r="H138" s="677">
        <v>0</v>
      </c>
      <c r="I138" s="664">
        <v>4</v>
      </c>
      <c r="J138" s="664">
        <v>2173.56</v>
      </c>
      <c r="K138" s="677">
        <v>1</v>
      </c>
      <c r="L138" s="664">
        <v>4</v>
      </c>
      <c r="M138" s="665">
        <v>2173.56</v>
      </c>
    </row>
    <row r="139" spans="1:13" ht="14.4" customHeight="1" x14ac:dyDescent="0.3">
      <c r="A139" s="660" t="s">
        <v>2277</v>
      </c>
      <c r="B139" s="661" t="s">
        <v>2115</v>
      </c>
      <c r="C139" s="661" t="s">
        <v>982</v>
      </c>
      <c r="D139" s="661" t="s">
        <v>610</v>
      </c>
      <c r="E139" s="661" t="s">
        <v>613</v>
      </c>
      <c r="F139" s="664"/>
      <c r="G139" s="664"/>
      <c r="H139" s="677">
        <v>0</v>
      </c>
      <c r="I139" s="664">
        <v>4</v>
      </c>
      <c r="J139" s="664">
        <v>3260.4</v>
      </c>
      <c r="K139" s="677">
        <v>1</v>
      </c>
      <c r="L139" s="664">
        <v>4</v>
      </c>
      <c r="M139" s="665">
        <v>3260.4</v>
      </c>
    </row>
    <row r="140" spans="1:13" ht="14.4" customHeight="1" x14ac:dyDescent="0.3">
      <c r="A140" s="660" t="s">
        <v>2277</v>
      </c>
      <c r="B140" s="661" t="s">
        <v>2115</v>
      </c>
      <c r="C140" s="661" t="s">
        <v>984</v>
      </c>
      <c r="D140" s="661" t="s">
        <v>610</v>
      </c>
      <c r="E140" s="661" t="s">
        <v>985</v>
      </c>
      <c r="F140" s="664"/>
      <c r="G140" s="664"/>
      <c r="H140" s="677">
        <v>0</v>
      </c>
      <c r="I140" s="664">
        <v>1</v>
      </c>
      <c r="J140" s="664">
        <v>923.74</v>
      </c>
      <c r="K140" s="677">
        <v>1</v>
      </c>
      <c r="L140" s="664">
        <v>1</v>
      </c>
      <c r="M140" s="665">
        <v>923.74</v>
      </c>
    </row>
    <row r="141" spans="1:13" ht="14.4" customHeight="1" x14ac:dyDescent="0.3">
      <c r="A141" s="660" t="s">
        <v>2277</v>
      </c>
      <c r="B141" s="661" t="s">
        <v>2183</v>
      </c>
      <c r="C141" s="661" t="s">
        <v>3321</v>
      </c>
      <c r="D141" s="661" t="s">
        <v>3322</v>
      </c>
      <c r="E141" s="661" t="s">
        <v>3323</v>
      </c>
      <c r="F141" s="664"/>
      <c r="G141" s="664"/>
      <c r="H141" s="677">
        <v>0</v>
      </c>
      <c r="I141" s="664">
        <v>2</v>
      </c>
      <c r="J141" s="664">
        <v>1228.5999999999999</v>
      </c>
      <c r="K141" s="677">
        <v>1</v>
      </c>
      <c r="L141" s="664">
        <v>2</v>
      </c>
      <c r="M141" s="665">
        <v>1228.5999999999999</v>
      </c>
    </row>
    <row r="142" spans="1:13" ht="14.4" customHeight="1" x14ac:dyDescent="0.3">
      <c r="A142" s="660" t="s">
        <v>2277</v>
      </c>
      <c r="B142" s="661" t="s">
        <v>2157</v>
      </c>
      <c r="C142" s="661" t="s">
        <v>966</v>
      </c>
      <c r="D142" s="661" t="s">
        <v>967</v>
      </c>
      <c r="E142" s="661" t="s">
        <v>2159</v>
      </c>
      <c r="F142" s="664"/>
      <c r="G142" s="664"/>
      <c r="H142" s="677">
        <v>0</v>
      </c>
      <c r="I142" s="664">
        <v>1</v>
      </c>
      <c r="J142" s="664">
        <v>48.42</v>
      </c>
      <c r="K142" s="677">
        <v>1</v>
      </c>
      <c r="L142" s="664">
        <v>1</v>
      </c>
      <c r="M142" s="665">
        <v>48.42</v>
      </c>
    </row>
    <row r="143" spans="1:13" ht="14.4" customHeight="1" x14ac:dyDescent="0.3">
      <c r="A143" s="660" t="s">
        <v>2277</v>
      </c>
      <c r="B143" s="661" t="s">
        <v>2160</v>
      </c>
      <c r="C143" s="661" t="s">
        <v>3324</v>
      </c>
      <c r="D143" s="661" t="s">
        <v>3051</v>
      </c>
      <c r="E143" s="661" t="s">
        <v>1276</v>
      </c>
      <c r="F143" s="664"/>
      <c r="G143" s="664"/>
      <c r="H143" s="677">
        <v>0</v>
      </c>
      <c r="I143" s="664">
        <v>2</v>
      </c>
      <c r="J143" s="664">
        <v>62.64</v>
      </c>
      <c r="K143" s="677">
        <v>1</v>
      </c>
      <c r="L143" s="664">
        <v>2</v>
      </c>
      <c r="M143" s="665">
        <v>62.64</v>
      </c>
    </row>
    <row r="144" spans="1:13" ht="14.4" customHeight="1" x14ac:dyDescent="0.3">
      <c r="A144" s="660" t="s">
        <v>2277</v>
      </c>
      <c r="B144" s="661" t="s">
        <v>2160</v>
      </c>
      <c r="C144" s="661" t="s">
        <v>2448</v>
      </c>
      <c r="D144" s="661" t="s">
        <v>2449</v>
      </c>
      <c r="E144" s="661" t="s">
        <v>2450</v>
      </c>
      <c r="F144" s="664"/>
      <c r="G144" s="664"/>
      <c r="H144" s="677">
        <v>0</v>
      </c>
      <c r="I144" s="664">
        <v>1</v>
      </c>
      <c r="J144" s="664">
        <v>31.32</v>
      </c>
      <c r="K144" s="677">
        <v>1</v>
      </c>
      <c r="L144" s="664">
        <v>1</v>
      </c>
      <c r="M144" s="665">
        <v>31.32</v>
      </c>
    </row>
    <row r="145" spans="1:13" ht="14.4" customHeight="1" x14ac:dyDescent="0.3">
      <c r="A145" s="660" t="s">
        <v>2278</v>
      </c>
      <c r="B145" s="661" t="s">
        <v>2115</v>
      </c>
      <c r="C145" s="661" t="s">
        <v>1061</v>
      </c>
      <c r="D145" s="661" t="s">
        <v>610</v>
      </c>
      <c r="E145" s="661" t="s">
        <v>1062</v>
      </c>
      <c r="F145" s="664"/>
      <c r="G145" s="664"/>
      <c r="H145" s="677">
        <v>0</v>
      </c>
      <c r="I145" s="664">
        <v>8</v>
      </c>
      <c r="J145" s="664">
        <v>4347.12</v>
      </c>
      <c r="K145" s="677">
        <v>1</v>
      </c>
      <c r="L145" s="664">
        <v>8</v>
      </c>
      <c r="M145" s="665">
        <v>4347.12</v>
      </c>
    </row>
    <row r="146" spans="1:13" ht="14.4" customHeight="1" x14ac:dyDescent="0.3">
      <c r="A146" s="660" t="s">
        <v>2278</v>
      </c>
      <c r="B146" s="661" t="s">
        <v>2115</v>
      </c>
      <c r="C146" s="661" t="s">
        <v>982</v>
      </c>
      <c r="D146" s="661" t="s">
        <v>610</v>
      </c>
      <c r="E146" s="661" t="s">
        <v>613</v>
      </c>
      <c r="F146" s="664"/>
      <c r="G146" s="664"/>
      <c r="H146" s="677">
        <v>0</v>
      </c>
      <c r="I146" s="664">
        <v>80</v>
      </c>
      <c r="J146" s="664">
        <v>65208.000000000007</v>
      </c>
      <c r="K146" s="677">
        <v>1</v>
      </c>
      <c r="L146" s="664">
        <v>80</v>
      </c>
      <c r="M146" s="665">
        <v>65208.000000000007</v>
      </c>
    </row>
    <row r="147" spans="1:13" ht="14.4" customHeight="1" x14ac:dyDescent="0.3">
      <c r="A147" s="660" t="s">
        <v>2278</v>
      </c>
      <c r="B147" s="661" t="s">
        <v>2129</v>
      </c>
      <c r="C147" s="661" t="s">
        <v>1549</v>
      </c>
      <c r="D147" s="661" t="s">
        <v>1550</v>
      </c>
      <c r="E147" s="661" t="s">
        <v>2209</v>
      </c>
      <c r="F147" s="664"/>
      <c r="G147" s="664"/>
      <c r="H147" s="677">
        <v>0</v>
      </c>
      <c r="I147" s="664">
        <v>1</v>
      </c>
      <c r="J147" s="664">
        <v>37.159999999999997</v>
      </c>
      <c r="K147" s="677">
        <v>1</v>
      </c>
      <c r="L147" s="664">
        <v>1</v>
      </c>
      <c r="M147" s="665">
        <v>37.159999999999997</v>
      </c>
    </row>
    <row r="148" spans="1:13" ht="14.4" customHeight="1" x14ac:dyDescent="0.3">
      <c r="A148" s="660" t="s">
        <v>2278</v>
      </c>
      <c r="B148" s="661" t="s">
        <v>2145</v>
      </c>
      <c r="C148" s="661" t="s">
        <v>1101</v>
      </c>
      <c r="D148" s="661" t="s">
        <v>1102</v>
      </c>
      <c r="E148" s="661" t="s">
        <v>2146</v>
      </c>
      <c r="F148" s="664"/>
      <c r="G148" s="664"/>
      <c r="H148" s="677">
        <v>0</v>
      </c>
      <c r="I148" s="664">
        <v>5</v>
      </c>
      <c r="J148" s="664">
        <v>852.6</v>
      </c>
      <c r="K148" s="677">
        <v>1</v>
      </c>
      <c r="L148" s="664">
        <v>5</v>
      </c>
      <c r="M148" s="665">
        <v>852.6</v>
      </c>
    </row>
    <row r="149" spans="1:13" ht="14.4" customHeight="1" x14ac:dyDescent="0.3">
      <c r="A149" s="660" t="s">
        <v>2278</v>
      </c>
      <c r="B149" s="661" t="s">
        <v>2148</v>
      </c>
      <c r="C149" s="661" t="s">
        <v>2870</v>
      </c>
      <c r="D149" s="661" t="s">
        <v>2871</v>
      </c>
      <c r="E149" s="661" t="s">
        <v>2872</v>
      </c>
      <c r="F149" s="664"/>
      <c r="G149" s="664"/>
      <c r="H149" s="677"/>
      <c r="I149" s="664">
        <v>3</v>
      </c>
      <c r="J149" s="664">
        <v>0</v>
      </c>
      <c r="K149" s="677"/>
      <c r="L149" s="664">
        <v>3</v>
      </c>
      <c r="M149" s="665">
        <v>0</v>
      </c>
    </row>
    <row r="150" spans="1:13" ht="14.4" customHeight="1" x14ac:dyDescent="0.3">
      <c r="A150" s="660" t="s">
        <v>2278</v>
      </c>
      <c r="B150" s="661" t="s">
        <v>3677</v>
      </c>
      <c r="C150" s="661" t="s">
        <v>2553</v>
      </c>
      <c r="D150" s="661" t="s">
        <v>2453</v>
      </c>
      <c r="E150" s="661" t="s">
        <v>2554</v>
      </c>
      <c r="F150" s="664"/>
      <c r="G150" s="664"/>
      <c r="H150" s="677">
        <v>0</v>
      </c>
      <c r="I150" s="664">
        <v>2</v>
      </c>
      <c r="J150" s="664">
        <v>193.68</v>
      </c>
      <c r="K150" s="677">
        <v>1</v>
      </c>
      <c r="L150" s="664">
        <v>2</v>
      </c>
      <c r="M150" s="665">
        <v>193.68</v>
      </c>
    </row>
    <row r="151" spans="1:13" ht="14.4" customHeight="1" x14ac:dyDescent="0.3">
      <c r="A151" s="660" t="s">
        <v>2278</v>
      </c>
      <c r="B151" s="661" t="s">
        <v>3677</v>
      </c>
      <c r="C151" s="661" t="s">
        <v>2753</v>
      </c>
      <c r="D151" s="661" t="s">
        <v>2453</v>
      </c>
      <c r="E151" s="661" t="s">
        <v>2754</v>
      </c>
      <c r="F151" s="664"/>
      <c r="G151" s="664"/>
      <c r="H151" s="677">
        <v>0</v>
      </c>
      <c r="I151" s="664">
        <v>1</v>
      </c>
      <c r="J151" s="664">
        <v>193.68</v>
      </c>
      <c r="K151" s="677">
        <v>1</v>
      </c>
      <c r="L151" s="664">
        <v>1</v>
      </c>
      <c r="M151" s="665">
        <v>193.68</v>
      </c>
    </row>
    <row r="152" spans="1:13" ht="14.4" customHeight="1" x14ac:dyDescent="0.3">
      <c r="A152" s="660" t="s">
        <v>2278</v>
      </c>
      <c r="B152" s="661" t="s">
        <v>2157</v>
      </c>
      <c r="C152" s="661" t="s">
        <v>1037</v>
      </c>
      <c r="D152" s="661" t="s">
        <v>967</v>
      </c>
      <c r="E152" s="661" t="s">
        <v>2158</v>
      </c>
      <c r="F152" s="664"/>
      <c r="G152" s="664"/>
      <c r="H152" s="677">
        <v>0</v>
      </c>
      <c r="I152" s="664">
        <v>9</v>
      </c>
      <c r="J152" s="664">
        <v>217.98</v>
      </c>
      <c r="K152" s="677">
        <v>1</v>
      </c>
      <c r="L152" s="664">
        <v>9</v>
      </c>
      <c r="M152" s="665">
        <v>217.98</v>
      </c>
    </row>
    <row r="153" spans="1:13" ht="14.4" customHeight="1" x14ac:dyDescent="0.3">
      <c r="A153" s="660" t="s">
        <v>2278</v>
      </c>
      <c r="B153" s="661" t="s">
        <v>2157</v>
      </c>
      <c r="C153" s="661" t="s">
        <v>966</v>
      </c>
      <c r="D153" s="661" t="s">
        <v>967</v>
      </c>
      <c r="E153" s="661" t="s">
        <v>2159</v>
      </c>
      <c r="F153" s="664"/>
      <c r="G153" s="664"/>
      <c r="H153" s="677">
        <v>0</v>
      </c>
      <c r="I153" s="664">
        <v>71</v>
      </c>
      <c r="J153" s="664">
        <v>3437.82</v>
      </c>
      <c r="K153" s="677">
        <v>1</v>
      </c>
      <c r="L153" s="664">
        <v>71</v>
      </c>
      <c r="M153" s="665">
        <v>3437.82</v>
      </c>
    </row>
    <row r="154" spans="1:13" ht="14.4" customHeight="1" x14ac:dyDescent="0.3">
      <c r="A154" s="660" t="s">
        <v>2278</v>
      </c>
      <c r="B154" s="661" t="s">
        <v>2157</v>
      </c>
      <c r="C154" s="661" t="s">
        <v>2349</v>
      </c>
      <c r="D154" s="661" t="s">
        <v>967</v>
      </c>
      <c r="E154" s="661" t="s">
        <v>2350</v>
      </c>
      <c r="F154" s="664"/>
      <c r="G154" s="664"/>
      <c r="H154" s="677"/>
      <c r="I154" s="664">
        <v>1</v>
      </c>
      <c r="J154" s="664">
        <v>0</v>
      </c>
      <c r="K154" s="677"/>
      <c r="L154" s="664">
        <v>1</v>
      </c>
      <c r="M154" s="665">
        <v>0</v>
      </c>
    </row>
    <row r="155" spans="1:13" ht="14.4" customHeight="1" x14ac:dyDescent="0.3">
      <c r="A155" s="660" t="s">
        <v>2278</v>
      </c>
      <c r="B155" s="661" t="s">
        <v>2157</v>
      </c>
      <c r="C155" s="661" t="s">
        <v>3123</v>
      </c>
      <c r="D155" s="661" t="s">
        <v>967</v>
      </c>
      <c r="E155" s="661" t="s">
        <v>2159</v>
      </c>
      <c r="F155" s="664">
        <v>1</v>
      </c>
      <c r="G155" s="664">
        <v>48.42</v>
      </c>
      <c r="H155" s="677">
        <v>1</v>
      </c>
      <c r="I155" s="664"/>
      <c r="J155" s="664"/>
      <c r="K155" s="677">
        <v>0</v>
      </c>
      <c r="L155" s="664">
        <v>1</v>
      </c>
      <c r="M155" s="665">
        <v>48.42</v>
      </c>
    </row>
    <row r="156" spans="1:13" ht="14.4" customHeight="1" x14ac:dyDescent="0.3">
      <c r="A156" s="660" t="s">
        <v>2278</v>
      </c>
      <c r="B156" s="661" t="s">
        <v>2160</v>
      </c>
      <c r="C156" s="661" t="s">
        <v>3324</v>
      </c>
      <c r="D156" s="661" t="s">
        <v>3051</v>
      </c>
      <c r="E156" s="661" t="s">
        <v>1276</v>
      </c>
      <c r="F156" s="664"/>
      <c r="G156" s="664"/>
      <c r="H156" s="677">
        <v>0</v>
      </c>
      <c r="I156" s="664">
        <v>3</v>
      </c>
      <c r="J156" s="664">
        <v>93.960000000000008</v>
      </c>
      <c r="K156" s="677">
        <v>1</v>
      </c>
      <c r="L156" s="664">
        <v>3</v>
      </c>
      <c r="M156" s="665">
        <v>93.960000000000008</v>
      </c>
    </row>
    <row r="157" spans="1:13" ht="14.4" customHeight="1" x14ac:dyDescent="0.3">
      <c r="A157" s="660" t="s">
        <v>2278</v>
      </c>
      <c r="B157" s="661" t="s">
        <v>2160</v>
      </c>
      <c r="C157" s="661" t="s">
        <v>3050</v>
      </c>
      <c r="D157" s="661" t="s">
        <v>3051</v>
      </c>
      <c r="E157" s="661" t="s">
        <v>2887</v>
      </c>
      <c r="F157" s="664"/>
      <c r="G157" s="664"/>
      <c r="H157" s="677">
        <v>0</v>
      </c>
      <c r="I157" s="664">
        <v>1</v>
      </c>
      <c r="J157" s="664">
        <v>300.68</v>
      </c>
      <c r="K157" s="677">
        <v>1</v>
      </c>
      <c r="L157" s="664">
        <v>1</v>
      </c>
      <c r="M157" s="665">
        <v>300.68</v>
      </c>
    </row>
    <row r="158" spans="1:13" ht="14.4" customHeight="1" x14ac:dyDescent="0.3">
      <c r="A158" s="660" t="s">
        <v>2279</v>
      </c>
      <c r="B158" s="661" t="s">
        <v>2115</v>
      </c>
      <c r="C158" s="661" t="s">
        <v>1061</v>
      </c>
      <c r="D158" s="661" t="s">
        <v>610</v>
      </c>
      <c r="E158" s="661" t="s">
        <v>1062</v>
      </c>
      <c r="F158" s="664"/>
      <c r="G158" s="664"/>
      <c r="H158" s="677">
        <v>0</v>
      </c>
      <c r="I158" s="664">
        <v>12</v>
      </c>
      <c r="J158" s="664">
        <v>6520.68</v>
      </c>
      <c r="K158" s="677">
        <v>1</v>
      </c>
      <c r="L158" s="664">
        <v>12</v>
      </c>
      <c r="M158" s="665">
        <v>6520.68</v>
      </c>
    </row>
    <row r="159" spans="1:13" ht="14.4" customHeight="1" x14ac:dyDescent="0.3">
      <c r="A159" s="660" t="s">
        <v>2279</v>
      </c>
      <c r="B159" s="661" t="s">
        <v>2115</v>
      </c>
      <c r="C159" s="661" t="s">
        <v>982</v>
      </c>
      <c r="D159" s="661" t="s">
        <v>610</v>
      </c>
      <c r="E159" s="661" t="s">
        <v>613</v>
      </c>
      <c r="F159" s="664"/>
      <c r="G159" s="664"/>
      <c r="H159" s="677">
        <v>0</v>
      </c>
      <c r="I159" s="664">
        <v>115</v>
      </c>
      <c r="J159" s="664">
        <v>93736.5</v>
      </c>
      <c r="K159" s="677">
        <v>1</v>
      </c>
      <c r="L159" s="664">
        <v>115</v>
      </c>
      <c r="M159" s="665">
        <v>93736.5</v>
      </c>
    </row>
    <row r="160" spans="1:13" ht="14.4" customHeight="1" x14ac:dyDescent="0.3">
      <c r="A160" s="660" t="s">
        <v>2279</v>
      </c>
      <c r="B160" s="661" t="s">
        <v>2115</v>
      </c>
      <c r="C160" s="661" t="s">
        <v>984</v>
      </c>
      <c r="D160" s="661" t="s">
        <v>610</v>
      </c>
      <c r="E160" s="661" t="s">
        <v>985</v>
      </c>
      <c r="F160" s="664"/>
      <c r="G160" s="664"/>
      <c r="H160" s="677">
        <v>0</v>
      </c>
      <c r="I160" s="664">
        <v>7</v>
      </c>
      <c r="J160" s="664">
        <v>6466.18</v>
      </c>
      <c r="K160" s="677">
        <v>1</v>
      </c>
      <c r="L160" s="664">
        <v>7</v>
      </c>
      <c r="M160" s="665">
        <v>6466.18</v>
      </c>
    </row>
    <row r="161" spans="1:13" ht="14.4" customHeight="1" x14ac:dyDescent="0.3">
      <c r="A161" s="660" t="s">
        <v>2279</v>
      </c>
      <c r="B161" s="661" t="s">
        <v>2129</v>
      </c>
      <c r="C161" s="661" t="s">
        <v>1549</v>
      </c>
      <c r="D161" s="661" t="s">
        <v>1550</v>
      </c>
      <c r="E161" s="661" t="s">
        <v>2209</v>
      </c>
      <c r="F161" s="664"/>
      <c r="G161" s="664"/>
      <c r="H161" s="677">
        <v>0</v>
      </c>
      <c r="I161" s="664">
        <v>1</v>
      </c>
      <c r="J161" s="664">
        <v>37.159999999999997</v>
      </c>
      <c r="K161" s="677">
        <v>1</v>
      </c>
      <c r="L161" s="664">
        <v>1</v>
      </c>
      <c r="M161" s="665">
        <v>37.159999999999997</v>
      </c>
    </row>
    <row r="162" spans="1:13" ht="14.4" customHeight="1" x14ac:dyDescent="0.3">
      <c r="A162" s="660" t="s">
        <v>2279</v>
      </c>
      <c r="B162" s="661" t="s">
        <v>2137</v>
      </c>
      <c r="C162" s="661" t="s">
        <v>1126</v>
      </c>
      <c r="D162" s="661" t="s">
        <v>2138</v>
      </c>
      <c r="E162" s="661" t="s">
        <v>2139</v>
      </c>
      <c r="F162" s="664"/>
      <c r="G162" s="664"/>
      <c r="H162" s="677">
        <v>0</v>
      </c>
      <c r="I162" s="664">
        <v>3</v>
      </c>
      <c r="J162" s="664">
        <v>454.44</v>
      </c>
      <c r="K162" s="677">
        <v>1</v>
      </c>
      <c r="L162" s="664">
        <v>3</v>
      </c>
      <c r="M162" s="665">
        <v>454.44</v>
      </c>
    </row>
    <row r="163" spans="1:13" ht="14.4" customHeight="1" x14ac:dyDescent="0.3">
      <c r="A163" s="660" t="s">
        <v>2279</v>
      </c>
      <c r="B163" s="661" t="s">
        <v>2145</v>
      </c>
      <c r="C163" s="661" t="s">
        <v>1101</v>
      </c>
      <c r="D163" s="661" t="s">
        <v>1102</v>
      </c>
      <c r="E163" s="661" t="s">
        <v>2146</v>
      </c>
      <c r="F163" s="664"/>
      <c r="G163" s="664"/>
      <c r="H163" s="677">
        <v>0</v>
      </c>
      <c r="I163" s="664">
        <v>9</v>
      </c>
      <c r="J163" s="664">
        <v>1534.68</v>
      </c>
      <c r="K163" s="677">
        <v>1</v>
      </c>
      <c r="L163" s="664">
        <v>9</v>
      </c>
      <c r="M163" s="665">
        <v>1534.68</v>
      </c>
    </row>
    <row r="164" spans="1:13" ht="14.4" customHeight="1" x14ac:dyDescent="0.3">
      <c r="A164" s="660" t="s">
        <v>2279</v>
      </c>
      <c r="B164" s="661" t="s">
        <v>2149</v>
      </c>
      <c r="C164" s="661" t="s">
        <v>1105</v>
      </c>
      <c r="D164" s="661" t="s">
        <v>1106</v>
      </c>
      <c r="E164" s="661" t="s">
        <v>1107</v>
      </c>
      <c r="F164" s="664"/>
      <c r="G164" s="664"/>
      <c r="H164" s="677">
        <v>0</v>
      </c>
      <c r="I164" s="664">
        <v>2</v>
      </c>
      <c r="J164" s="664">
        <v>294.62</v>
      </c>
      <c r="K164" s="677">
        <v>1</v>
      </c>
      <c r="L164" s="664">
        <v>2</v>
      </c>
      <c r="M164" s="665">
        <v>294.62</v>
      </c>
    </row>
    <row r="165" spans="1:13" ht="14.4" customHeight="1" x14ac:dyDescent="0.3">
      <c r="A165" s="660" t="s">
        <v>2279</v>
      </c>
      <c r="B165" s="661" t="s">
        <v>3677</v>
      </c>
      <c r="C165" s="661" t="s">
        <v>2553</v>
      </c>
      <c r="D165" s="661" t="s">
        <v>2453</v>
      </c>
      <c r="E165" s="661" t="s">
        <v>2554</v>
      </c>
      <c r="F165" s="664"/>
      <c r="G165" s="664"/>
      <c r="H165" s="677">
        <v>0</v>
      </c>
      <c r="I165" s="664">
        <v>7</v>
      </c>
      <c r="J165" s="664">
        <v>677.88000000000011</v>
      </c>
      <c r="K165" s="677">
        <v>1</v>
      </c>
      <c r="L165" s="664">
        <v>7</v>
      </c>
      <c r="M165" s="665">
        <v>677.88000000000011</v>
      </c>
    </row>
    <row r="166" spans="1:13" ht="14.4" customHeight="1" x14ac:dyDescent="0.3">
      <c r="A166" s="660" t="s">
        <v>2279</v>
      </c>
      <c r="B166" s="661" t="s">
        <v>3677</v>
      </c>
      <c r="C166" s="661" t="s">
        <v>2753</v>
      </c>
      <c r="D166" s="661" t="s">
        <v>2453</v>
      </c>
      <c r="E166" s="661" t="s">
        <v>2754</v>
      </c>
      <c r="F166" s="664"/>
      <c r="G166" s="664"/>
      <c r="H166" s="677">
        <v>0</v>
      </c>
      <c r="I166" s="664">
        <v>8</v>
      </c>
      <c r="J166" s="664">
        <v>1549.44</v>
      </c>
      <c r="K166" s="677">
        <v>1</v>
      </c>
      <c r="L166" s="664">
        <v>8</v>
      </c>
      <c r="M166" s="665">
        <v>1549.44</v>
      </c>
    </row>
    <row r="167" spans="1:13" ht="14.4" customHeight="1" x14ac:dyDescent="0.3">
      <c r="A167" s="660" t="s">
        <v>2279</v>
      </c>
      <c r="B167" s="661" t="s">
        <v>3677</v>
      </c>
      <c r="C167" s="661" t="s">
        <v>2452</v>
      </c>
      <c r="D167" s="661" t="s">
        <v>2453</v>
      </c>
      <c r="E167" s="661" t="s">
        <v>2454</v>
      </c>
      <c r="F167" s="664"/>
      <c r="G167" s="664"/>
      <c r="H167" s="677">
        <v>0</v>
      </c>
      <c r="I167" s="664">
        <v>1</v>
      </c>
      <c r="J167" s="664">
        <v>64.56</v>
      </c>
      <c r="K167" s="677">
        <v>1</v>
      </c>
      <c r="L167" s="664">
        <v>1</v>
      </c>
      <c r="M167" s="665">
        <v>64.56</v>
      </c>
    </row>
    <row r="168" spans="1:13" ht="14.4" customHeight="1" x14ac:dyDescent="0.3">
      <c r="A168" s="660" t="s">
        <v>2279</v>
      </c>
      <c r="B168" s="661" t="s">
        <v>2157</v>
      </c>
      <c r="C168" s="661" t="s">
        <v>1037</v>
      </c>
      <c r="D168" s="661" t="s">
        <v>967</v>
      </c>
      <c r="E168" s="661" t="s">
        <v>2158</v>
      </c>
      <c r="F168" s="664"/>
      <c r="G168" s="664"/>
      <c r="H168" s="677">
        <v>0</v>
      </c>
      <c r="I168" s="664">
        <v>1</v>
      </c>
      <c r="J168" s="664">
        <v>24.22</v>
      </c>
      <c r="K168" s="677">
        <v>1</v>
      </c>
      <c r="L168" s="664">
        <v>1</v>
      </c>
      <c r="M168" s="665">
        <v>24.22</v>
      </c>
    </row>
    <row r="169" spans="1:13" ht="14.4" customHeight="1" x14ac:dyDescent="0.3">
      <c r="A169" s="660" t="s">
        <v>2279</v>
      </c>
      <c r="B169" s="661" t="s">
        <v>2157</v>
      </c>
      <c r="C169" s="661" t="s">
        <v>966</v>
      </c>
      <c r="D169" s="661" t="s">
        <v>967</v>
      </c>
      <c r="E169" s="661" t="s">
        <v>2159</v>
      </c>
      <c r="F169" s="664"/>
      <c r="G169" s="664"/>
      <c r="H169" s="677">
        <v>0</v>
      </c>
      <c r="I169" s="664">
        <v>97</v>
      </c>
      <c r="J169" s="664">
        <v>4696.7399999999989</v>
      </c>
      <c r="K169" s="677">
        <v>1</v>
      </c>
      <c r="L169" s="664">
        <v>97</v>
      </c>
      <c r="M169" s="665">
        <v>4696.7399999999989</v>
      </c>
    </row>
    <row r="170" spans="1:13" ht="14.4" customHeight="1" x14ac:dyDescent="0.3">
      <c r="A170" s="660" t="s">
        <v>2279</v>
      </c>
      <c r="B170" s="661" t="s">
        <v>2160</v>
      </c>
      <c r="C170" s="661" t="s">
        <v>3324</v>
      </c>
      <c r="D170" s="661" t="s">
        <v>3051</v>
      </c>
      <c r="E170" s="661" t="s">
        <v>1276</v>
      </c>
      <c r="F170" s="664"/>
      <c r="G170" s="664"/>
      <c r="H170" s="677">
        <v>0</v>
      </c>
      <c r="I170" s="664">
        <v>1</v>
      </c>
      <c r="J170" s="664">
        <v>31.32</v>
      </c>
      <c r="K170" s="677">
        <v>1</v>
      </c>
      <c r="L170" s="664">
        <v>1</v>
      </c>
      <c r="M170" s="665">
        <v>31.32</v>
      </c>
    </row>
    <row r="171" spans="1:13" ht="14.4" customHeight="1" x14ac:dyDescent="0.3">
      <c r="A171" s="660" t="s">
        <v>2279</v>
      </c>
      <c r="B171" s="661" t="s">
        <v>2160</v>
      </c>
      <c r="C171" s="661" t="s">
        <v>2448</v>
      </c>
      <c r="D171" s="661" t="s">
        <v>2449</v>
      </c>
      <c r="E171" s="661" t="s">
        <v>2450</v>
      </c>
      <c r="F171" s="664"/>
      <c r="G171" s="664"/>
      <c r="H171" s="677">
        <v>0</v>
      </c>
      <c r="I171" s="664">
        <v>1</v>
      </c>
      <c r="J171" s="664">
        <v>31.32</v>
      </c>
      <c r="K171" s="677">
        <v>1</v>
      </c>
      <c r="L171" s="664">
        <v>1</v>
      </c>
      <c r="M171" s="665">
        <v>31.32</v>
      </c>
    </row>
    <row r="172" spans="1:13" ht="14.4" customHeight="1" x14ac:dyDescent="0.3">
      <c r="A172" s="660" t="s">
        <v>2279</v>
      </c>
      <c r="B172" s="661" t="s">
        <v>2173</v>
      </c>
      <c r="C172" s="661" t="s">
        <v>2969</v>
      </c>
      <c r="D172" s="661" t="s">
        <v>1014</v>
      </c>
      <c r="E172" s="661" t="s">
        <v>2970</v>
      </c>
      <c r="F172" s="664"/>
      <c r="G172" s="664"/>
      <c r="H172" s="677">
        <v>0</v>
      </c>
      <c r="I172" s="664">
        <v>1</v>
      </c>
      <c r="J172" s="664">
        <v>227.32</v>
      </c>
      <c r="K172" s="677">
        <v>1</v>
      </c>
      <c r="L172" s="664">
        <v>1</v>
      </c>
      <c r="M172" s="665">
        <v>227.32</v>
      </c>
    </row>
    <row r="173" spans="1:13" ht="14.4" customHeight="1" x14ac:dyDescent="0.3">
      <c r="A173" s="660" t="s">
        <v>2280</v>
      </c>
      <c r="B173" s="661" t="s">
        <v>2115</v>
      </c>
      <c r="C173" s="661" t="s">
        <v>1061</v>
      </c>
      <c r="D173" s="661" t="s">
        <v>610</v>
      </c>
      <c r="E173" s="661" t="s">
        <v>1062</v>
      </c>
      <c r="F173" s="664"/>
      <c r="G173" s="664"/>
      <c r="H173" s="677">
        <v>0</v>
      </c>
      <c r="I173" s="664">
        <v>1</v>
      </c>
      <c r="J173" s="664">
        <v>543.39</v>
      </c>
      <c r="K173" s="677">
        <v>1</v>
      </c>
      <c r="L173" s="664">
        <v>1</v>
      </c>
      <c r="M173" s="665">
        <v>543.39</v>
      </c>
    </row>
    <row r="174" spans="1:13" ht="14.4" customHeight="1" x14ac:dyDescent="0.3">
      <c r="A174" s="660" t="s">
        <v>2280</v>
      </c>
      <c r="B174" s="661" t="s">
        <v>2115</v>
      </c>
      <c r="C174" s="661" t="s">
        <v>982</v>
      </c>
      <c r="D174" s="661" t="s">
        <v>610</v>
      </c>
      <c r="E174" s="661" t="s">
        <v>613</v>
      </c>
      <c r="F174" s="664"/>
      <c r="G174" s="664"/>
      <c r="H174" s="677">
        <v>0</v>
      </c>
      <c r="I174" s="664">
        <v>3</v>
      </c>
      <c r="J174" s="664">
        <v>2445.3000000000002</v>
      </c>
      <c r="K174" s="677">
        <v>1</v>
      </c>
      <c r="L174" s="664">
        <v>3</v>
      </c>
      <c r="M174" s="665">
        <v>2445.3000000000002</v>
      </c>
    </row>
    <row r="175" spans="1:13" ht="14.4" customHeight="1" x14ac:dyDescent="0.3">
      <c r="A175" s="660" t="s">
        <v>2280</v>
      </c>
      <c r="B175" s="661" t="s">
        <v>2137</v>
      </c>
      <c r="C175" s="661" t="s">
        <v>1126</v>
      </c>
      <c r="D175" s="661" t="s">
        <v>2138</v>
      </c>
      <c r="E175" s="661" t="s">
        <v>2139</v>
      </c>
      <c r="F175" s="664"/>
      <c r="G175" s="664"/>
      <c r="H175" s="677">
        <v>0</v>
      </c>
      <c r="I175" s="664">
        <v>1</v>
      </c>
      <c r="J175" s="664">
        <v>154.36000000000001</v>
      </c>
      <c r="K175" s="677">
        <v>1</v>
      </c>
      <c r="L175" s="664">
        <v>1</v>
      </c>
      <c r="M175" s="665">
        <v>154.36000000000001</v>
      </c>
    </row>
    <row r="176" spans="1:13" ht="14.4" customHeight="1" x14ac:dyDescent="0.3">
      <c r="A176" s="660" t="s">
        <v>2280</v>
      </c>
      <c r="B176" s="661" t="s">
        <v>3677</v>
      </c>
      <c r="C176" s="661" t="s">
        <v>2452</v>
      </c>
      <c r="D176" s="661" t="s">
        <v>2453</v>
      </c>
      <c r="E176" s="661" t="s">
        <v>2454</v>
      </c>
      <c r="F176" s="664"/>
      <c r="G176" s="664"/>
      <c r="H176" s="677">
        <v>0</v>
      </c>
      <c r="I176" s="664">
        <v>3</v>
      </c>
      <c r="J176" s="664">
        <v>193.68</v>
      </c>
      <c r="K176" s="677">
        <v>1</v>
      </c>
      <c r="L176" s="664">
        <v>3</v>
      </c>
      <c r="M176" s="665">
        <v>193.68</v>
      </c>
    </row>
    <row r="177" spans="1:13" ht="14.4" customHeight="1" x14ac:dyDescent="0.3">
      <c r="A177" s="660" t="s">
        <v>2280</v>
      </c>
      <c r="B177" s="661" t="s">
        <v>2157</v>
      </c>
      <c r="C177" s="661" t="s">
        <v>966</v>
      </c>
      <c r="D177" s="661" t="s">
        <v>967</v>
      </c>
      <c r="E177" s="661" t="s">
        <v>2159</v>
      </c>
      <c r="F177" s="664"/>
      <c r="G177" s="664"/>
      <c r="H177" s="677">
        <v>0</v>
      </c>
      <c r="I177" s="664">
        <v>15</v>
      </c>
      <c r="J177" s="664">
        <v>726.3</v>
      </c>
      <c r="K177" s="677">
        <v>1</v>
      </c>
      <c r="L177" s="664">
        <v>15</v>
      </c>
      <c r="M177" s="665">
        <v>726.3</v>
      </c>
    </row>
    <row r="178" spans="1:13" ht="14.4" customHeight="1" x14ac:dyDescent="0.3">
      <c r="A178" s="660" t="s">
        <v>2280</v>
      </c>
      <c r="B178" s="661" t="s">
        <v>3683</v>
      </c>
      <c r="C178" s="661" t="s">
        <v>3416</v>
      </c>
      <c r="D178" s="661" t="s">
        <v>3417</v>
      </c>
      <c r="E178" s="661" t="s">
        <v>3418</v>
      </c>
      <c r="F178" s="664"/>
      <c r="G178" s="664"/>
      <c r="H178" s="677">
        <v>0</v>
      </c>
      <c r="I178" s="664">
        <v>2</v>
      </c>
      <c r="J178" s="664">
        <v>227.32</v>
      </c>
      <c r="K178" s="677">
        <v>1</v>
      </c>
      <c r="L178" s="664">
        <v>2</v>
      </c>
      <c r="M178" s="665">
        <v>227.32</v>
      </c>
    </row>
    <row r="179" spans="1:13" ht="14.4" customHeight="1" x14ac:dyDescent="0.3">
      <c r="A179" s="660" t="s">
        <v>2281</v>
      </c>
      <c r="B179" s="661" t="s">
        <v>2115</v>
      </c>
      <c r="C179" s="661" t="s">
        <v>1059</v>
      </c>
      <c r="D179" s="661" t="s">
        <v>610</v>
      </c>
      <c r="E179" s="661" t="s">
        <v>611</v>
      </c>
      <c r="F179" s="664"/>
      <c r="G179" s="664"/>
      <c r="H179" s="677">
        <v>0</v>
      </c>
      <c r="I179" s="664">
        <v>3</v>
      </c>
      <c r="J179" s="664">
        <v>1222.6500000000001</v>
      </c>
      <c r="K179" s="677">
        <v>1</v>
      </c>
      <c r="L179" s="664">
        <v>3</v>
      </c>
      <c r="M179" s="665">
        <v>1222.6500000000001</v>
      </c>
    </row>
    <row r="180" spans="1:13" ht="14.4" customHeight="1" x14ac:dyDescent="0.3">
      <c r="A180" s="660" t="s">
        <v>2281</v>
      </c>
      <c r="B180" s="661" t="s">
        <v>2115</v>
      </c>
      <c r="C180" s="661" t="s">
        <v>1061</v>
      </c>
      <c r="D180" s="661" t="s">
        <v>610</v>
      </c>
      <c r="E180" s="661" t="s">
        <v>1062</v>
      </c>
      <c r="F180" s="664"/>
      <c r="G180" s="664"/>
      <c r="H180" s="677">
        <v>0</v>
      </c>
      <c r="I180" s="664">
        <v>2</v>
      </c>
      <c r="J180" s="664">
        <v>1086.78</v>
      </c>
      <c r="K180" s="677">
        <v>1</v>
      </c>
      <c r="L180" s="664">
        <v>2</v>
      </c>
      <c r="M180" s="665">
        <v>1086.78</v>
      </c>
    </row>
    <row r="181" spans="1:13" ht="14.4" customHeight="1" x14ac:dyDescent="0.3">
      <c r="A181" s="660" t="s">
        <v>2281</v>
      </c>
      <c r="B181" s="661" t="s">
        <v>2115</v>
      </c>
      <c r="C181" s="661" t="s">
        <v>982</v>
      </c>
      <c r="D181" s="661" t="s">
        <v>610</v>
      </c>
      <c r="E181" s="661" t="s">
        <v>613</v>
      </c>
      <c r="F181" s="664"/>
      <c r="G181" s="664"/>
      <c r="H181" s="677">
        <v>0</v>
      </c>
      <c r="I181" s="664">
        <v>9</v>
      </c>
      <c r="J181" s="664">
        <v>7335.9000000000005</v>
      </c>
      <c r="K181" s="677">
        <v>1</v>
      </c>
      <c r="L181" s="664">
        <v>9</v>
      </c>
      <c r="M181" s="665">
        <v>7335.9000000000005</v>
      </c>
    </row>
    <row r="182" spans="1:13" ht="14.4" customHeight="1" x14ac:dyDescent="0.3">
      <c r="A182" s="660" t="s">
        <v>2281</v>
      </c>
      <c r="B182" s="661" t="s">
        <v>2121</v>
      </c>
      <c r="C182" s="661" t="s">
        <v>1357</v>
      </c>
      <c r="D182" s="661" t="s">
        <v>1025</v>
      </c>
      <c r="E182" s="661" t="s">
        <v>1358</v>
      </c>
      <c r="F182" s="664"/>
      <c r="G182" s="664"/>
      <c r="H182" s="677">
        <v>0</v>
      </c>
      <c r="I182" s="664">
        <v>3</v>
      </c>
      <c r="J182" s="664">
        <v>434.43</v>
      </c>
      <c r="K182" s="677">
        <v>1</v>
      </c>
      <c r="L182" s="664">
        <v>3</v>
      </c>
      <c r="M182" s="665">
        <v>434.43</v>
      </c>
    </row>
    <row r="183" spans="1:13" ht="14.4" customHeight="1" x14ac:dyDescent="0.3">
      <c r="A183" s="660" t="s">
        <v>2281</v>
      </c>
      <c r="B183" s="661" t="s">
        <v>2137</v>
      </c>
      <c r="C183" s="661" t="s">
        <v>1126</v>
      </c>
      <c r="D183" s="661" t="s">
        <v>2138</v>
      </c>
      <c r="E183" s="661" t="s">
        <v>2139</v>
      </c>
      <c r="F183" s="664"/>
      <c r="G183" s="664"/>
      <c r="H183" s="677">
        <v>0</v>
      </c>
      <c r="I183" s="664">
        <v>10</v>
      </c>
      <c r="J183" s="664">
        <v>1534.96</v>
      </c>
      <c r="K183" s="677">
        <v>1</v>
      </c>
      <c r="L183" s="664">
        <v>10</v>
      </c>
      <c r="M183" s="665">
        <v>1534.96</v>
      </c>
    </row>
    <row r="184" spans="1:13" ht="14.4" customHeight="1" x14ac:dyDescent="0.3">
      <c r="A184" s="660" t="s">
        <v>2281</v>
      </c>
      <c r="B184" s="661" t="s">
        <v>2145</v>
      </c>
      <c r="C184" s="661" t="s">
        <v>1101</v>
      </c>
      <c r="D184" s="661" t="s">
        <v>1102</v>
      </c>
      <c r="E184" s="661" t="s">
        <v>2146</v>
      </c>
      <c r="F184" s="664"/>
      <c r="G184" s="664"/>
      <c r="H184" s="677">
        <v>0</v>
      </c>
      <c r="I184" s="664">
        <v>8</v>
      </c>
      <c r="J184" s="664">
        <v>1364.16</v>
      </c>
      <c r="K184" s="677">
        <v>1</v>
      </c>
      <c r="L184" s="664">
        <v>8</v>
      </c>
      <c r="M184" s="665">
        <v>1364.16</v>
      </c>
    </row>
    <row r="185" spans="1:13" ht="14.4" customHeight="1" x14ac:dyDescent="0.3">
      <c r="A185" s="660" t="s">
        <v>2281</v>
      </c>
      <c r="B185" s="661" t="s">
        <v>2148</v>
      </c>
      <c r="C185" s="661" t="s">
        <v>3005</v>
      </c>
      <c r="D185" s="661" t="s">
        <v>3006</v>
      </c>
      <c r="E185" s="661" t="s">
        <v>3007</v>
      </c>
      <c r="F185" s="664"/>
      <c r="G185" s="664"/>
      <c r="H185" s="677">
        <v>0</v>
      </c>
      <c r="I185" s="664">
        <v>2</v>
      </c>
      <c r="J185" s="664">
        <v>335.16</v>
      </c>
      <c r="K185" s="677">
        <v>1</v>
      </c>
      <c r="L185" s="664">
        <v>2</v>
      </c>
      <c r="M185" s="665">
        <v>335.16</v>
      </c>
    </row>
    <row r="186" spans="1:13" ht="14.4" customHeight="1" x14ac:dyDescent="0.3">
      <c r="A186" s="660" t="s">
        <v>2281</v>
      </c>
      <c r="B186" s="661" t="s">
        <v>2149</v>
      </c>
      <c r="C186" s="661" t="s">
        <v>1105</v>
      </c>
      <c r="D186" s="661" t="s">
        <v>1106</v>
      </c>
      <c r="E186" s="661" t="s">
        <v>1107</v>
      </c>
      <c r="F186" s="664"/>
      <c r="G186" s="664"/>
      <c r="H186" s="677">
        <v>0</v>
      </c>
      <c r="I186" s="664">
        <v>2</v>
      </c>
      <c r="J186" s="664">
        <v>294.62</v>
      </c>
      <c r="K186" s="677">
        <v>1</v>
      </c>
      <c r="L186" s="664">
        <v>2</v>
      </c>
      <c r="M186" s="665">
        <v>294.62</v>
      </c>
    </row>
    <row r="187" spans="1:13" ht="14.4" customHeight="1" x14ac:dyDescent="0.3">
      <c r="A187" s="660" t="s">
        <v>2281</v>
      </c>
      <c r="B187" s="661" t="s">
        <v>2149</v>
      </c>
      <c r="C187" s="661" t="s">
        <v>1079</v>
      </c>
      <c r="D187" s="661" t="s">
        <v>2153</v>
      </c>
      <c r="E187" s="661" t="s">
        <v>2154</v>
      </c>
      <c r="F187" s="664"/>
      <c r="G187" s="664"/>
      <c r="H187" s="677">
        <v>0</v>
      </c>
      <c r="I187" s="664">
        <v>1</v>
      </c>
      <c r="J187" s="664">
        <v>144.66</v>
      </c>
      <c r="K187" s="677">
        <v>1</v>
      </c>
      <c r="L187" s="664">
        <v>1</v>
      </c>
      <c r="M187" s="665">
        <v>144.66</v>
      </c>
    </row>
    <row r="188" spans="1:13" ht="14.4" customHeight="1" x14ac:dyDescent="0.3">
      <c r="A188" s="660" t="s">
        <v>2281</v>
      </c>
      <c r="B188" s="661" t="s">
        <v>3684</v>
      </c>
      <c r="C188" s="661" t="s">
        <v>3432</v>
      </c>
      <c r="D188" s="661" t="s">
        <v>2560</v>
      </c>
      <c r="E188" s="661" t="s">
        <v>3433</v>
      </c>
      <c r="F188" s="664">
        <v>1</v>
      </c>
      <c r="G188" s="664">
        <v>0</v>
      </c>
      <c r="H188" s="677"/>
      <c r="I188" s="664"/>
      <c r="J188" s="664"/>
      <c r="K188" s="677"/>
      <c r="L188" s="664">
        <v>1</v>
      </c>
      <c r="M188" s="665">
        <v>0</v>
      </c>
    </row>
    <row r="189" spans="1:13" ht="14.4" customHeight="1" x14ac:dyDescent="0.3">
      <c r="A189" s="660" t="s">
        <v>2281</v>
      </c>
      <c r="B189" s="661" t="s">
        <v>3684</v>
      </c>
      <c r="C189" s="661" t="s">
        <v>3023</v>
      </c>
      <c r="D189" s="661" t="s">
        <v>2560</v>
      </c>
      <c r="E189" s="661" t="s">
        <v>3024</v>
      </c>
      <c r="F189" s="664">
        <v>2</v>
      </c>
      <c r="G189" s="664">
        <v>0</v>
      </c>
      <c r="H189" s="677"/>
      <c r="I189" s="664"/>
      <c r="J189" s="664"/>
      <c r="K189" s="677"/>
      <c r="L189" s="664">
        <v>2</v>
      </c>
      <c r="M189" s="665">
        <v>0</v>
      </c>
    </row>
    <row r="190" spans="1:13" ht="14.4" customHeight="1" x14ac:dyDescent="0.3">
      <c r="A190" s="660" t="s">
        <v>2281</v>
      </c>
      <c r="B190" s="661" t="s">
        <v>2215</v>
      </c>
      <c r="C190" s="661" t="s">
        <v>1613</v>
      </c>
      <c r="D190" s="661" t="s">
        <v>1614</v>
      </c>
      <c r="E190" s="661" t="s">
        <v>2146</v>
      </c>
      <c r="F190" s="664"/>
      <c r="G190" s="664"/>
      <c r="H190" s="677">
        <v>0</v>
      </c>
      <c r="I190" s="664">
        <v>1</v>
      </c>
      <c r="J190" s="664">
        <v>66.819999999999993</v>
      </c>
      <c r="K190" s="677">
        <v>1</v>
      </c>
      <c r="L190" s="664">
        <v>1</v>
      </c>
      <c r="M190" s="665">
        <v>66.819999999999993</v>
      </c>
    </row>
    <row r="191" spans="1:13" ht="14.4" customHeight="1" x14ac:dyDescent="0.3">
      <c r="A191" s="660" t="s">
        <v>2281</v>
      </c>
      <c r="B191" s="661" t="s">
        <v>3677</v>
      </c>
      <c r="C191" s="661" t="s">
        <v>2753</v>
      </c>
      <c r="D191" s="661" t="s">
        <v>2453</v>
      </c>
      <c r="E191" s="661" t="s">
        <v>2754</v>
      </c>
      <c r="F191" s="664"/>
      <c r="G191" s="664"/>
      <c r="H191" s="677">
        <v>0</v>
      </c>
      <c r="I191" s="664">
        <v>1</v>
      </c>
      <c r="J191" s="664">
        <v>193.68</v>
      </c>
      <c r="K191" s="677">
        <v>1</v>
      </c>
      <c r="L191" s="664">
        <v>1</v>
      </c>
      <c r="M191" s="665">
        <v>193.68</v>
      </c>
    </row>
    <row r="192" spans="1:13" ht="14.4" customHeight="1" x14ac:dyDescent="0.3">
      <c r="A192" s="660" t="s">
        <v>2281</v>
      </c>
      <c r="B192" s="661" t="s">
        <v>2157</v>
      </c>
      <c r="C192" s="661" t="s">
        <v>1037</v>
      </c>
      <c r="D192" s="661" t="s">
        <v>967</v>
      </c>
      <c r="E192" s="661" t="s">
        <v>2158</v>
      </c>
      <c r="F192" s="664"/>
      <c r="G192" s="664"/>
      <c r="H192" s="677">
        <v>0</v>
      </c>
      <c r="I192" s="664">
        <v>1</v>
      </c>
      <c r="J192" s="664">
        <v>24.22</v>
      </c>
      <c r="K192" s="677">
        <v>1</v>
      </c>
      <c r="L192" s="664">
        <v>1</v>
      </c>
      <c r="M192" s="665">
        <v>24.22</v>
      </c>
    </row>
    <row r="193" spans="1:13" ht="14.4" customHeight="1" x14ac:dyDescent="0.3">
      <c r="A193" s="660" t="s">
        <v>2281</v>
      </c>
      <c r="B193" s="661" t="s">
        <v>2157</v>
      </c>
      <c r="C193" s="661" t="s">
        <v>966</v>
      </c>
      <c r="D193" s="661" t="s">
        <v>967</v>
      </c>
      <c r="E193" s="661" t="s">
        <v>2159</v>
      </c>
      <c r="F193" s="664"/>
      <c r="G193" s="664"/>
      <c r="H193" s="677">
        <v>0</v>
      </c>
      <c r="I193" s="664">
        <v>15</v>
      </c>
      <c r="J193" s="664">
        <v>726.3</v>
      </c>
      <c r="K193" s="677">
        <v>1</v>
      </c>
      <c r="L193" s="664">
        <v>15</v>
      </c>
      <c r="M193" s="665">
        <v>726.3</v>
      </c>
    </row>
    <row r="194" spans="1:13" ht="14.4" customHeight="1" x14ac:dyDescent="0.3">
      <c r="A194" s="660" t="s">
        <v>2281</v>
      </c>
      <c r="B194" s="661" t="s">
        <v>2160</v>
      </c>
      <c r="C194" s="661" t="s">
        <v>2886</v>
      </c>
      <c r="D194" s="661" t="s">
        <v>2161</v>
      </c>
      <c r="E194" s="661" t="s">
        <v>2887</v>
      </c>
      <c r="F194" s="664">
        <v>1</v>
      </c>
      <c r="G194" s="664">
        <v>300.68</v>
      </c>
      <c r="H194" s="677">
        <v>1</v>
      </c>
      <c r="I194" s="664"/>
      <c r="J194" s="664"/>
      <c r="K194" s="677">
        <v>0</v>
      </c>
      <c r="L194" s="664">
        <v>1</v>
      </c>
      <c r="M194" s="665">
        <v>300.68</v>
      </c>
    </row>
    <row r="195" spans="1:13" ht="14.4" customHeight="1" x14ac:dyDescent="0.3">
      <c r="A195" s="660" t="s">
        <v>2281</v>
      </c>
      <c r="B195" s="661" t="s">
        <v>2160</v>
      </c>
      <c r="C195" s="661" t="s">
        <v>3050</v>
      </c>
      <c r="D195" s="661" t="s">
        <v>3051</v>
      </c>
      <c r="E195" s="661" t="s">
        <v>2887</v>
      </c>
      <c r="F195" s="664"/>
      <c r="G195" s="664"/>
      <c r="H195" s="677">
        <v>0</v>
      </c>
      <c r="I195" s="664">
        <v>2</v>
      </c>
      <c r="J195" s="664">
        <v>601.36</v>
      </c>
      <c r="K195" s="677">
        <v>1</v>
      </c>
      <c r="L195" s="664">
        <v>2</v>
      </c>
      <c r="M195" s="665">
        <v>601.36</v>
      </c>
    </row>
    <row r="196" spans="1:13" ht="14.4" customHeight="1" x14ac:dyDescent="0.3">
      <c r="A196" s="660" t="s">
        <v>2281</v>
      </c>
      <c r="B196" s="661" t="s">
        <v>2221</v>
      </c>
      <c r="C196" s="661" t="s">
        <v>3425</v>
      </c>
      <c r="D196" s="661" t="s">
        <v>3426</v>
      </c>
      <c r="E196" s="661" t="s">
        <v>3427</v>
      </c>
      <c r="F196" s="664">
        <v>1</v>
      </c>
      <c r="G196" s="664">
        <v>5.14</v>
      </c>
      <c r="H196" s="677">
        <v>1</v>
      </c>
      <c r="I196" s="664"/>
      <c r="J196" s="664"/>
      <c r="K196" s="677">
        <v>0</v>
      </c>
      <c r="L196" s="664">
        <v>1</v>
      </c>
      <c r="M196" s="665">
        <v>5.14</v>
      </c>
    </row>
    <row r="197" spans="1:13" ht="14.4" customHeight="1" x14ac:dyDescent="0.3">
      <c r="A197" s="660" t="s">
        <v>2282</v>
      </c>
      <c r="B197" s="661" t="s">
        <v>2115</v>
      </c>
      <c r="C197" s="661" t="s">
        <v>1061</v>
      </c>
      <c r="D197" s="661" t="s">
        <v>610</v>
      </c>
      <c r="E197" s="661" t="s">
        <v>1062</v>
      </c>
      <c r="F197" s="664"/>
      <c r="G197" s="664"/>
      <c r="H197" s="677">
        <v>0</v>
      </c>
      <c r="I197" s="664">
        <v>8</v>
      </c>
      <c r="J197" s="664">
        <v>4347.12</v>
      </c>
      <c r="K197" s="677">
        <v>1</v>
      </c>
      <c r="L197" s="664">
        <v>8</v>
      </c>
      <c r="M197" s="665">
        <v>4347.12</v>
      </c>
    </row>
    <row r="198" spans="1:13" ht="14.4" customHeight="1" x14ac:dyDescent="0.3">
      <c r="A198" s="660" t="s">
        <v>2282</v>
      </c>
      <c r="B198" s="661" t="s">
        <v>2115</v>
      </c>
      <c r="C198" s="661" t="s">
        <v>982</v>
      </c>
      <c r="D198" s="661" t="s">
        <v>610</v>
      </c>
      <c r="E198" s="661" t="s">
        <v>613</v>
      </c>
      <c r="F198" s="664"/>
      <c r="G198" s="664"/>
      <c r="H198" s="677">
        <v>0</v>
      </c>
      <c r="I198" s="664">
        <v>46</v>
      </c>
      <c r="J198" s="664">
        <v>37494.600000000013</v>
      </c>
      <c r="K198" s="677">
        <v>1</v>
      </c>
      <c r="L198" s="664">
        <v>46</v>
      </c>
      <c r="M198" s="665">
        <v>37494.600000000013</v>
      </c>
    </row>
    <row r="199" spans="1:13" ht="14.4" customHeight="1" x14ac:dyDescent="0.3">
      <c r="A199" s="660" t="s">
        <v>2282</v>
      </c>
      <c r="B199" s="661" t="s">
        <v>2115</v>
      </c>
      <c r="C199" s="661" t="s">
        <v>3472</v>
      </c>
      <c r="D199" s="661" t="s">
        <v>610</v>
      </c>
      <c r="E199" s="661" t="s">
        <v>1394</v>
      </c>
      <c r="F199" s="664"/>
      <c r="G199" s="664"/>
      <c r="H199" s="677"/>
      <c r="I199" s="664">
        <v>2</v>
      </c>
      <c r="J199" s="664">
        <v>0</v>
      </c>
      <c r="K199" s="677"/>
      <c r="L199" s="664">
        <v>2</v>
      </c>
      <c r="M199" s="665">
        <v>0</v>
      </c>
    </row>
    <row r="200" spans="1:13" ht="14.4" customHeight="1" x14ac:dyDescent="0.3">
      <c r="A200" s="660" t="s">
        <v>2282</v>
      </c>
      <c r="B200" s="661" t="s">
        <v>2115</v>
      </c>
      <c r="C200" s="661" t="s">
        <v>984</v>
      </c>
      <c r="D200" s="661" t="s">
        <v>610</v>
      </c>
      <c r="E200" s="661" t="s">
        <v>985</v>
      </c>
      <c r="F200" s="664"/>
      <c r="G200" s="664"/>
      <c r="H200" s="677">
        <v>0</v>
      </c>
      <c r="I200" s="664">
        <v>5</v>
      </c>
      <c r="J200" s="664">
        <v>4618.7</v>
      </c>
      <c r="K200" s="677">
        <v>1</v>
      </c>
      <c r="L200" s="664">
        <v>5</v>
      </c>
      <c r="M200" s="665">
        <v>4618.7</v>
      </c>
    </row>
    <row r="201" spans="1:13" ht="14.4" customHeight="1" x14ac:dyDescent="0.3">
      <c r="A201" s="660" t="s">
        <v>2282</v>
      </c>
      <c r="B201" s="661" t="s">
        <v>2185</v>
      </c>
      <c r="C201" s="661" t="s">
        <v>3471</v>
      </c>
      <c r="D201" s="661" t="s">
        <v>1336</v>
      </c>
      <c r="E201" s="661" t="s">
        <v>1480</v>
      </c>
      <c r="F201" s="664"/>
      <c r="G201" s="664"/>
      <c r="H201" s="677">
        <v>0</v>
      </c>
      <c r="I201" s="664">
        <v>1</v>
      </c>
      <c r="J201" s="664">
        <v>77.790000000000006</v>
      </c>
      <c r="K201" s="677">
        <v>1</v>
      </c>
      <c r="L201" s="664">
        <v>1</v>
      </c>
      <c r="M201" s="665">
        <v>77.790000000000006</v>
      </c>
    </row>
    <row r="202" spans="1:13" ht="14.4" customHeight="1" x14ac:dyDescent="0.3">
      <c r="A202" s="660" t="s">
        <v>2282</v>
      </c>
      <c r="B202" s="661" t="s">
        <v>3685</v>
      </c>
      <c r="C202" s="661" t="s">
        <v>3460</v>
      </c>
      <c r="D202" s="661" t="s">
        <v>3461</v>
      </c>
      <c r="E202" s="661" t="s">
        <v>3462</v>
      </c>
      <c r="F202" s="664"/>
      <c r="G202" s="664"/>
      <c r="H202" s="677">
        <v>0</v>
      </c>
      <c r="I202" s="664">
        <v>1</v>
      </c>
      <c r="J202" s="664">
        <v>185.34</v>
      </c>
      <c r="K202" s="677">
        <v>1</v>
      </c>
      <c r="L202" s="664">
        <v>1</v>
      </c>
      <c r="M202" s="665">
        <v>185.34</v>
      </c>
    </row>
    <row r="203" spans="1:13" ht="14.4" customHeight="1" x14ac:dyDescent="0.3">
      <c r="A203" s="660" t="s">
        <v>2282</v>
      </c>
      <c r="B203" s="661" t="s">
        <v>3686</v>
      </c>
      <c r="C203" s="661" t="s">
        <v>2297</v>
      </c>
      <c r="D203" s="661" t="s">
        <v>2298</v>
      </c>
      <c r="E203" s="661" t="s">
        <v>2299</v>
      </c>
      <c r="F203" s="664">
        <v>4</v>
      </c>
      <c r="G203" s="664">
        <v>158.96</v>
      </c>
      <c r="H203" s="677">
        <v>1</v>
      </c>
      <c r="I203" s="664"/>
      <c r="J203" s="664"/>
      <c r="K203" s="677">
        <v>0</v>
      </c>
      <c r="L203" s="664">
        <v>4</v>
      </c>
      <c r="M203" s="665">
        <v>158.96</v>
      </c>
    </row>
    <row r="204" spans="1:13" ht="14.4" customHeight="1" x14ac:dyDescent="0.3">
      <c r="A204" s="660" t="s">
        <v>2282</v>
      </c>
      <c r="B204" s="661" t="s">
        <v>2137</v>
      </c>
      <c r="C204" s="661" t="s">
        <v>1126</v>
      </c>
      <c r="D204" s="661" t="s">
        <v>2138</v>
      </c>
      <c r="E204" s="661" t="s">
        <v>2139</v>
      </c>
      <c r="F204" s="664"/>
      <c r="G204" s="664"/>
      <c r="H204" s="677">
        <v>0</v>
      </c>
      <c r="I204" s="664">
        <v>21</v>
      </c>
      <c r="J204" s="664">
        <v>3185.4</v>
      </c>
      <c r="K204" s="677">
        <v>1</v>
      </c>
      <c r="L204" s="664">
        <v>21</v>
      </c>
      <c r="M204" s="665">
        <v>3185.4</v>
      </c>
    </row>
    <row r="205" spans="1:13" ht="14.4" customHeight="1" x14ac:dyDescent="0.3">
      <c r="A205" s="660" t="s">
        <v>2282</v>
      </c>
      <c r="B205" s="661" t="s">
        <v>2149</v>
      </c>
      <c r="C205" s="661" t="s">
        <v>1105</v>
      </c>
      <c r="D205" s="661" t="s">
        <v>1106</v>
      </c>
      <c r="E205" s="661" t="s">
        <v>1107</v>
      </c>
      <c r="F205" s="664"/>
      <c r="G205" s="664"/>
      <c r="H205" s="677">
        <v>0</v>
      </c>
      <c r="I205" s="664">
        <v>6</v>
      </c>
      <c r="J205" s="664">
        <v>883.86</v>
      </c>
      <c r="K205" s="677">
        <v>1</v>
      </c>
      <c r="L205" s="664">
        <v>6</v>
      </c>
      <c r="M205" s="665">
        <v>883.86</v>
      </c>
    </row>
    <row r="206" spans="1:13" ht="14.4" customHeight="1" x14ac:dyDescent="0.3">
      <c r="A206" s="660" t="s">
        <v>2282</v>
      </c>
      <c r="B206" s="661" t="s">
        <v>3684</v>
      </c>
      <c r="C206" s="661" t="s">
        <v>2559</v>
      </c>
      <c r="D206" s="661" t="s">
        <v>2560</v>
      </c>
      <c r="E206" s="661" t="s">
        <v>2561</v>
      </c>
      <c r="F206" s="664"/>
      <c r="G206" s="664"/>
      <c r="H206" s="677">
        <v>0</v>
      </c>
      <c r="I206" s="664">
        <v>2</v>
      </c>
      <c r="J206" s="664">
        <v>133.63999999999999</v>
      </c>
      <c r="K206" s="677">
        <v>1</v>
      </c>
      <c r="L206" s="664">
        <v>2</v>
      </c>
      <c r="M206" s="665">
        <v>133.63999999999999</v>
      </c>
    </row>
    <row r="207" spans="1:13" ht="14.4" customHeight="1" x14ac:dyDescent="0.3">
      <c r="A207" s="660" t="s">
        <v>2282</v>
      </c>
      <c r="B207" s="661" t="s">
        <v>2215</v>
      </c>
      <c r="C207" s="661" t="s">
        <v>1613</v>
      </c>
      <c r="D207" s="661" t="s">
        <v>1614</v>
      </c>
      <c r="E207" s="661" t="s">
        <v>2146</v>
      </c>
      <c r="F207" s="664"/>
      <c r="G207" s="664"/>
      <c r="H207" s="677">
        <v>0</v>
      </c>
      <c r="I207" s="664">
        <v>5</v>
      </c>
      <c r="J207" s="664">
        <v>334.09999999999997</v>
      </c>
      <c r="K207" s="677">
        <v>1</v>
      </c>
      <c r="L207" s="664">
        <v>5</v>
      </c>
      <c r="M207" s="665">
        <v>334.09999999999997</v>
      </c>
    </row>
    <row r="208" spans="1:13" ht="14.4" customHeight="1" x14ac:dyDescent="0.3">
      <c r="A208" s="660" t="s">
        <v>2282</v>
      </c>
      <c r="B208" s="661" t="s">
        <v>3677</v>
      </c>
      <c r="C208" s="661" t="s">
        <v>2553</v>
      </c>
      <c r="D208" s="661" t="s">
        <v>2453</v>
      </c>
      <c r="E208" s="661" t="s">
        <v>2554</v>
      </c>
      <c r="F208" s="664"/>
      <c r="G208" s="664"/>
      <c r="H208" s="677">
        <v>0</v>
      </c>
      <c r="I208" s="664">
        <v>13</v>
      </c>
      <c r="J208" s="664">
        <v>1258.92</v>
      </c>
      <c r="K208" s="677">
        <v>1</v>
      </c>
      <c r="L208" s="664">
        <v>13</v>
      </c>
      <c r="M208" s="665">
        <v>1258.92</v>
      </c>
    </row>
    <row r="209" spans="1:13" ht="14.4" customHeight="1" x14ac:dyDescent="0.3">
      <c r="A209" s="660" t="s">
        <v>2282</v>
      </c>
      <c r="B209" s="661" t="s">
        <v>3677</v>
      </c>
      <c r="C209" s="661" t="s">
        <v>2753</v>
      </c>
      <c r="D209" s="661" t="s">
        <v>2453</v>
      </c>
      <c r="E209" s="661" t="s">
        <v>2754</v>
      </c>
      <c r="F209" s="664"/>
      <c r="G209" s="664"/>
      <c r="H209" s="677">
        <v>0</v>
      </c>
      <c r="I209" s="664">
        <v>1</v>
      </c>
      <c r="J209" s="664">
        <v>193.68</v>
      </c>
      <c r="K209" s="677">
        <v>1</v>
      </c>
      <c r="L209" s="664">
        <v>1</v>
      </c>
      <c r="M209" s="665">
        <v>193.68</v>
      </c>
    </row>
    <row r="210" spans="1:13" ht="14.4" customHeight="1" x14ac:dyDescent="0.3">
      <c r="A210" s="660" t="s">
        <v>2282</v>
      </c>
      <c r="B210" s="661" t="s">
        <v>3677</v>
      </c>
      <c r="C210" s="661" t="s">
        <v>2452</v>
      </c>
      <c r="D210" s="661" t="s">
        <v>2453</v>
      </c>
      <c r="E210" s="661" t="s">
        <v>2454</v>
      </c>
      <c r="F210" s="664"/>
      <c r="G210" s="664"/>
      <c r="H210" s="677">
        <v>0</v>
      </c>
      <c r="I210" s="664">
        <v>2</v>
      </c>
      <c r="J210" s="664">
        <v>129.12</v>
      </c>
      <c r="K210" s="677">
        <v>1</v>
      </c>
      <c r="L210" s="664">
        <v>2</v>
      </c>
      <c r="M210" s="665">
        <v>129.12</v>
      </c>
    </row>
    <row r="211" spans="1:13" ht="14.4" customHeight="1" x14ac:dyDescent="0.3">
      <c r="A211" s="660" t="s">
        <v>2282</v>
      </c>
      <c r="B211" s="661" t="s">
        <v>2157</v>
      </c>
      <c r="C211" s="661" t="s">
        <v>1037</v>
      </c>
      <c r="D211" s="661" t="s">
        <v>967</v>
      </c>
      <c r="E211" s="661" t="s">
        <v>2158</v>
      </c>
      <c r="F211" s="664"/>
      <c r="G211" s="664"/>
      <c r="H211" s="677">
        <v>0</v>
      </c>
      <c r="I211" s="664">
        <v>3</v>
      </c>
      <c r="J211" s="664">
        <v>72.66</v>
      </c>
      <c r="K211" s="677">
        <v>1</v>
      </c>
      <c r="L211" s="664">
        <v>3</v>
      </c>
      <c r="M211" s="665">
        <v>72.66</v>
      </c>
    </row>
    <row r="212" spans="1:13" ht="14.4" customHeight="1" x14ac:dyDescent="0.3">
      <c r="A212" s="660" t="s">
        <v>2282</v>
      </c>
      <c r="B212" s="661" t="s">
        <v>2157</v>
      </c>
      <c r="C212" s="661" t="s">
        <v>966</v>
      </c>
      <c r="D212" s="661" t="s">
        <v>967</v>
      </c>
      <c r="E212" s="661" t="s">
        <v>2159</v>
      </c>
      <c r="F212" s="664"/>
      <c r="G212" s="664"/>
      <c r="H212" s="677">
        <v>0</v>
      </c>
      <c r="I212" s="664">
        <v>51</v>
      </c>
      <c r="J212" s="664">
        <v>2469.4199999999996</v>
      </c>
      <c r="K212" s="677">
        <v>1</v>
      </c>
      <c r="L212" s="664">
        <v>51</v>
      </c>
      <c r="M212" s="665">
        <v>2469.4199999999996</v>
      </c>
    </row>
    <row r="213" spans="1:13" ht="14.4" customHeight="1" x14ac:dyDescent="0.3">
      <c r="A213" s="660" t="s">
        <v>2282</v>
      </c>
      <c r="B213" s="661" t="s">
        <v>2157</v>
      </c>
      <c r="C213" s="661" t="s">
        <v>2349</v>
      </c>
      <c r="D213" s="661" t="s">
        <v>967</v>
      </c>
      <c r="E213" s="661" t="s">
        <v>2350</v>
      </c>
      <c r="F213" s="664"/>
      <c r="G213" s="664"/>
      <c r="H213" s="677"/>
      <c r="I213" s="664">
        <v>7</v>
      </c>
      <c r="J213" s="664">
        <v>0</v>
      </c>
      <c r="K213" s="677"/>
      <c r="L213" s="664">
        <v>7</v>
      </c>
      <c r="M213" s="665">
        <v>0</v>
      </c>
    </row>
    <row r="214" spans="1:13" ht="14.4" customHeight="1" x14ac:dyDescent="0.3">
      <c r="A214" s="660" t="s">
        <v>2282</v>
      </c>
      <c r="B214" s="661" t="s">
        <v>3680</v>
      </c>
      <c r="C214" s="661" t="s">
        <v>3469</v>
      </c>
      <c r="D214" s="661" t="s">
        <v>3470</v>
      </c>
      <c r="E214" s="661" t="s">
        <v>2739</v>
      </c>
      <c r="F214" s="664"/>
      <c r="G214" s="664"/>
      <c r="H214" s="677">
        <v>0</v>
      </c>
      <c r="I214" s="664">
        <v>1</v>
      </c>
      <c r="J214" s="664">
        <v>619.6</v>
      </c>
      <c r="K214" s="677">
        <v>1</v>
      </c>
      <c r="L214" s="664">
        <v>1</v>
      </c>
      <c r="M214" s="665">
        <v>619.6</v>
      </c>
    </row>
    <row r="215" spans="1:13" ht="14.4" customHeight="1" x14ac:dyDescent="0.3">
      <c r="A215" s="660" t="s">
        <v>2282</v>
      </c>
      <c r="B215" s="661" t="s">
        <v>2160</v>
      </c>
      <c r="C215" s="661" t="s">
        <v>3324</v>
      </c>
      <c r="D215" s="661" t="s">
        <v>3051</v>
      </c>
      <c r="E215" s="661" t="s">
        <v>1276</v>
      </c>
      <c r="F215" s="664"/>
      <c r="G215" s="664"/>
      <c r="H215" s="677">
        <v>0</v>
      </c>
      <c r="I215" s="664">
        <v>8</v>
      </c>
      <c r="J215" s="664">
        <v>250.56000000000003</v>
      </c>
      <c r="K215" s="677">
        <v>1</v>
      </c>
      <c r="L215" s="664">
        <v>8</v>
      </c>
      <c r="M215" s="665">
        <v>250.56000000000003</v>
      </c>
    </row>
    <row r="216" spans="1:13" ht="14.4" customHeight="1" x14ac:dyDescent="0.3">
      <c r="A216" s="660" t="s">
        <v>2282</v>
      </c>
      <c r="B216" s="661" t="s">
        <v>2160</v>
      </c>
      <c r="C216" s="661" t="s">
        <v>3253</v>
      </c>
      <c r="D216" s="661" t="s">
        <v>2889</v>
      </c>
      <c r="E216" s="661" t="s">
        <v>3254</v>
      </c>
      <c r="F216" s="664"/>
      <c r="G216" s="664"/>
      <c r="H216" s="677">
        <v>0</v>
      </c>
      <c r="I216" s="664">
        <v>5</v>
      </c>
      <c r="J216" s="664">
        <v>939.59999999999991</v>
      </c>
      <c r="K216" s="677">
        <v>1</v>
      </c>
      <c r="L216" s="664">
        <v>5</v>
      </c>
      <c r="M216" s="665">
        <v>939.59999999999991</v>
      </c>
    </row>
    <row r="217" spans="1:13" ht="14.4" customHeight="1" x14ac:dyDescent="0.3">
      <c r="A217" s="660" t="s">
        <v>2282</v>
      </c>
      <c r="B217" s="661" t="s">
        <v>2160</v>
      </c>
      <c r="C217" s="661" t="s">
        <v>1007</v>
      </c>
      <c r="D217" s="661" t="s">
        <v>1004</v>
      </c>
      <c r="E217" s="661" t="s">
        <v>2163</v>
      </c>
      <c r="F217" s="664"/>
      <c r="G217" s="664"/>
      <c r="H217" s="677">
        <v>0</v>
      </c>
      <c r="I217" s="664">
        <v>1</v>
      </c>
      <c r="J217" s="664">
        <v>93.96</v>
      </c>
      <c r="K217" s="677">
        <v>1</v>
      </c>
      <c r="L217" s="664">
        <v>1</v>
      </c>
      <c r="M217" s="665">
        <v>93.96</v>
      </c>
    </row>
    <row r="218" spans="1:13" ht="14.4" customHeight="1" x14ac:dyDescent="0.3">
      <c r="A218" s="660" t="s">
        <v>2282</v>
      </c>
      <c r="B218" s="661" t="s">
        <v>2160</v>
      </c>
      <c r="C218" s="661" t="s">
        <v>1010</v>
      </c>
      <c r="D218" s="661" t="s">
        <v>1004</v>
      </c>
      <c r="E218" s="661" t="s">
        <v>2164</v>
      </c>
      <c r="F218" s="664"/>
      <c r="G218" s="664"/>
      <c r="H218" s="677">
        <v>0</v>
      </c>
      <c r="I218" s="664">
        <v>3</v>
      </c>
      <c r="J218" s="664">
        <v>469.83000000000004</v>
      </c>
      <c r="K218" s="677">
        <v>1</v>
      </c>
      <c r="L218" s="664">
        <v>3</v>
      </c>
      <c r="M218" s="665">
        <v>469.83000000000004</v>
      </c>
    </row>
    <row r="219" spans="1:13" ht="14.4" customHeight="1" x14ac:dyDescent="0.3">
      <c r="A219" s="660" t="s">
        <v>2282</v>
      </c>
      <c r="B219" s="661" t="s">
        <v>2160</v>
      </c>
      <c r="C219" s="661" t="s">
        <v>3050</v>
      </c>
      <c r="D219" s="661" t="s">
        <v>3051</v>
      </c>
      <c r="E219" s="661" t="s">
        <v>2887</v>
      </c>
      <c r="F219" s="664"/>
      <c r="G219" s="664"/>
      <c r="H219" s="677">
        <v>0</v>
      </c>
      <c r="I219" s="664">
        <v>5</v>
      </c>
      <c r="J219" s="664">
        <v>1503.4</v>
      </c>
      <c r="K219" s="677">
        <v>1</v>
      </c>
      <c r="L219" s="664">
        <v>5</v>
      </c>
      <c r="M219" s="665">
        <v>1503.4</v>
      </c>
    </row>
    <row r="220" spans="1:13" ht="14.4" customHeight="1" x14ac:dyDescent="0.3">
      <c r="A220" s="660" t="s">
        <v>2282</v>
      </c>
      <c r="B220" s="661" t="s">
        <v>2160</v>
      </c>
      <c r="C220" s="661" t="s">
        <v>3477</v>
      </c>
      <c r="D220" s="661" t="s">
        <v>3478</v>
      </c>
      <c r="E220" s="661" t="s">
        <v>3254</v>
      </c>
      <c r="F220" s="664">
        <v>2</v>
      </c>
      <c r="G220" s="664">
        <v>375.84</v>
      </c>
      <c r="H220" s="677">
        <v>1</v>
      </c>
      <c r="I220" s="664"/>
      <c r="J220" s="664"/>
      <c r="K220" s="677">
        <v>0</v>
      </c>
      <c r="L220" s="664">
        <v>2</v>
      </c>
      <c r="M220" s="665">
        <v>375.84</v>
      </c>
    </row>
    <row r="221" spans="1:13" ht="14.4" customHeight="1" x14ac:dyDescent="0.3">
      <c r="A221" s="660" t="s">
        <v>2282</v>
      </c>
      <c r="B221" s="661" t="s">
        <v>2171</v>
      </c>
      <c r="C221" s="661" t="s">
        <v>1040</v>
      </c>
      <c r="D221" s="661" t="s">
        <v>1041</v>
      </c>
      <c r="E221" s="661" t="s">
        <v>2172</v>
      </c>
      <c r="F221" s="664"/>
      <c r="G221" s="664"/>
      <c r="H221" s="677">
        <v>0</v>
      </c>
      <c r="I221" s="664">
        <v>2</v>
      </c>
      <c r="J221" s="664">
        <v>127.5</v>
      </c>
      <c r="K221" s="677">
        <v>1</v>
      </c>
      <c r="L221" s="664">
        <v>2</v>
      </c>
      <c r="M221" s="665">
        <v>127.5</v>
      </c>
    </row>
    <row r="222" spans="1:13" ht="14.4" customHeight="1" x14ac:dyDescent="0.3">
      <c r="A222" s="660" t="s">
        <v>2282</v>
      </c>
      <c r="B222" s="661" t="s">
        <v>2242</v>
      </c>
      <c r="C222" s="661" t="s">
        <v>3481</v>
      </c>
      <c r="D222" s="661" t="s">
        <v>3482</v>
      </c>
      <c r="E222" s="661" t="s">
        <v>2243</v>
      </c>
      <c r="F222" s="664"/>
      <c r="G222" s="664"/>
      <c r="H222" s="677">
        <v>0</v>
      </c>
      <c r="I222" s="664">
        <v>1</v>
      </c>
      <c r="J222" s="664">
        <v>1252.54</v>
      </c>
      <c r="K222" s="677">
        <v>1</v>
      </c>
      <c r="L222" s="664">
        <v>1</v>
      </c>
      <c r="M222" s="665">
        <v>1252.54</v>
      </c>
    </row>
    <row r="223" spans="1:13" ht="14.4" customHeight="1" x14ac:dyDescent="0.3">
      <c r="A223" s="660" t="s">
        <v>2283</v>
      </c>
      <c r="B223" s="661" t="s">
        <v>2115</v>
      </c>
      <c r="C223" s="661" t="s">
        <v>982</v>
      </c>
      <c r="D223" s="661" t="s">
        <v>610</v>
      </c>
      <c r="E223" s="661" t="s">
        <v>613</v>
      </c>
      <c r="F223" s="664"/>
      <c r="G223" s="664"/>
      <c r="H223" s="677">
        <v>0</v>
      </c>
      <c r="I223" s="664">
        <v>3</v>
      </c>
      <c r="J223" s="664">
        <v>2445.3000000000002</v>
      </c>
      <c r="K223" s="677">
        <v>1</v>
      </c>
      <c r="L223" s="664">
        <v>3</v>
      </c>
      <c r="M223" s="665">
        <v>2445.3000000000002</v>
      </c>
    </row>
    <row r="224" spans="1:13" ht="14.4" customHeight="1" x14ac:dyDescent="0.3">
      <c r="A224" s="660" t="s">
        <v>2283</v>
      </c>
      <c r="B224" s="661" t="s">
        <v>2119</v>
      </c>
      <c r="C224" s="661" t="s">
        <v>995</v>
      </c>
      <c r="D224" s="661" t="s">
        <v>996</v>
      </c>
      <c r="E224" s="661" t="s">
        <v>997</v>
      </c>
      <c r="F224" s="664"/>
      <c r="G224" s="664"/>
      <c r="H224" s="677">
        <v>0</v>
      </c>
      <c r="I224" s="664">
        <v>3</v>
      </c>
      <c r="J224" s="664">
        <v>105.33</v>
      </c>
      <c r="K224" s="677">
        <v>1</v>
      </c>
      <c r="L224" s="664">
        <v>3</v>
      </c>
      <c r="M224" s="665">
        <v>105.33</v>
      </c>
    </row>
    <row r="225" spans="1:13" ht="14.4" customHeight="1" x14ac:dyDescent="0.3">
      <c r="A225" s="660" t="s">
        <v>2283</v>
      </c>
      <c r="B225" s="661" t="s">
        <v>2145</v>
      </c>
      <c r="C225" s="661" t="s">
        <v>1101</v>
      </c>
      <c r="D225" s="661" t="s">
        <v>1102</v>
      </c>
      <c r="E225" s="661" t="s">
        <v>2146</v>
      </c>
      <c r="F225" s="664"/>
      <c r="G225" s="664"/>
      <c r="H225" s="677">
        <v>0</v>
      </c>
      <c r="I225" s="664">
        <v>2</v>
      </c>
      <c r="J225" s="664">
        <v>341.04</v>
      </c>
      <c r="K225" s="677">
        <v>1</v>
      </c>
      <c r="L225" s="664">
        <v>2</v>
      </c>
      <c r="M225" s="665">
        <v>341.04</v>
      </c>
    </row>
    <row r="226" spans="1:13" ht="14.4" customHeight="1" x14ac:dyDescent="0.3">
      <c r="A226" s="660" t="s">
        <v>2283</v>
      </c>
      <c r="B226" s="661" t="s">
        <v>3678</v>
      </c>
      <c r="C226" s="661" t="s">
        <v>3221</v>
      </c>
      <c r="D226" s="661" t="s">
        <v>2938</v>
      </c>
      <c r="E226" s="661" t="s">
        <v>2492</v>
      </c>
      <c r="F226" s="664"/>
      <c r="G226" s="664"/>
      <c r="H226" s="677">
        <v>0</v>
      </c>
      <c r="I226" s="664">
        <v>2</v>
      </c>
      <c r="J226" s="664">
        <v>239.4</v>
      </c>
      <c r="K226" s="677">
        <v>1</v>
      </c>
      <c r="L226" s="664">
        <v>2</v>
      </c>
      <c r="M226" s="665">
        <v>239.4</v>
      </c>
    </row>
    <row r="227" spans="1:13" ht="14.4" customHeight="1" x14ac:dyDescent="0.3">
      <c r="A227" s="660" t="s">
        <v>2283</v>
      </c>
      <c r="B227" s="661" t="s">
        <v>2149</v>
      </c>
      <c r="C227" s="661" t="s">
        <v>1105</v>
      </c>
      <c r="D227" s="661" t="s">
        <v>1106</v>
      </c>
      <c r="E227" s="661" t="s">
        <v>1107</v>
      </c>
      <c r="F227" s="664"/>
      <c r="G227" s="664"/>
      <c r="H227" s="677">
        <v>0</v>
      </c>
      <c r="I227" s="664">
        <v>3</v>
      </c>
      <c r="J227" s="664">
        <v>441.93</v>
      </c>
      <c r="K227" s="677">
        <v>1</v>
      </c>
      <c r="L227" s="664">
        <v>3</v>
      </c>
      <c r="M227" s="665">
        <v>441.93</v>
      </c>
    </row>
    <row r="228" spans="1:13" ht="14.4" customHeight="1" x14ac:dyDescent="0.3">
      <c r="A228" s="660" t="s">
        <v>2283</v>
      </c>
      <c r="B228" s="661" t="s">
        <v>2215</v>
      </c>
      <c r="C228" s="661" t="s">
        <v>1613</v>
      </c>
      <c r="D228" s="661" t="s">
        <v>1614</v>
      </c>
      <c r="E228" s="661" t="s">
        <v>2146</v>
      </c>
      <c r="F228" s="664"/>
      <c r="G228" s="664"/>
      <c r="H228" s="677">
        <v>0</v>
      </c>
      <c r="I228" s="664">
        <v>2</v>
      </c>
      <c r="J228" s="664">
        <v>133.63999999999999</v>
      </c>
      <c r="K228" s="677">
        <v>1</v>
      </c>
      <c r="L228" s="664">
        <v>2</v>
      </c>
      <c r="M228" s="665">
        <v>133.63999999999999</v>
      </c>
    </row>
    <row r="229" spans="1:13" ht="14.4" customHeight="1" x14ac:dyDescent="0.3">
      <c r="A229" s="660" t="s">
        <v>2283</v>
      </c>
      <c r="B229" s="661" t="s">
        <v>3677</v>
      </c>
      <c r="C229" s="661" t="s">
        <v>2553</v>
      </c>
      <c r="D229" s="661" t="s">
        <v>2453</v>
      </c>
      <c r="E229" s="661" t="s">
        <v>2554</v>
      </c>
      <c r="F229" s="664"/>
      <c r="G229" s="664"/>
      <c r="H229" s="677">
        <v>0</v>
      </c>
      <c r="I229" s="664">
        <v>1</v>
      </c>
      <c r="J229" s="664">
        <v>96.84</v>
      </c>
      <c r="K229" s="677">
        <v>1</v>
      </c>
      <c r="L229" s="664">
        <v>1</v>
      </c>
      <c r="M229" s="665">
        <v>96.84</v>
      </c>
    </row>
    <row r="230" spans="1:13" ht="14.4" customHeight="1" x14ac:dyDescent="0.3">
      <c r="A230" s="660" t="s">
        <v>2283</v>
      </c>
      <c r="B230" s="661" t="s">
        <v>3677</v>
      </c>
      <c r="C230" s="661" t="s">
        <v>2452</v>
      </c>
      <c r="D230" s="661" t="s">
        <v>2453</v>
      </c>
      <c r="E230" s="661" t="s">
        <v>2454</v>
      </c>
      <c r="F230" s="664"/>
      <c r="G230" s="664"/>
      <c r="H230" s="677">
        <v>0</v>
      </c>
      <c r="I230" s="664">
        <v>2</v>
      </c>
      <c r="J230" s="664">
        <v>129.12</v>
      </c>
      <c r="K230" s="677">
        <v>1</v>
      </c>
      <c r="L230" s="664">
        <v>2</v>
      </c>
      <c r="M230" s="665">
        <v>129.12</v>
      </c>
    </row>
    <row r="231" spans="1:13" ht="14.4" customHeight="1" x14ac:dyDescent="0.3">
      <c r="A231" s="660" t="s">
        <v>2283</v>
      </c>
      <c r="B231" s="661" t="s">
        <v>2157</v>
      </c>
      <c r="C231" s="661" t="s">
        <v>966</v>
      </c>
      <c r="D231" s="661" t="s">
        <v>967</v>
      </c>
      <c r="E231" s="661" t="s">
        <v>2159</v>
      </c>
      <c r="F231" s="664"/>
      <c r="G231" s="664"/>
      <c r="H231" s="677">
        <v>0</v>
      </c>
      <c r="I231" s="664">
        <v>18</v>
      </c>
      <c r="J231" s="664">
        <v>871.56000000000006</v>
      </c>
      <c r="K231" s="677">
        <v>1</v>
      </c>
      <c r="L231" s="664">
        <v>18</v>
      </c>
      <c r="M231" s="665">
        <v>871.56000000000006</v>
      </c>
    </row>
    <row r="232" spans="1:13" ht="14.4" customHeight="1" x14ac:dyDescent="0.3">
      <c r="A232" s="660" t="s">
        <v>2283</v>
      </c>
      <c r="B232" s="661" t="s">
        <v>3680</v>
      </c>
      <c r="C232" s="661" t="s">
        <v>3469</v>
      </c>
      <c r="D232" s="661" t="s">
        <v>3470</v>
      </c>
      <c r="E232" s="661" t="s">
        <v>2739</v>
      </c>
      <c r="F232" s="664"/>
      <c r="G232" s="664"/>
      <c r="H232" s="677">
        <v>0</v>
      </c>
      <c r="I232" s="664">
        <v>3</v>
      </c>
      <c r="J232" s="664">
        <v>1858.8000000000002</v>
      </c>
      <c r="K232" s="677">
        <v>1</v>
      </c>
      <c r="L232" s="664">
        <v>3</v>
      </c>
      <c r="M232" s="665">
        <v>1858.8000000000002</v>
      </c>
    </row>
    <row r="233" spans="1:13" ht="14.4" customHeight="1" x14ac:dyDescent="0.3">
      <c r="A233" s="660" t="s">
        <v>2283</v>
      </c>
      <c r="B233" s="661" t="s">
        <v>2160</v>
      </c>
      <c r="C233" s="661" t="s">
        <v>3324</v>
      </c>
      <c r="D233" s="661" t="s">
        <v>3051</v>
      </c>
      <c r="E233" s="661" t="s">
        <v>1276</v>
      </c>
      <c r="F233" s="664"/>
      <c r="G233" s="664"/>
      <c r="H233" s="677">
        <v>0</v>
      </c>
      <c r="I233" s="664">
        <v>1</v>
      </c>
      <c r="J233" s="664">
        <v>31.32</v>
      </c>
      <c r="K233" s="677">
        <v>1</v>
      </c>
      <c r="L233" s="664">
        <v>1</v>
      </c>
      <c r="M233" s="665">
        <v>31.32</v>
      </c>
    </row>
    <row r="234" spans="1:13" ht="14.4" customHeight="1" x14ac:dyDescent="0.3">
      <c r="A234" s="660" t="s">
        <v>2283</v>
      </c>
      <c r="B234" s="661" t="s">
        <v>2160</v>
      </c>
      <c r="C234" s="661" t="s">
        <v>2448</v>
      </c>
      <c r="D234" s="661" t="s">
        <v>2449</v>
      </c>
      <c r="E234" s="661" t="s">
        <v>2450</v>
      </c>
      <c r="F234" s="664"/>
      <c r="G234" s="664"/>
      <c r="H234" s="677">
        <v>0</v>
      </c>
      <c r="I234" s="664">
        <v>10</v>
      </c>
      <c r="J234" s="664">
        <v>313.2</v>
      </c>
      <c r="K234" s="677">
        <v>1</v>
      </c>
      <c r="L234" s="664">
        <v>10</v>
      </c>
      <c r="M234" s="665">
        <v>313.2</v>
      </c>
    </row>
    <row r="235" spans="1:13" ht="14.4" customHeight="1" x14ac:dyDescent="0.3">
      <c r="A235" s="660" t="s">
        <v>2283</v>
      </c>
      <c r="B235" s="661" t="s">
        <v>2160</v>
      </c>
      <c r="C235" s="661" t="s">
        <v>1007</v>
      </c>
      <c r="D235" s="661" t="s">
        <v>1004</v>
      </c>
      <c r="E235" s="661" t="s">
        <v>2163</v>
      </c>
      <c r="F235" s="664"/>
      <c r="G235" s="664"/>
      <c r="H235" s="677">
        <v>0</v>
      </c>
      <c r="I235" s="664">
        <v>2</v>
      </c>
      <c r="J235" s="664">
        <v>187.92</v>
      </c>
      <c r="K235" s="677">
        <v>1</v>
      </c>
      <c r="L235" s="664">
        <v>2</v>
      </c>
      <c r="M235" s="665">
        <v>187.92</v>
      </c>
    </row>
    <row r="236" spans="1:13" ht="14.4" customHeight="1" x14ac:dyDescent="0.3">
      <c r="A236" s="660" t="s">
        <v>2283</v>
      </c>
      <c r="B236" s="661" t="s">
        <v>2160</v>
      </c>
      <c r="C236" s="661" t="s">
        <v>1010</v>
      </c>
      <c r="D236" s="661" t="s">
        <v>1004</v>
      </c>
      <c r="E236" s="661" t="s">
        <v>2164</v>
      </c>
      <c r="F236" s="664"/>
      <c r="G236" s="664"/>
      <c r="H236" s="677">
        <v>0</v>
      </c>
      <c r="I236" s="664">
        <v>2</v>
      </c>
      <c r="J236" s="664">
        <v>313.22000000000003</v>
      </c>
      <c r="K236" s="677">
        <v>1</v>
      </c>
      <c r="L236" s="664">
        <v>2</v>
      </c>
      <c r="M236" s="665">
        <v>313.22000000000003</v>
      </c>
    </row>
    <row r="237" spans="1:13" ht="14.4" customHeight="1" x14ac:dyDescent="0.3">
      <c r="A237" s="660" t="s">
        <v>2283</v>
      </c>
      <c r="B237" s="661" t="s">
        <v>2160</v>
      </c>
      <c r="C237" s="661" t="s">
        <v>3050</v>
      </c>
      <c r="D237" s="661" t="s">
        <v>3051</v>
      </c>
      <c r="E237" s="661" t="s">
        <v>2887</v>
      </c>
      <c r="F237" s="664"/>
      <c r="G237" s="664"/>
      <c r="H237" s="677">
        <v>0</v>
      </c>
      <c r="I237" s="664">
        <v>1</v>
      </c>
      <c r="J237" s="664">
        <v>300.68</v>
      </c>
      <c r="K237" s="677">
        <v>1</v>
      </c>
      <c r="L237" s="664">
        <v>1</v>
      </c>
      <c r="M237" s="665">
        <v>300.68</v>
      </c>
    </row>
    <row r="238" spans="1:13" ht="14.4" customHeight="1" x14ac:dyDescent="0.3">
      <c r="A238" s="660" t="s">
        <v>2287</v>
      </c>
      <c r="B238" s="661" t="s">
        <v>2115</v>
      </c>
      <c r="C238" s="661" t="s">
        <v>1059</v>
      </c>
      <c r="D238" s="661" t="s">
        <v>610</v>
      </c>
      <c r="E238" s="661" t="s">
        <v>611</v>
      </c>
      <c r="F238" s="664"/>
      <c r="G238" s="664"/>
      <c r="H238" s="677">
        <v>0</v>
      </c>
      <c r="I238" s="664">
        <v>3</v>
      </c>
      <c r="J238" s="664">
        <v>1222.6500000000001</v>
      </c>
      <c r="K238" s="677">
        <v>1</v>
      </c>
      <c r="L238" s="664">
        <v>3</v>
      </c>
      <c r="M238" s="665">
        <v>1222.6500000000001</v>
      </c>
    </row>
    <row r="239" spans="1:13" ht="14.4" customHeight="1" x14ac:dyDescent="0.3">
      <c r="A239" s="660" t="s">
        <v>2287</v>
      </c>
      <c r="B239" s="661" t="s">
        <v>2115</v>
      </c>
      <c r="C239" s="661" t="s">
        <v>1061</v>
      </c>
      <c r="D239" s="661" t="s">
        <v>610</v>
      </c>
      <c r="E239" s="661" t="s">
        <v>1062</v>
      </c>
      <c r="F239" s="664"/>
      <c r="G239" s="664"/>
      <c r="H239" s="677">
        <v>0</v>
      </c>
      <c r="I239" s="664">
        <v>7</v>
      </c>
      <c r="J239" s="664">
        <v>3803.7299999999996</v>
      </c>
      <c r="K239" s="677">
        <v>1</v>
      </c>
      <c r="L239" s="664">
        <v>7</v>
      </c>
      <c r="M239" s="665">
        <v>3803.7299999999996</v>
      </c>
    </row>
    <row r="240" spans="1:13" ht="14.4" customHeight="1" x14ac:dyDescent="0.3">
      <c r="A240" s="660" t="s">
        <v>2287</v>
      </c>
      <c r="B240" s="661" t="s">
        <v>2115</v>
      </c>
      <c r="C240" s="661" t="s">
        <v>982</v>
      </c>
      <c r="D240" s="661" t="s">
        <v>610</v>
      </c>
      <c r="E240" s="661" t="s">
        <v>613</v>
      </c>
      <c r="F240" s="664"/>
      <c r="G240" s="664"/>
      <c r="H240" s="677">
        <v>0</v>
      </c>
      <c r="I240" s="664">
        <v>151</v>
      </c>
      <c r="J240" s="664">
        <v>123080.09999999999</v>
      </c>
      <c r="K240" s="677">
        <v>1</v>
      </c>
      <c r="L240" s="664">
        <v>151</v>
      </c>
      <c r="M240" s="665">
        <v>123080.09999999999</v>
      </c>
    </row>
    <row r="241" spans="1:13" ht="14.4" customHeight="1" x14ac:dyDescent="0.3">
      <c r="A241" s="660" t="s">
        <v>2287</v>
      </c>
      <c r="B241" s="661" t="s">
        <v>2115</v>
      </c>
      <c r="C241" s="661" t="s">
        <v>984</v>
      </c>
      <c r="D241" s="661" t="s">
        <v>610</v>
      </c>
      <c r="E241" s="661" t="s">
        <v>985</v>
      </c>
      <c r="F241" s="664"/>
      <c r="G241" s="664"/>
      <c r="H241" s="677">
        <v>0</v>
      </c>
      <c r="I241" s="664">
        <v>2</v>
      </c>
      <c r="J241" s="664">
        <v>1847.48</v>
      </c>
      <c r="K241" s="677">
        <v>1</v>
      </c>
      <c r="L241" s="664">
        <v>2</v>
      </c>
      <c r="M241" s="665">
        <v>1847.48</v>
      </c>
    </row>
    <row r="242" spans="1:13" ht="14.4" customHeight="1" x14ac:dyDescent="0.3">
      <c r="A242" s="660" t="s">
        <v>2287</v>
      </c>
      <c r="B242" s="661" t="s">
        <v>2137</v>
      </c>
      <c r="C242" s="661" t="s">
        <v>1126</v>
      </c>
      <c r="D242" s="661" t="s">
        <v>2138</v>
      </c>
      <c r="E242" s="661" t="s">
        <v>2139</v>
      </c>
      <c r="F242" s="664"/>
      <c r="G242" s="664"/>
      <c r="H242" s="677">
        <v>0</v>
      </c>
      <c r="I242" s="664">
        <v>9</v>
      </c>
      <c r="J242" s="664">
        <v>1389.24</v>
      </c>
      <c r="K242" s="677">
        <v>1</v>
      </c>
      <c r="L242" s="664">
        <v>9</v>
      </c>
      <c r="M242" s="665">
        <v>1389.24</v>
      </c>
    </row>
    <row r="243" spans="1:13" ht="14.4" customHeight="1" x14ac:dyDescent="0.3">
      <c r="A243" s="660" t="s">
        <v>2287</v>
      </c>
      <c r="B243" s="661" t="s">
        <v>2145</v>
      </c>
      <c r="C243" s="661" t="s">
        <v>1101</v>
      </c>
      <c r="D243" s="661" t="s">
        <v>1102</v>
      </c>
      <c r="E243" s="661" t="s">
        <v>2146</v>
      </c>
      <c r="F243" s="664"/>
      <c r="G243" s="664"/>
      <c r="H243" s="677">
        <v>0</v>
      </c>
      <c r="I243" s="664">
        <v>7</v>
      </c>
      <c r="J243" s="664">
        <v>1193.6400000000001</v>
      </c>
      <c r="K243" s="677">
        <v>1</v>
      </c>
      <c r="L243" s="664">
        <v>7</v>
      </c>
      <c r="M243" s="665">
        <v>1193.6400000000001</v>
      </c>
    </row>
    <row r="244" spans="1:13" ht="14.4" customHeight="1" x14ac:dyDescent="0.3">
      <c r="A244" s="660" t="s">
        <v>2287</v>
      </c>
      <c r="B244" s="661" t="s">
        <v>2157</v>
      </c>
      <c r="C244" s="661" t="s">
        <v>1037</v>
      </c>
      <c r="D244" s="661" t="s">
        <v>967</v>
      </c>
      <c r="E244" s="661" t="s">
        <v>2158</v>
      </c>
      <c r="F244" s="664"/>
      <c r="G244" s="664"/>
      <c r="H244" s="677">
        <v>0</v>
      </c>
      <c r="I244" s="664">
        <v>8</v>
      </c>
      <c r="J244" s="664">
        <v>193.76</v>
      </c>
      <c r="K244" s="677">
        <v>1</v>
      </c>
      <c r="L244" s="664">
        <v>8</v>
      </c>
      <c r="M244" s="665">
        <v>193.76</v>
      </c>
    </row>
    <row r="245" spans="1:13" ht="14.4" customHeight="1" x14ac:dyDescent="0.3">
      <c r="A245" s="660" t="s">
        <v>2287</v>
      </c>
      <c r="B245" s="661" t="s">
        <v>2157</v>
      </c>
      <c r="C245" s="661" t="s">
        <v>966</v>
      </c>
      <c r="D245" s="661" t="s">
        <v>967</v>
      </c>
      <c r="E245" s="661" t="s">
        <v>2159</v>
      </c>
      <c r="F245" s="664"/>
      <c r="G245" s="664"/>
      <c r="H245" s="677">
        <v>0</v>
      </c>
      <c r="I245" s="664">
        <v>27</v>
      </c>
      <c r="J245" s="664">
        <v>1307.3400000000001</v>
      </c>
      <c r="K245" s="677">
        <v>1</v>
      </c>
      <c r="L245" s="664">
        <v>27</v>
      </c>
      <c r="M245" s="665">
        <v>1307.3400000000001</v>
      </c>
    </row>
    <row r="246" spans="1:13" ht="14.4" customHeight="1" x14ac:dyDescent="0.3">
      <c r="A246" s="660" t="s">
        <v>2287</v>
      </c>
      <c r="B246" s="661" t="s">
        <v>2157</v>
      </c>
      <c r="C246" s="661" t="s">
        <v>2349</v>
      </c>
      <c r="D246" s="661" t="s">
        <v>967</v>
      </c>
      <c r="E246" s="661" t="s">
        <v>2350</v>
      </c>
      <c r="F246" s="664"/>
      <c r="G246" s="664"/>
      <c r="H246" s="677"/>
      <c r="I246" s="664">
        <v>8</v>
      </c>
      <c r="J246" s="664">
        <v>0</v>
      </c>
      <c r="K246" s="677"/>
      <c r="L246" s="664">
        <v>8</v>
      </c>
      <c r="M246" s="665">
        <v>0</v>
      </c>
    </row>
    <row r="247" spans="1:13" ht="14.4" customHeight="1" x14ac:dyDescent="0.3">
      <c r="A247" s="660" t="s">
        <v>2287</v>
      </c>
      <c r="B247" s="661" t="s">
        <v>3679</v>
      </c>
      <c r="C247" s="661" t="s">
        <v>2535</v>
      </c>
      <c r="D247" s="661" t="s">
        <v>2536</v>
      </c>
      <c r="E247" s="661" t="s">
        <v>2537</v>
      </c>
      <c r="F247" s="664"/>
      <c r="G247" s="664"/>
      <c r="H247" s="677">
        <v>0</v>
      </c>
      <c r="I247" s="664">
        <v>2</v>
      </c>
      <c r="J247" s="664">
        <v>1239.2</v>
      </c>
      <c r="K247" s="677">
        <v>1</v>
      </c>
      <c r="L247" s="664">
        <v>2</v>
      </c>
      <c r="M247" s="665">
        <v>1239.2</v>
      </c>
    </row>
    <row r="248" spans="1:13" ht="14.4" customHeight="1" x14ac:dyDescent="0.3">
      <c r="A248" s="660" t="s">
        <v>2287</v>
      </c>
      <c r="B248" s="661" t="s">
        <v>2160</v>
      </c>
      <c r="C248" s="661" t="s">
        <v>2576</v>
      </c>
      <c r="D248" s="661" t="s">
        <v>2577</v>
      </c>
      <c r="E248" s="661" t="s">
        <v>2578</v>
      </c>
      <c r="F248" s="664"/>
      <c r="G248" s="664"/>
      <c r="H248" s="677">
        <v>0</v>
      </c>
      <c r="I248" s="664">
        <v>1</v>
      </c>
      <c r="J248" s="664">
        <v>140.94999999999999</v>
      </c>
      <c r="K248" s="677">
        <v>1</v>
      </c>
      <c r="L248" s="664">
        <v>1</v>
      </c>
      <c r="M248" s="665">
        <v>140.94999999999999</v>
      </c>
    </row>
    <row r="249" spans="1:13" ht="14.4" customHeight="1" x14ac:dyDescent="0.3">
      <c r="A249" s="660" t="s">
        <v>2287</v>
      </c>
      <c r="B249" s="661" t="s">
        <v>2160</v>
      </c>
      <c r="C249" s="661" t="s">
        <v>1007</v>
      </c>
      <c r="D249" s="661" t="s">
        <v>1004</v>
      </c>
      <c r="E249" s="661" t="s">
        <v>2163</v>
      </c>
      <c r="F249" s="664"/>
      <c r="G249" s="664"/>
      <c r="H249" s="677">
        <v>0</v>
      </c>
      <c r="I249" s="664">
        <v>1</v>
      </c>
      <c r="J249" s="664">
        <v>93.96</v>
      </c>
      <c r="K249" s="677">
        <v>1</v>
      </c>
      <c r="L249" s="664">
        <v>1</v>
      </c>
      <c r="M249" s="665">
        <v>93.96</v>
      </c>
    </row>
    <row r="250" spans="1:13" ht="14.4" customHeight="1" x14ac:dyDescent="0.3">
      <c r="A250" s="660" t="s">
        <v>2284</v>
      </c>
      <c r="B250" s="661" t="s">
        <v>2115</v>
      </c>
      <c r="C250" s="661" t="s">
        <v>1059</v>
      </c>
      <c r="D250" s="661" t="s">
        <v>610</v>
      </c>
      <c r="E250" s="661" t="s">
        <v>611</v>
      </c>
      <c r="F250" s="664"/>
      <c r="G250" s="664"/>
      <c r="H250" s="677">
        <v>0</v>
      </c>
      <c r="I250" s="664">
        <v>4</v>
      </c>
      <c r="J250" s="664">
        <v>1630.2</v>
      </c>
      <c r="K250" s="677">
        <v>1</v>
      </c>
      <c r="L250" s="664">
        <v>4</v>
      </c>
      <c r="M250" s="665">
        <v>1630.2</v>
      </c>
    </row>
    <row r="251" spans="1:13" ht="14.4" customHeight="1" x14ac:dyDescent="0.3">
      <c r="A251" s="660" t="s">
        <v>2284</v>
      </c>
      <c r="B251" s="661" t="s">
        <v>2115</v>
      </c>
      <c r="C251" s="661" t="s">
        <v>1061</v>
      </c>
      <c r="D251" s="661" t="s">
        <v>610</v>
      </c>
      <c r="E251" s="661" t="s">
        <v>1062</v>
      </c>
      <c r="F251" s="664"/>
      <c r="G251" s="664"/>
      <c r="H251" s="677">
        <v>0</v>
      </c>
      <c r="I251" s="664">
        <v>14</v>
      </c>
      <c r="J251" s="664">
        <v>7607.4599999999991</v>
      </c>
      <c r="K251" s="677">
        <v>1</v>
      </c>
      <c r="L251" s="664">
        <v>14</v>
      </c>
      <c r="M251" s="665">
        <v>7607.4599999999991</v>
      </c>
    </row>
    <row r="252" spans="1:13" ht="14.4" customHeight="1" x14ac:dyDescent="0.3">
      <c r="A252" s="660" t="s">
        <v>2284</v>
      </c>
      <c r="B252" s="661" t="s">
        <v>2115</v>
      </c>
      <c r="C252" s="661" t="s">
        <v>982</v>
      </c>
      <c r="D252" s="661" t="s">
        <v>610</v>
      </c>
      <c r="E252" s="661" t="s">
        <v>613</v>
      </c>
      <c r="F252" s="664"/>
      <c r="G252" s="664"/>
      <c r="H252" s="677">
        <v>0</v>
      </c>
      <c r="I252" s="664">
        <v>19</v>
      </c>
      <c r="J252" s="664">
        <v>15486.9</v>
      </c>
      <c r="K252" s="677">
        <v>1</v>
      </c>
      <c r="L252" s="664">
        <v>19</v>
      </c>
      <c r="M252" s="665">
        <v>15486.9</v>
      </c>
    </row>
    <row r="253" spans="1:13" ht="14.4" customHeight="1" x14ac:dyDescent="0.3">
      <c r="A253" s="660" t="s">
        <v>2284</v>
      </c>
      <c r="B253" s="661" t="s">
        <v>2115</v>
      </c>
      <c r="C253" s="661" t="s">
        <v>984</v>
      </c>
      <c r="D253" s="661" t="s">
        <v>610</v>
      </c>
      <c r="E253" s="661" t="s">
        <v>985</v>
      </c>
      <c r="F253" s="664"/>
      <c r="G253" s="664"/>
      <c r="H253" s="677">
        <v>0</v>
      </c>
      <c r="I253" s="664">
        <v>2</v>
      </c>
      <c r="J253" s="664">
        <v>1847.48</v>
      </c>
      <c r="K253" s="677">
        <v>1</v>
      </c>
      <c r="L253" s="664">
        <v>2</v>
      </c>
      <c r="M253" s="665">
        <v>1847.48</v>
      </c>
    </row>
    <row r="254" spans="1:13" ht="14.4" customHeight="1" x14ac:dyDescent="0.3">
      <c r="A254" s="660" t="s">
        <v>2284</v>
      </c>
      <c r="B254" s="661" t="s">
        <v>2137</v>
      </c>
      <c r="C254" s="661" t="s">
        <v>1126</v>
      </c>
      <c r="D254" s="661" t="s">
        <v>2138</v>
      </c>
      <c r="E254" s="661" t="s">
        <v>2139</v>
      </c>
      <c r="F254" s="664"/>
      <c r="G254" s="664"/>
      <c r="H254" s="677">
        <v>0</v>
      </c>
      <c r="I254" s="664">
        <v>5</v>
      </c>
      <c r="J254" s="664">
        <v>771.80000000000007</v>
      </c>
      <c r="K254" s="677">
        <v>1</v>
      </c>
      <c r="L254" s="664">
        <v>5</v>
      </c>
      <c r="M254" s="665">
        <v>771.80000000000007</v>
      </c>
    </row>
    <row r="255" spans="1:13" ht="14.4" customHeight="1" x14ac:dyDescent="0.3">
      <c r="A255" s="660" t="s">
        <v>2284</v>
      </c>
      <c r="B255" s="661" t="s">
        <v>2145</v>
      </c>
      <c r="C255" s="661" t="s">
        <v>1101</v>
      </c>
      <c r="D255" s="661" t="s">
        <v>1102</v>
      </c>
      <c r="E255" s="661" t="s">
        <v>2146</v>
      </c>
      <c r="F255" s="664"/>
      <c r="G255" s="664"/>
      <c r="H255" s="677">
        <v>0</v>
      </c>
      <c r="I255" s="664">
        <v>1</v>
      </c>
      <c r="J255" s="664">
        <v>170.52</v>
      </c>
      <c r="K255" s="677">
        <v>1</v>
      </c>
      <c r="L255" s="664">
        <v>1</v>
      </c>
      <c r="M255" s="665">
        <v>170.52</v>
      </c>
    </row>
    <row r="256" spans="1:13" ht="14.4" customHeight="1" x14ac:dyDescent="0.3">
      <c r="A256" s="660" t="s">
        <v>2284</v>
      </c>
      <c r="B256" s="661" t="s">
        <v>2149</v>
      </c>
      <c r="C256" s="661" t="s">
        <v>1105</v>
      </c>
      <c r="D256" s="661" t="s">
        <v>1106</v>
      </c>
      <c r="E256" s="661" t="s">
        <v>1107</v>
      </c>
      <c r="F256" s="664"/>
      <c r="G256" s="664"/>
      <c r="H256" s="677">
        <v>0</v>
      </c>
      <c r="I256" s="664">
        <v>2</v>
      </c>
      <c r="J256" s="664">
        <v>294.62</v>
      </c>
      <c r="K256" s="677">
        <v>1</v>
      </c>
      <c r="L256" s="664">
        <v>2</v>
      </c>
      <c r="M256" s="665">
        <v>294.62</v>
      </c>
    </row>
    <row r="257" spans="1:13" ht="14.4" customHeight="1" x14ac:dyDescent="0.3">
      <c r="A257" s="660" t="s">
        <v>2284</v>
      </c>
      <c r="B257" s="661" t="s">
        <v>2157</v>
      </c>
      <c r="C257" s="661" t="s">
        <v>966</v>
      </c>
      <c r="D257" s="661" t="s">
        <v>967</v>
      </c>
      <c r="E257" s="661" t="s">
        <v>2159</v>
      </c>
      <c r="F257" s="664"/>
      <c r="G257" s="664"/>
      <c r="H257" s="677">
        <v>0</v>
      </c>
      <c r="I257" s="664">
        <v>5</v>
      </c>
      <c r="J257" s="664">
        <v>242.10000000000002</v>
      </c>
      <c r="K257" s="677">
        <v>1</v>
      </c>
      <c r="L257" s="664">
        <v>5</v>
      </c>
      <c r="M257" s="665">
        <v>242.10000000000002</v>
      </c>
    </row>
    <row r="258" spans="1:13" ht="14.4" customHeight="1" x14ac:dyDescent="0.3">
      <c r="A258" s="660" t="s">
        <v>2285</v>
      </c>
      <c r="B258" s="661" t="s">
        <v>2115</v>
      </c>
      <c r="C258" s="661" t="s">
        <v>1061</v>
      </c>
      <c r="D258" s="661" t="s">
        <v>610</v>
      </c>
      <c r="E258" s="661" t="s">
        <v>1062</v>
      </c>
      <c r="F258" s="664"/>
      <c r="G258" s="664"/>
      <c r="H258" s="677">
        <v>0</v>
      </c>
      <c r="I258" s="664">
        <v>7</v>
      </c>
      <c r="J258" s="664">
        <v>3803.7299999999996</v>
      </c>
      <c r="K258" s="677">
        <v>1</v>
      </c>
      <c r="L258" s="664">
        <v>7</v>
      </c>
      <c r="M258" s="665">
        <v>3803.7299999999996</v>
      </c>
    </row>
    <row r="259" spans="1:13" ht="14.4" customHeight="1" x14ac:dyDescent="0.3">
      <c r="A259" s="660" t="s">
        <v>2285</v>
      </c>
      <c r="B259" s="661" t="s">
        <v>2115</v>
      </c>
      <c r="C259" s="661" t="s">
        <v>982</v>
      </c>
      <c r="D259" s="661" t="s">
        <v>610</v>
      </c>
      <c r="E259" s="661" t="s">
        <v>613</v>
      </c>
      <c r="F259" s="664"/>
      <c r="G259" s="664"/>
      <c r="H259" s="677">
        <v>0</v>
      </c>
      <c r="I259" s="664">
        <v>194</v>
      </c>
      <c r="J259" s="664">
        <v>158129.40000000002</v>
      </c>
      <c r="K259" s="677">
        <v>1</v>
      </c>
      <c r="L259" s="664">
        <v>194</v>
      </c>
      <c r="M259" s="665">
        <v>158129.40000000002</v>
      </c>
    </row>
    <row r="260" spans="1:13" ht="14.4" customHeight="1" x14ac:dyDescent="0.3">
      <c r="A260" s="660" t="s">
        <v>2285</v>
      </c>
      <c r="B260" s="661" t="s">
        <v>2115</v>
      </c>
      <c r="C260" s="661" t="s">
        <v>1546</v>
      </c>
      <c r="D260" s="661" t="s">
        <v>610</v>
      </c>
      <c r="E260" s="661" t="s">
        <v>1547</v>
      </c>
      <c r="F260" s="664"/>
      <c r="G260" s="664"/>
      <c r="H260" s="677">
        <v>0</v>
      </c>
      <c r="I260" s="664">
        <v>3</v>
      </c>
      <c r="J260" s="664">
        <v>3464.04</v>
      </c>
      <c r="K260" s="677">
        <v>1</v>
      </c>
      <c r="L260" s="664">
        <v>3</v>
      </c>
      <c r="M260" s="665">
        <v>3464.04</v>
      </c>
    </row>
    <row r="261" spans="1:13" ht="14.4" customHeight="1" x14ac:dyDescent="0.3">
      <c r="A261" s="660" t="s">
        <v>2285</v>
      </c>
      <c r="B261" s="661" t="s">
        <v>2137</v>
      </c>
      <c r="C261" s="661" t="s">
        <v>1126</v>
      </c>
      <c r="D261" s="661" t="s">
        <v>2138</v>
      </c>
      <c r="E261" s="661" t="s">
        <v>2139</v>
      </c>
      <c r="F261" s="664"/>
      <c r="G261" s="664"/>
      <c r="H261" s="677">
        <v>0</v>
      </c>
      <c r="I261" s="664">
        <v>3</v>
      </c>
      <c r="J261" s="664">
        <v>458.76</v>
      </c>
      <c r="K261" s="677">
        <v>1</v>
      </c>
      <c r="L261" s="664">
        <v>3</v>
      </c>
      <c r="M261" s="665">
        <v>458.76</v>
      </c>
    </row>
    <row r="262" spans="1:13" ht="14.4" customHeight="1" x14ac:dyDescent="0.3">
      <c r="A262" s="660" t="s">
        <v>2285</v>
      </c>
      <c r="B262" s="661" t="s">
        <v>2145</v>
      </c>
      <c r="C262" s="661" t="s">
        <v>1101</v>
      </c>
      <c r="D262" s="661" t="s">
        <v>1102</v>
      </c>
      <c r="E262" s="661" t="s">
        <v>2146</v>
      </c>
      <c r="F262" s="664"/>
      <c r="G262" s="664"/>
      <c r="H262" s="677">
        <v>0</v>
      </c>
      <c r="I262" s="664">
        <v>1</v>
      </c>
      <c r="J262" s="664">
        <v>170.52</v>
      </c>
      <c r="K262" s="677">
        <v>1</v>
      </c>
      <c r="L262" s="664">
        <v>1</v>
      </c>
      <c r="M262" s="665">
        <v>170.52</v>
      </c>
    </row>
    <row r="263" spans="1:13" ht="14.4" customHeight="1" x14ac:dyDescent="0.3">
      <c r="A263" s="660" t="s">
        <v>2285</v>
      </c>
      <c r="B263" s="661" t="s">
        <v>2157</v>
      </c>
      <c r="C263" s="661" t="s">
        <v>1037</v>
      </c>
      <c r="D263" s="661" t="s">
        <v>967</v>
      </c>
      <c r="E263" s="661" t="s">
        <v>2158</v>
      </c>
      <c r="F263" s="664"/>
      <c r="G263" s="664"/>
      <c r="H263" s="677">
        <v>0</v>
      </c>
      <c r="I263" s="664">
        <v>1</v>
      </c>
      <c r="J263" s="664">
        <v>24.22</v>
      </c>
      <c r="K263" s="677">
        <v>1</v>
      </c>
      <c r="L263" s="664">
        <v>1</v>
      </c>
      <c r="M263" s="665">
        <v>24.22</v>
      </c>
    </row>
    <row r="264" spans="1:13" ht="14.4" customHeight="1" x14ac:dyDescent="0.3">
      <c r="A264" s="660" t="s">
        <v>2285</v>
      </c>
      <c r="B264" s="661" t="s">
        <v>2157</v>
      </c>
      <c r="C264" s="661" t="s">
        <v>966</v>
      </c>
      <c r="D264" s="661" t="s">
        <v>967</v>
      </c>
      <c r="E264" s="661" t="s">
        <v>2159</v>
      </c>
      <c r="F264" s="664"/>
      <c r="G264" s="664"/>
      <c r="H264" s="677">
        <v>0</v>
      </c>
      <c r="I264" s="664">
        <v>4</v>
      </c>
      <c r="J264" s="664">
        <v>193.68</v>
      </c>
      <c r="K264" s="677">
        <v>1</v>
      </c>
      <c r="L264" s="664">
        <v>4</v>
      </c>
      <c r="M264" s="665">
        <v>193.68</v>
      </c>
    </row>
    <row r="265" spans="1:13" ht="14.4" customHeight="1" x14ac:dyDescent="0.3">
      <c r="A265" s="660" t="s">
        <v>2285</v>
      </c>
      <c r="B265" s="661" t="s">
        <v>2157</v>
      </c>
      <c r="C265" s="661" t="s">
        <v>2349</v>
      </c>
      <c r="D265" s="661" t="s">
        <v>967</v>
      </c>
      <c r="E265" s="661" t="s">
        <v>2350</v>
      </c>
      <c r="F265" s="664"/>
      <c r="G265" s="664"/>
      <c r="H265" s="677"/>
      <c r="I265" s="664">
        <v>6</v>
      </c>
      <c r="J265" s="664">
        <v>0</v>
      </c>
      <c r="K265" s="677"/>
      <c r="L265" s="664">
        <v>6</v>
      </c>
      <c r="M265" s="665">
        <v>0</v>
      </c>
    </row>
    <row r="266" spans="1:13" ht="14.4" customHeight="1" x14ac:dyDescent="0.3">
      <c r="A266" s="660" t="s">
        <v>2285</v>
      </c>
      <c r="B266" s="661" t="s">
        <v>2173</v>
      </c>
      <c r="C266" s="661" t="s">
        <v>3576</v>
      </c>
      <c r="D266" s="661" t="s">
        <v>1014</v>
      </c>
      <c r="E266" s="661" t="s">
        <v>2968</v>
      </c>
      <c r="F266" s="664"/>
      <c r="G266" s="664"/>
      <c r="H266" s="677">
        <v>0</v>
      </c>
      <c r="I266" s="664">
        <v>2</v>
      </c>
      <c r="J266" s="664">
        <v>681.94</v>
      </c>
      <c r="K266" s="677">
        <v>1</v>
      </c>
      <c r="L266" s="664">
        <v>2</v>
      </c>
      <c r="M266" s="665">
        <v>681.94</v>
      </c>
    </row>
    <row r="267" spans="1:13" ht="14.4" customHeight="1" x14ac:dyDescent="0.3">
      <c r="A267" s="660" t="s">
        <v>2286</v>
      </c>
      <c r="B267" s="661" t="s">
        <v>2115</v>
      </c>
      <c r="C267" s="661" t="s">
        <v>1061</v>
      </c>
      <c r="D267" s="661" t="s">
        <v>610</v>
      </c>
      <c r="E267" s="661" t="s">
        <v>1062</v>
      </c>
      <c r="F267" s="664"/>
      <c r="G267" s="664"/>
      <c r="H267" s="677">
        <v>0</v>
      </c>
      <c r="I267" s="664">
        <v>2</v>
      </c>
      <c r="J267" s="664">
        <v>1086.78</v>
      </c>
      <c r="K267" s="677">
        <v>1</v>
      </c>
      <c r="L267" s="664">
        <v>2</v>
      </c>
      <c r="M267" s="665">
        <v>1086.78</v>
      </c>
    </row>
    <row r="268" spans="1:13" ht="14.4" customHeight="1" x14ac:dyDescent="0.3">
      <c r="A268" s="660" t="s">
        <v>2286</v>
      </c>
      <c r="B268" s="661" t="s">
        <v>2115</v>
      </c>
      <c r="C268" s="661" t="s">
        <v>3019</v>
      </c>
      <c r="D268" s="661" t="s">
        <v>610</v>
      </c>
      <c r="E268" s="661" t="s">
        <v>3020</v>
      </c>
      <c r="F268" s="664"/>
      <c r="G268" s="664"/>
      <c r="H268" s="677">
        <v>0</v>
      </c>
      <c r="I268" s="664">
        <v>1</v>
      </c>
      <c r="J268" s="664">
        <v>163.01</v>
      </c>
      <c r="K268" s="677">
        <v>1</v>
      </c>
      <c r="L268" s="664">
        <v>1</v>
      </c>
      <c r="M268" s="665">
        <v>163.01</v>
      </c>
    </row>
    <row r="269" spans="1:13" ht="14.4" customHeight="1" x14ac:dyDescent="0.3">
      <c r="A269" s="660" t="s">
        <v>2286</v>
      </c>
      <c r="B269" s="661" t="s">
        <v>2115</v>
      </c>
      <c r="C269" s="661" t="s">
        <v>982</v>
      </c>
      <c r="D269" s="661" t="s">
        <v>610</v>
      </c>
      <c r="E269" s="661" t="s">
        <v>613</v>
      </c>
      <c r="F269" s="664"/>
      <c r="G269" s="664"/>
      <c r="H269" s="677">
        <v>0</v>
      </c>
      <c r="I269" s="664">
        <v>7</v>
      </c>
      <c r="J269" s="664">
        <v>5705.7000000000007</v>
      </c>
      <c r="K269" s="677">
        <v>1</v>
      </c>
      <c r="L269" s="664">
        <v>7</v>
      </c>
      <c r="M269" s="665">
        <v>5705.7000000000007</v>
      </c>
    </row>
    <row r="270" spans="1:13" ht="14.4" customHeight="1" x14ac:dyDescent="0.3">
      <c r="A270" s="660" t="s">
        <v>2286</v>
      </c>
      <c r="B270" s="661" t="s">
        <v>2115</v>
      </c>
      <c r="C270" s="661" t="s">
        <v>2458</v>
      </c>
      <c r="D270" s="661" t="s">
        <v>1393</v>
      </c>
      <c r="E270" s="661" t="s">
        <v>613</v>
      </c>
      <c r="F270" s="664"/>
      <c r="G270" s="664"/>
      <c r="H270" s="677">
        <v>0</v>
      </c>
      <c r="I270" s="664">
        <v>1</v>
      </c>
      <c r="J270" s="664">
        <v>1385.62</v>
      </c>
      <c r="K270" s="677">
        <v>1</v>
      </c>
      <c r="L270" s="664">
        <v>1</v>
      </c>
      <c r="M270" s="665">
        <v>1385.62</v>
      </c>
    </row>
    <row r="271" spans="1:13" ht="14.4" customHeight="1" x14ac:dyDescent="0.3">
      <c r="A271" s="660" t="s">
        <v>2286</v>
      </c>
      <c r="B271" s="661" t="s">
        <v>2115</v>
      </c>
      <c r="C271" s="661" t="s">
        <v>612</v>
      </c>
      <c r="D271" s="661" t="s">
        <v>610</v>
      </c>
      <c r="E271" s="661" t="s">
        <v>613</v>
      </c>
      <c r="F271" s="664">
        <v>1</v>
      </c>
      <c r="G271" s="664">
        <v>815.1</v>
      </c>
      <c r="H271" s="677">
        <v>1</v>
      </c>
      <c r="I271" s="664"/>
      <c r="J271" s="664"/>
      <c r="K271" s="677">
        <v>0</v>
      </c>
      <c r="L271" s="664">
        <v>1</v>
      </c>
      <c r="M271" s="665">
        <v>815.1</v>
      </c>
    </row>
    <row r="272" spans="1:13" ht="14.4" customHeight="1" x14ac:dyDescent="0.3">
      <c r="A272" s="660" t="s">
        <v>2286</v>
      </c>
      <c r="B272" s="661" t="s">
        <v>2137</v>
      </c>
      <c r="C272" s="661" t="s">
        <v>1126</v>
      </c>
      <c r="D272" s="661" t="s">
        <v>2138</v>
      </c>
      <c r="E272" s="661" t="s">
        <v>2139</v>
      </c>
      <c r="F272" s="664"/>
      <c r="G272" s="664"/>
      <c r="H272" s="677">
        <v>0</v>
      </c>
      <c r="I272" s="664">
        <v>1</v>
      </c>
      <c r="J272" s="664">
        <v>154.36000000000001</v>
      </c>
      <c r="K272" s="677">
        <v>1</v>
      </c>
      <c r="L272" s="664">
        <v>1</v>
      </c>
      <c r="M272" s="665">
        <v>154.36000000000001</v>
      </c>
    </row>
    <row r="273" spans="1:13" ht="14.4" customHeight="1" x14ac:dyDescent="0.3">
      <c r="A273" s="660" t="s">
        <v>2286</v>
      </c>
      <c r="B273" s="661" t="s">
        <v>2145</v>
      </c>
      <c r="C273" s="661" t="s">
        <v>1101</v>
      </c>
      <c r="D273" s="661" t="s">
        <v>1102</v>
      </c>
      <c r="E273" s="661" t="s">
        <v>2146</v>
      </c>
      <c r="F273" s="664"/>
      <c r="G273" s="664"/>
      <c r="H273" s="677">
        <v>0</v>
      </c>
      <c r="I273" s="664">
        <v>2</v>
      </c>
      <c r="J273" s="664">
        <v>341.04</v>
      </c>
      <c r="K273" s="677">
        <v>1</v>
      </c>
      <c r="L273" s="664">
        <v>2</v>
      </c>
      <c r="M273" s="665">
        <v>341.04</v>
      </c>
    </row>
    <row r="274" spans="1:13" ht="14.4" customHeight="1" x14ac:dyDescent="0.3">
      <c r="A274" s="660" t="s">
        <v>2286</v>
      </c>
      <c r="B274" s="661" t="s">
        <v>2149</v>
      </c>
      <c r="C274" s="661" t="s">
        <v>1105</v>
      </c>
      <c r="D274" s="661" t="s">
        <v>1106</v>
      </c>
      <c r="E274" s="661" t="s">
        <v>1107</v>
      </c>
      <c r="F274" s="664"/>
      <c r="G274" s="664"/>
      <c r="H274" s="677">
        <v>0</v>
      </c>
      <c r="I274" s="664">
        <v>1</v>
      </c>
      <c r="J274" s="664">
        <v>147.31</v>
      </c>
      <c r="K274" s="677">
        <v>1</v>
      </c>
      <c r="L274" s="664">
        <v>1</v>
      </c>
      <c r="M274" s="665">
        <v>147.31</v>
      </c>
    </row>
    <row r="275" spans="1:13" ht="14.4" customHeight="1" x14ac:dyDescent="0.3">
      <c r="A275" s="660" t="s">
        <v>2286</v>
      </c>
      <c r="B275" s="661" t="s">
        <v>2215</v>
      </c>
      <c r="C275" s="661" t="s">
        <v>1613</v>
      </c>
      <c r="D275" s="661" t="s">
        <v>1614</v>
      </c>
      <c r="E275" s="661" t="s">
        <v>2146</v>
      </c>
      <c r="F275" s="664"/>
      <c r="G275" s="664"/>
      <c r="H275" s="677">
        <v>0</v>
      </c>
      <c r="I275" s="664">
        <v>1</v>
      </c>
      <c r="J275" s="664">
        <v>66.819999999999993</v>
      </c>
      <c r="K275" s="677">
        <v>1</v>
      </c>
      <c r="L275" s="664">
        <v>1</v>
      </c>
      <c r="M275" s="665">
        <v>66.819999999999993</v>
      </c>
    </row>
    <row r="276" spans="1:13" ht="14.4" customHeight="1" x14ac:dyDescent="0.3">
      <c r="A276" s="660" t="s">
        <v>2286</v>
      </c>
      <c r="B276" s="661" t="s">
        <v>3677</v>
      </c>
      <c r="C276" s="661" t="s">
        <v>3592</v>
      </c>
      <c r="D276" s="661" t="s">
        <v>2453</v>
      </c>
      <c r="E276" s="661" t="s">
        <v>3551</v>
      </c>
      <c r="F276" s="664"/>
      <c r="G276" s="664"/>
      <c r="H276" s="677"/>
      <c r="I276" s="664">
        <v>1</v>
      </c>
      <c r="J276" s="664">
        <v>0</v>
      </c>
      <c r="K276" s="677"/>
      <c r="L276" s="664">
        <v>1</v>
      </c>
      <c r="M276" s="665">
        <v>0</v>
      </c>
    </row>
    <row r="277" spans="1:13" ht="14.4" customHeight="1" x14ac:dyDescent="0.3">
      <c r="A277" s="660" t="s">
        <v>2286</v>
      </c>
      <c r="B277" s="661" t="s">
        <v>3677</v>
      </c>
      <c r="C277" s="661" t="s">
        <v>2452</v>
      </c>
      <c r="D277" s="661" t="s">
        <v>2453</v>
      </c>
      <c r="E277" s="661" t="s">
        <v>2454</v>
      </c>
      <c r="F277" s="664"/>
      <c r="G277" s="664"/>
      <c r="H277" s="677">
        <v>0</v>
      </c>
      <c r="I277" s="664">
        <v>1</v>
      </c>
      <c r="J277" s="664">
        <v>64.56</v>
      </c>
      <c r="K277" s="677">
        <v>1</v>
      </c>
      <c r="L277" s="664">
        <v>1</v>
      </c>
      <c r="M277" s="665">
        <v>64.56</v>
      </c>
    </row>
    <row r="278" spans="1:13" ht="14.4" customHeight="1" x14ac:dyDescent="0.3">
      <c r="A278" s="660" t="s">
        <v>2286</v>
      </c>
      <c r="B278" s="661" t="s">
        <v>2157</v>
      </c>
      <c r="C278" s="661" t="s">
        <v>1037</v>
      </c>
      <c r="D278" s="661" t="s">
        <v>967</v>
      </c>
      <c r="E278" s="661" t="s">
        <v>2158</v>
      </c>
      <c r="F278" s="664"/>
      <c r="G278" s="664"/>
      <c r="H278" s="677">
        <v>0</v>
      </c>
      <c r="I278" s="664">
        <v>1</v>
      </c>
      <c r="J278" s="664">
        <v>24.22</v>
      </c>
      <c r="K278" s="677">
        <v>1</v>
      </c>
      <c r="L278" s="664">
        <v>1</v>
      </c>
      <c r="M278" s="665">
        <v>24.22</v>
      </c>
    </row>
    <row r="279" spans="1:13" ht="14.4" customHeight="1" x14ac:dyDescent="0.3">
      <c r="A279" s="660" t="s">
        <v>2286</v>
      </c>
      <c r="B279" s="661" t="s">
        <v>2160</v>
      </c>
      <c r="C279" s="661" t="s">
        <v>3324</v>
      </c>
      <c r="D279" s="661" t="s">
        <v>3051</v>
      </c>
      <c r="E279" s="661" t="s">
        <v>1276</v>
      </c>
      <c r="F279" s="664"/>
      <c r="G279" s="664"/>
      <c r="H279" s="677">
        <v>0</v>
      </c>
      <c r="I279" s="664">
        <v>1</v>
      </c>
      <c r="J279" s="664">
        <v>31.32</v>
      </c>
      <c r="K279" s="677">
        <v>1</v>
      </c>
      <c r="L279" s="664">
        <v>1</v>
      </c>
      <c r="M279" s="665">
        <v>31.32</v>
      </c>
    </row>
    <row r="280" spans="1:13" ht="14.4" customHeight="1" x14ac:dyDescent="0.3">
      <c r="A280" s="660" t="s">
        <v>2289</v>
      </c>
      <c r="B280" s="661" t="s">
        <v>2115</v>
      </c>
      <c r="C280" s="661" t="s">
        <v>1061</v>
      </c>
      <c r="D280" s="661" t="s">
        <v>610</v>
      </c>
      <c r="E280" s="661" t="s">
        <v>1062</v>
      </c>
      <c r="F280" s="664"/>
      <c r="G280" s="664"/>
      <c r="H280" s="677">
        <v>0</v>
      </c>
      <c r="I280" s="664">
        <v>9</v>
      </c>
      <c r="J280" s="664">
        <v>4890.51</v>
      </c>
      <c r="K280" s="677">
        <v>1</v>
      </c>
      <c r="L280" s="664">
        <v>9</v>
      </c>
      <c r="M280" s="665">
        <v>4890.51</v>
      </c>
    </row>
    <row r="281" spans="1:13" ht="14.4" customHeight="1" x14ac:dyDescent="0.3">
      <c r="A281" s="660" t="s">
        <v>2289</v>
      </c>
      <c r="B281" s="661" t="s">
        <v>2115</v>
      </c>
      <c r="C281" s="661" t="s">
        <v>982</v>
      </c>
      <c r="D281" s="661" t="s">
        <v>610</v>
      </c>
      <c r="E281" s="661" t="s">
        <v>613</v>
      </c>
      <c r="F281" s="664"/>
      <c r="G281" s="664"/>
      <c r="H281" s="677">
        <v>0</v>
      </c>
      <c r="I281" s="664">
        <v>14</v>
      </c>
      <c r="J281" s="664">
        <v>11411.400000000001</v>
      </c>
      <c r="K281" s="677">
        <v>1</v>
      </c>
      <c r="L281" s="664">
        <v>14</v>
      </c>
      <c r="M281" s="665">
        <v>11411.400000000001</v>
      </c>
    </row>
    <row r="282" spans="1:13" ht="14.4" customHeight="1" x14ac:dyDescent="0.3">
      <c r="A282" s="660" t="s">
        <v>2289</v>
      </c>
      <c r="B282" s="661" t="s">
        <v>2206</v>
      </c>
      <c r="C282" s="661" t="s">
        <v>3648</v>
      </c>
      <c r="D282" s="661" t="s">
        <v>2207</v>
      </c>
      <c r="E282" s="661" t="s">
        <v>3649</v>
      </c>
      <c r="F282" s="664"/>
      <c r="G282" s="664"/>
      <c r="H282" s="677">
        <v>0</v>
      </c>
      <c r="I282" s="664">
        <v>1</v>
      </c>
      <c r="J282" s="664">
        <v>107.34</v>
      </c>
      <c r="K282" s="677">
        <v>1</v>
      </c>
      <c r="L282" s="664">
        <v>1</v>
      </c>
      <c r="M282" s="665">
        <v>107.34</v>
      </c>
    </row>
    <row r="283" spans="1:13" ht="14.4" customHeight="1" x14ac:dyDescent="0.3">
      <c r="A283" s="660" t="s">
        <v>2289</v>
      </c>
      <c r="B283" s="661" t="s">
        <v>2145</v>
      </c>
      <c r="C283" s="661" t="s">
        <v>1101</v>
      </c>
      <c r="D283" s="661" t="s">
        <v>1102</v>
      </c>
      <c r="E283" s="661" t="s">
        <v>2146</v>
      </c>
      <c r="F283" s="664"/>
      <c r="G283" s="664"/>
      <c r="H283" s="677">
        <v>0</v>
      </c>
      <c r="I283" s="664">
        <v>4</v>
      </c>
      <c r="J283" s="664">
        <v>682.08</v>
      </c>
      <c r="K283" s="677">
        <v>1</v>
      </c>
      <c r="L283" s="664">
        <v>4</v>
      </c>
      <c r="M283" s="665">
        <v>682.08</v>
      </c>
    </row>
    <row r="284" spans="1:13" ht="14.4" customHeight="1" x14ac:dyDescent="0.3">
      <c r="A284" s="660" t="s">
        <v>2289</v>
      </c>
      <c r="B284" s="661" t="s">
        <v>2149</v>
      </c>
      <c r="C284" s="661" t="s">
        <v>1105</v>
      </c>
      <c r="D284" s="661" t="s">
        <v>1106</v>
      </c>
      <c r="E284" s="661" t="s">
        <v>1107</v>
      </c>
      <c r="F284" s="664"/>
      <c r="G284" s="664"/>
      <c r="H284" s="677">
        <v>0</v>
      </c>
      <c r="I284" s="664">
        <v>2</v>
      </c>
      <c r="J284" s="664">
        <v>294.62</v>
      </c>
      <c r="K284" s="677">
        <v>1</v>
      </c>
      <c r="L284" s="664">
        <v>2</v>
      </c>
      <c r="M284" s="665">
        <v>294.62</v>
      </c>
    </row>
    <row r="285" spans="1:13" ht="14.4" customHeight="1" x14ac:dyDescent="0.3">
      <c r="A285" s="660" t="s">
        <v>2289</v>
      </c>
      <c r="B285" s="661" t="s">
        <v>2157</v>
      </c>
      <c r="C285" s="661" t="s">
        <v>1037</v>
      </c>
      <c r="D285" s="661" t="s">
        <v>967</v>
      </c>
      <c r="E285" s="661" t="s">
        <v>2158</v>
      </c>
      <c r="F285" s="664"/>
      <c r="G285" s="664"/>
      <c r="H285" s="677">
        <v>0</v>
      </c>
      <c r="I285" s="664">
        <v>1</v>
      </c>
      <c r="J285" s="664">
        <v>24.22</v>
      </c>
      <c r="K285" s="677">
        <v>1</v>
      </c>
      <c r="L285" s="664">
        <v>1</v>
      </c>
      <c r="M285" s="665">
        <v>24.22</v>
      </c>
    </row>
    <row r="286" spans="1:13" ht="14.4" customHeight="1" x14ac:dyDescent="0.3">
      <c r="A286" s="660" t="s">
        <v>2289</v>
      </c>
      <c r="B286" s="661" t="s">
        <v>2157</v>
      </c>
      <c r="C286" s="661" t="s">
        <v>966</v>
      </c>
      <c r="D286" s="661" t="s">
        <v>967</v>
      </c>
      <c r="E286" s="661" t="s">
        <v>2159</v>
      </c>
      <c r="F286" s="664"/>
      <c r="G286" s="664"/>
      <c r="H286" s="677">
        <v>0</v>
      </c>
      <c r="I286" s="664">
        <v>5</v>
      </c>
      <c r="J286" s="664">
        <v>242.1</v>
      </c>
      <c r="K286" s="677">
        <v>1</v>
      </c>
      <c r="L286" s="664">
        <v>5</v>
      </c>
      <c r="M286" s="665">
        <v>242.1</v>
      </c>
    </row>
    <row r="287" spans="1:13" ht="14.4" customHeight="1" thickBot="1" x14ac:dyDescent="0.35">
      <c r="A287" s="666" t="s">
        <v>2289</v>
      </c>
      <c r="B287" s="667" t="s">
        <v>2157</v>
      </c>
      <c r="C287" s="667" t="s">
        <v>2349</v>
      </c>
      <c r="D287" s="667" t="s">
        <v>967</v>
      </c>
      <c r="E287" s="667" t="s">
        <v>2350</v>
      </c>
      <c r="F287" s="670"/>
      <c r="G287" s="670"/>
      <c r="H287" s="678"/>
      <c r="I287" s="670">
        <v>3</v>
      </c>
      <c r="J287" s="670">
        <v>0</v>
      </c>
      <c r="K287" s="678"/>
      <c r="L287" s="670">
        <v>3</v>
      </c>
      <c r="M287" s="671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576</v>
      </c>
      <c r="B5" s="645" t="s">
        <v>577</v>
      </c>
      <c r="C5" s="646" t="s">
        <v>578</v>
      </c>
      <c r="D5" s="646" t="s">
        <v>578</v>
      </c>
      <c r="E5" s="646"/>
      <c r="F5" s="646" t="s">
        <v>578</v>
      </c>
      <c r="G5" s="646" t="s">
        <v>578</v>
      </c>
      <c r="H5" s="646" t="s">
        <v>578</v>
      </c>
      <c r="I5" s="647" t="s">
        <v>578</v>
      </c>
      <c r="J5" s="648" t="s">
        <v>74</v>
      </c>
    </row>
    <row r="6" spans="1:10" ht="14.4" customHeight="1" x14ac:dyDescent="0.3">
      <c r="A6" s="644" t="s">
        <v>576</v>
      </c>
      <c r="B6" s="645" t="s">
        <v>358</v>
      </c>
      <c r="C6" s="646">
        <v>16743.325249999998</v>
      </c>
      <c r="D6" s="646">
        <v>21496.962550000011</v>
      </c>
      <c r="E6" s="646"/>
      <c r="F6" s="646">
        <v>18401.44907000001</v>
      </c>
      <c r="G6" s="646">
        <v>18151.766307109599</v>
      </c>
      <c r="H6" s="646">
        <v>249.68276289041023</v>
      </c>
      <c r="I6" s="647">
        <v>1.0137552874285636</v>
      </c>
      <c r="J6" s="648" t="s">
        <v>1</v>
      </c>
    </row>
    <row r="7" spans="1:10" ht="14.4" customHeight="1" x14ac:dyDescent="0.3">
      <c r="A7" s="644" t="s">
        <v>576</v>
      </c>
      <c r="B7" s="645" t="s">
        <v>359</v>
      </c>
      <c r="C7" s="646">
        <v>3446.6250799999989</v>
      </c>
      <c r="D7" s="646">
        <v>3323.0810400000032</v>
      </c>
      <c r="E7" s="646"/>
      <c r="F7" s="646">
        <v>3067.1096100000013</v>
      </c>
      <c r="G7" s="646">
        <v>2942.4999073183799</v>
      </c>
      <c r="H7" s="646">
        <v>124.60970268162146</v>
      </c>
      <c r="I7" s="647">
        <v>1.0423482435366271</v>
      </c>
      <c r="J7" s="648" t="s">
        <v>1</v>
      </c>
    </row>
    <row r="8" spans="1:10" ht="14.4" customHeight="1" x14ac:dyDescent="0.3">
      <c r="A8" s="644" t="s">
        <v>576</v>
      </c>
      <c r="B8" s="645" t="s">
        <v>360</v>
      </c>
      <c r="C8" s="646" t="s">
        <v>578</v>
      </c>
      <c r="D8" s="646">
        <v>84.879260000000002</v>
      </c>
      <c r="E8" s="646"/>
      <c r="F8" s="646">
        <v>130.15244999999999</v>
      </c>
      <c r="G8" s="646">
        <v>139.99999559033949</v>
      </c>
      <c r="H8" s="646">
        <v>-9.8475455903395073</v>
      </c>
      <c r="I8" s="647">
        <v>0.92966038642490478</v>
      </c>
      <c r="J8" s="648" t="s">
        <v>1</v>
      </c>
    </row>
    <row r="9" spans="1:10" ht="14.4" customHeight="1" x14ac:dyDescent="0.3">
      <c r="A9" s="644" t="s">
        <v>576</v>
      </c>
      <c r="B9" s="645" t="s">
        <v>361</v>
      </c>
      <c r="C9" s="646">
        <v>7.9564799999990008</v>
      </c>
      <c r="D9" s="646">
        <v>2.7442799999999998</v>
      </c>
      <c r="E9" s="646"/>
      <c r="F9" s="646">
        <v>5.9032400000000003</v>
      </c>
      <c r="G9" s="646">
        <v>7.9999997480185003</v>
      </c>
      <c r="H9" s="646">
        <v>-2.0967597480185001</v>
      </c>
      <c r="I9" s="647">
        <v>0.73790502324230178</v>
      </c>
      <c r="J9" s="648" t="s">
        <v>1</v>
      </c>
    </row>
    <row r="10" spans="1:10" ht="14.4" customHeight="1" x14ac:dyDescent="0.3">
      <c r="A10" s="644" t="s">
        <v>576</v>
      </c>
      <c r="B10" s="645" t="s">
        <v>362</v>
      </c>
      <c r="C10" s="646">
        <v>526.537039999998</v>
      </c>
      <c r="D10" s="646">
        <v>540.33110000000011</v>
      </c>
      <c r="E10" s="646"/>
      <c r="F10" s="646">
        <v>434.74447999999995</v>
      </c>
      <c r="G10" s="646">
        <v>522.99998352676698</v>
      </c>
      <c r="H10" s="646">
        <v>-88.255503526767029</v>
      </c>
      <c r="I10" s="647">
        <v>0.83125142197590507</v>
      </c>
      <c r="J10" s="648" t="s">
        <v>1</v>
      </c>
    </row>
    <row r="11" spans="1:10" ht="14.4" customHeight="1" x14ac:dyDescent="0.3">
      <c r="A11" s="644" t="s">
        <v>576</v>
      </c>
      <c r="B11" s="645" t="s">
        <v>3688</v>
      </c>
      <c r="C11" s="646">
        <v>14.173900000000001</v>
      </c>
      <c r="D11" s="646" t="s">
        <v>578</v>
      </c>
      <c r="E11" s="646"/>
      <c r="F11" s="646" t="s">
        <v>578</v>
      </c>
      <c r="G11" s="646" t="s">
        <v>578</v>
      </c>
      <c r="H11" s="646" t="s">
        <v>578</v>
      </c>
      <c r="I11" s="647" t="s">
        <v>578</v>
      </c>
      <c r="J11" s="648" t="s">
        <v>1</v>
      </c>
    </row>
    <row r="12" spans="1:10" ht="14.4" customHeight="1" x14ac:dyDescent="0.3">
      <c r="A12" s="644" t="s">
        <v>576</v>
      </c>
      <c r="B12" s="645" t="s">
        <v>363</v>
      </c>
      <c r="C12" s="646">
        <v>2087.629009999996</v>
      </c>
      <c r="D12" s="646">
        <v>3332.3444300000033</v>
      </c>
      <c r="E12" s="646"/>
      <c r="F12" s="646">
        <v>2809.0020200000013</v>
      </c>
      <c r="G12" s="646">
        <v>2574.6055282451621</v>
      </c>
      <c r="H12" s="646">
        <v>234.39649175483919</v>
      </c>
      <c r="I12" s="647">
        <v>1.0910417107332955</v>
      </c>
      <c r="J12" s="648" t="s">
        <v>1</v>
      </c>
    </row>
    <row r="13" spans="1:10" ht="14.4" customHeight="1" x14ac:dyDescent="0.3">
      <c r="A13" s="644" t="s">
        <v>576</v>
      </c>
      <c r="B13" s="645" t="s">
        <v>364</v>
      </c>
      <c r="C13" s="646">
        <v>145.17740999999802</v>
      </c>
      <c r="D13" s="646">
        <v>179.05331999999999</v>
      </c>
      <c r="E13" s="646"/>
      <c r="F13" s="646">
        <v>290.38618999999994</v>
      </c>
      <c r="G13" s="646">
        <v>137.999995653333</v>
      </c>
      <c r="H13" s="646">
        <v>152.38619434666694</v>
      </c>
      <c r="I13" s="647">
        <v>2.1042478199019166</v>
      </c>
      <c r="J13" s="648" t="s">
        <v>1</v>
      </c>
    </row>
    <row r="14" spans="1:10" ht="14.4" customHeight="1" x14ac:dyDescent="0.3">
      <c r="A14" s="644" t="s">
        <v>576</v>
      </c>
      <c r="B14" s="645" t="s">
        <v>365</v>
      </c>
      <c r="C14" s="646">
        <v>368.84567000000004</v>
      </c>
      <c r="D14" s="646">
        <v>374.35343</v>
      </c>
      <c r="E14" s="646"/>
      <c r="F14" s="646">
        <v>292.51489999999995</v>
      </c>
      <c r="G14" s="646">
        <v>384.49998788918202</v>
      </c>
      <c r="H14" s="646">
        <v>-91.985087889182068</v>
      </c>
      <c r="I14" s="647">
        <v>0.76076699405334336</v>
      </c>
      <c r="J14" s="648" t="s">
        <v>1</v>
      </c>
    </row>
    <row r="15" spans="1:10" ht="14.4" customHeight="1" x14ac:dyDescent="0.3">
      <c r="A15" s="644" t="s">
        <v>576</v>
      </c>
      <c r="B15" s="645" t="s">
        <v>366</v>
      </c>
      <c r="C15" s="646">
        <v>100.37937999999698</v>
      </c>
      <c r="D15" s="646">
        <v>142.81608</v>
      </c>
      <c r="E15" s="646"/>
      <c r="F15" s="646">
        <v>52.29674</v>
      </c>
      <c r="G15" s="646">
        <v>234.69471091969297</v>
      </c>
      <c r="H15" s="646">
        <v>-182.39797091969297</v>
      </c>
      <c r="I15" s="647">
        <v>0.22282879658883628</v>
      </c>
      <c r="J15" s="648" t="s">
        <v>1</v>
      </c>
    </row>
    <row r="16" spans="1:10" ht="14.4" customHeight="1" x14ac:dyDescent="0.3">
      <c r="A16" s="644" t="s">
        <v>576</v>
      </c>
      <c r="B16" s="645" t="s">
        <v>367</v>
      </c>
      <c r="C16" s="646">
        <v>133.238799999999</v>
      </c>
      <c r="D16" s="646">
        <v>146.73072999999999</v>
      </c>
      <c r="E16" s="646"/>
      <c r="F16" s="646">
        <v>148.22035</v>
      </c>
      <c r="G16" s="646">
        <v>147.49999535410649</v>
      </c>
      <c r="H16" s="646">
        <v>0.72035464589350795</v>
      </c>
      <c r="I16" s="647">
        <v>1.0048837604649692</v>
      </c>
      <c r="J16" s="648" t="s">
        <v>1</v>
      </c>
    </row>
    <row r="17" spans="1:10" ht="14.4" customHeight="1" x14ac:dyDescent="0.3">
      <c r="A17" s="644" t="s">
        <v>576</v>
      </c>
      <c r="B17" s="645" t="s">
        <v>368</v>
      </c>
      <c r="C17" s="646">
        <v>8.8477599999999992</v>
      </c>
      <c r="D17" s="646">
        <v>4.4238799999999996</v>
      </c>
      <c r="E17" s="646"/>
      <c r="F17" s="646">
        <v>4.4238799999999996</v>
      </c>
      <c r="G17" s="646">
        <v>5.4999998267630001</v>
      </c>
      <c r="H17" s="646">
        <v>-1.0761198267630006</v>
      </c>
      <c r="I17" s="647">
        <v>0.80434184351668503</v>
      </c>
      <c r="J17" s="648" t="s">
        <v>1</v>
      </c>
    </row>
    <row r="18" spans="1:10" ht="14.4" customHeight="1" x14ac:dyDescent="0.3">
      <c r="A18" s="644" t="s">
        <v>576</v>
      </c>
      <c r="B18" s="645" t="s">
        <v>369</v>
      </c>
      <c r="C18" s="646" t="s">
        <v>578</v>
      </c>
      <c r="D18" s="646" t="s">
        <v>578</v>
      </c>
      <c r="E18" s="646"/>
      <c r="F18" s="646">
        <v>26.836569999999998</v>
      </c>
      <c r="G18" s="646">
        <v>0</v>
      </c>
      <c r="H18" s="646">
        <v>26.836569999999998</v>
      </c>
      <c r="I18" s="647" t="s">
        <v>578</v>
      </c>
      <c r="J18" s="648" t="s">
        <v>1</v>
      </c>
    </row>
    <row r="19" spans="1:10" ht="14.4" customHeight="1" x14ac:dyDescent="0.3">
      <c r="A19" s="644" t="s">
        <v>576</v>
      </c>
      <c r="B19" s="645" t="s">
        <v>370</v>
      </c>
      <c r="C19" s="646">
        <v>0</v>
      </c>
      <c r="D19" s="646">
        <v>36.179000000000002</v>
      </c>
      <c r="E19" s="646"/>
      <c r="F19" s="646">
        <v>24.2</v>
      </c>
      <c r="G19" s="646">
        <v>19.999502321291001</v>
      </c>
      <c r="H19" s="646">
        <v>4.2004976787089987</v>
      </c>
      <c r="I19" s="647">
        <v>1.2100301103111575</v>
      </c>
      <c r="J19" s="648" t="s">
        <v>1</v>
      </c>
    </row>
    <row r="20" spans="1:10" ht="14.4" customHeight="1" x14ac:dyDescent="0.3">
      <c r="A20" s="644" t="s">
        <v>576</v>
      </c>
      <c r="B20" s="645" t="s">
        <v>579</v>
      </c>
      <c r="C20" s="646">
        <v>23582.735779999988</v>
      </c>
      <c r="D20" s="646">
        <v>29663.899100000017</v>
      </c>
      <c r="E20" s="646"/>
      <c r="F20" s="646">
        <v>25687.239500000011</v>
      </c>
      <c r="G20" s="646">
        <v>25270.065913502636</v>
      </c>
      <c r="H20" s="646">
        <v>417.17358649737434</v>
      </c>
      <c r="I20" s="647">
        <v>1.0165086069789182</v>
      </c>
      <c r="J20" s="648" t="s">
        <v>580</v>
      </c>
    </row>
    <row r="22" spans="1:10" ht="14.4" customHeight="1" x14ac:dyDescent="0.3">
      <c r="A22" s="644" t="s">
        <v>576</v>
      </c>
      <c r="B22" s="645" t="s">
        <v>577</v>
      </c>
      <c r="C22" s="646" t="s">
        <v>578</v>
      </c>
      <c r="D22" s="646" t="s">
        <v>578</v>
      </c>
      <c r="E22" s="646"/>
      <c r="F22" s="646" t="s">
        <v>578</v>
      </c>
      <c r="G22" s="646" t="s">
        <v>578</v>
      </c>
      <c r="H22" s="646" t="s">
        <v>578</v>
      </c>
      <c r="I22" s="647" t="s">
        <v>578</v>
      </c>
      <c r="J22" s="648" t="s">
        <v>74</v>
      </c>
    </row>
    <row r="23" spans="1:10" ht="14.4" customHeight="1" x14ac:dyDescent="0.3">
      <c r="A23" s="644" t="s">
        <v>581</v>
      </c>
      <c r="B23" s="645" t="s">
        <v>582</v>
      </c>
      <c r="C23" s="646" t="s">
        <v>578</v>
      </c>
      <c r="D23" s="646" t="s">
        <v>578</v>
      </c>
      <c r="E23" s="646"/>
      <c r="F23" s="646" t="s">
        <v>578</v>
      </c>
      <c r="G23" s="646" t="s">
        <v>578</v>
      </c>
      <c r="H23" s="646" t="s">
        <v>578</v>
      </c>
      <c r="I23" s="647" t="s">
        <v>578</v>
      </c>
      <c r="J23" s="648" t="s">
        <v>0</v>
      </c>
    </row>
    <row r="24" spans="1:10" ht="14.4" customHeight="1" x14ac:dyDescent="0.3">
      <c r="A24" s="644" t="s">
        <v>581</v>
      </c>
      <c r="B24" s="645" t="s">
        <v>361</v>
      </c>
      <c r="C24" s="646">
        <v>0.5838000000000001</v>
      </c>
      <c r="D24" s="646">
        <v>0</v>
      </c>
      <c r="E24" s="646"/>
      <c r="F24" s="646" t="s">
        <v>578</v>
      </c>
      <c r="G24" s="646" t="s">
        <v>578</v>
      </c>
      <c r="H24" s="646" t="s">
        <v>578</v>
      </c>
      <c r="I24" s="647" t="s">
        <v>578</v>
      </c>
      <c r="J24" s="648" t="s">
        <v>1</v>
      </c>
    </row>
    <row r="25" spans="1:10" ht="14.4" customHeight="1" x14ac:dyDescent="0.3">
      <c r="A25" s="644" t="s">
        <v>581</v>
      </c>
      <c r="B25" s="645" t="s">
        <v>362</v>
      </c>
      <c r="C25" s="646">
        <v>48.223309999999998</v>
      </c>
      <c r="D25" s="646">
        <v>57.30274</v>
      </c>
      <c r="E25" s="646"/>
      <c r="F25" s="646">
        <v>62.876059999999995</v>
      </c>
      <c r="G25" s="646">
        <v>53.451813751252999</v>
      </c>
      <c r="H25" s="646">
        <v>9.4242462487469965</v>
      </c>
      <c r="I25" s="647">
        <v>1.1763129365937761</v>
      </c>
      <c r="J25" s="648" t="s">
        <v>1</v>
      </c>
    </row>
    <row r="26" spans="1:10" ht="14.4" customHeight="1" x14ac:dyDescent="0.3">
      <c r="A26" s="644" t="s">
        <v>581</v>
      </c>
      <c r="B26" s="645" t="s">
        <v>363</v>
      </c>
      <c r="C26" s="646">
        <v>43.982029999999</v>
      </c>
      <c r="D26" s="646">
        <v>43.087299999999999</v>
      </c>
      <c r="E26" s="646"/>
      <c r="F26" s="646">
        <v>47.861140000000006</v>
      </c>
      <c r="G26" s="646">
        <v>42.565194366185501</v>
      </c>
      <c r="H26" s="646">
        <v>5.2959456338145046</v>
      </c>
      <c r="I26" s="647">
        <v>1.1244196276482104</v>
      </c>
      <c r="J26" s="648" t="s">
        <v>1</v>
      </c>
    </row>
    <row r="27" spans="1:10" ht="14.4" customHeight="1" x14ac:dyDescent="0.3">
      <c r="A27" s="644" t="s">
        <v>581</v>
      </c>
      <c r="B27" s="645" t="s">
        <v>364</v>
      </c>
      <c r="C27" s="646">
        <v>9.9647000000000006</v>
      </c>
      <c r="D27" s="646">
        <v>10.183</v>
      </c>
      <c r="E27" s="646"/>
      <c r="F27" s="646">
        <v>12.7384</v>
      </c>
      <c r="G27" s="646">
        <v>9.5993160713265002</v>
      </c>
      <c r="H27" s="646">
        <v>3.1390839286735002</v>
      </c>
      <c r="I27" s="647">
        <v>1.3270112063556336</v>
      </c>
      <c r="J27" s="648" t="s">
        <v>1</v>
      </c>
    </row>
    <row r="28" spans="1:10" ht="14.4" customHeight="1" x14ac:dyDescent="0.3">
      <c r="A28" s="644" t="s">
        <v>581</v>
      </c>
      <c r="B28" s="645" t="s">
        <v>366</v>
      </c>
      <c r="C28" s="646">
        <v>0.44899999999899998</v>
      </c>
      <c r="D28" s="646">
        <v>1.1589999999999998</v>
      </c>
      <c r="E28" s="646"/>
      <c r="F28" s="646">
        <v>2.0539999999999998</v>
      </c>
      <c r="G28" s="646">
        <v>1.8250512306719999</v>
      </c>
      <c r="H28" s="646">
        <v>0.2289487693279999</v>
      </c>
      <c r="I28" s="647">
        <v>1.1254478589314443</v>
      </c>
      <c r="J28" s="648" t="s">
        <v>1</v>
      </c>
    </row>
    <row r="29" spans="1:10" ht="14.4" customHeight="1" x14ac:dyDescent="0.3">
      <c r="A29" s="644" t="s">
        <v>581</v>
      </c>
      <c r="B29" s="645" t="s">
        <v>367</v>
      </c>
      <c r="C29" s="646">
        <v>11.577</v>
      </c>
      <c r="D29" s="646">
        <v>12.933</v>
      </c>
      <c r="E29" s="646"/>
      <c r="F29" s="646">
        <v>12.795199999999998</v>
      </c>
      <c r="G29" s="646">
        <v>13.869373500924</v>
      </c>
      <c r="H29" s="646">
        <v>-1.0741735009240028</v>
      </c>
      <c r="I29" s="647">
        <v>0.92255068328411227</v>
      </c>
      <c r="J29" s="648" t="s">
        <v>1</v>
      </c>
    </row>
    <row r="30" spans="1:10" ht="14.4" customHeight="1" x14ac:dyDescent="0.3">
      <c r="A30" s="644" t="s">
        <v>581</v>
      </c>
      <c r="B30" s="645" t="s">
        <v>583</v>
      </c>
      <c r="C30" s="646">
        <v>114.779839999998</v>
      </c>
      <c r="D30" s="646">
        <v>124.66504</v>
      </c>
      <c r="E30" s="646"/>
      <c r="F30" s="646">
        <v>138.32480000000001</v>
      </c>
      <c r="G30" s="646">
        <v>121.31074892036101</v>
      </c>
      <c r="H30" s="646">
        <v>17.014051079639003</v>
      </c>
      <c r="I30" s="647">
        <v>1.1402518015184995</v>
      </c>
      <c r="J30" s="648" t="s">
        <v>584</v>
      </c>
    </row>
    <row r="31" spans="1:10" ht="14.4" customHeight="1" x14ac:dyDescent="0.3">
      <c r="A31" s="644" t="s">
        <v>578</v>
      </c>
      <c r="B31" s="645" t="s">
        <v>578</v>
      </c>
      <c r="C31" s="646" t="s">
        <v>578</v>
      </c>
      <c r="D31" s="646" t="s">
        <v>578</v>
      </c>
      <c r="E31" s="646"/>
      <c r="F31" s="646" t="s">
        <v>578</v>
      </c>
      <c r="G31" s="646" t="s">
        <v>578</v>
      </c>
      <c r="H31" s="646" t="s">
        <v>578</v>
      </c>
      <c r="I31" s="647" t="s">
        <v>578</v>
      </c>
      <c r="J31" s="648" t="s">
        <v>585</v>
      </c>
    </row>
    <row r="32" spans="1:10" ht="14.4" customHeight="1" x14ac:dyDescent="0.3">
      <c r="A32" s="644" t="s">
        <v>586</v>
      </c>
      <c r="B32" s="645" t="s">
        <v>587</v>
      </c>
      <c r="C32" s="646" t="s">
        <v>578</v>
      </c>
      <c r="D32" s="646" t="s">
        <v>578</v>
      </c>
      <c r="E32" s="646"/>
      <c r="F32" s="646" t="s">
        <v>578</v>
      </c>
      <c r="G32" s="646" t="s">
        <v>578</v>
      </c>
      <c r="H32" s="646" t="s">
        <v>578</v>
      </c>
      <c r="I32" s="647" t="s">
        <v>578</v>
      </c>
      <c r="J32" s="648" t="s">
        <v>0</v>
      </c>
    </row>
    <row r="33" spans="1:10" ht="14.4" customHeight="1" x14ac:dyDescent="0.3">
      <c r="A33" s="644" t="s">
        <v>586</v>
      </c>
      <c r="B33" s="645" t="s">
        <v>361</v>
      </c>
      <c r="C33" s="646">
        <v>1.5468399999989999</v>
      </c>
      <c r="D33" s="646">
        <v>0</v>
      </c>
      <c r="E33" s="646"/>
      <c r="F33" s="646">
        <v>0</v>
      </c>
      <c r="G33" s="646">
        <v>0.62280938955950005</v>
      </c>
      <c r="H33" s="646">
        <v>-0.62280938955950005</v>
      </c>
      <c r="I33" s="647">
        <v>0</v>
      </c>
      <c r="J33" s="648" t="s">
        <v>1</v>
      </c>
    </row>
    <row r="34" spans="1:10" ht="14.4" customHeight="1" x14ac:dyDescent="0.3">
      <c r="A34" s="644" t="s">
        <v>586</v>
      </c>
      <c r="B34" s="645" t="s">
        <v>362</v>
      </c>
      <c r="C34" s="646">
        <v>52.665369999999001</v>
      </c>
      <c r="D34" s="646">
        <v>53.025680000000001</v>
      </c>
      <c r="E34" s="646"/>
      <c r="F34" s="646">
        <v>72.994529999999997</v>
      </c>
      <c r="G34" s="646">
        <v>54.364324385328999</v>
      </c>
      <c r="H34" s="646">
        <v>18.630205614670999</v>
      </c>
      <c r="I34" s="647">
        <v>1.3426917528234497</v>
      </c>
      <c r="J34" s="648" t="s">
        <v>1</v>
      </c>
    </row>
    <row r="35" spans="1:10" ht="14.4" customHeight="1" x14ac:dyDescent="0.3">
      <c r="A35" s="644" t="s">
        <v>586</v>
      </c>
      <c r="B35" s="645" t="s">
        <v>363</v>
      </c>
      <c r="C35" s="646">
        <v>36.972859999999002</v>
      </c>
      <c r="D35" s="646">
        <v>48.00994</v>
      </c>
      <c r="E35" s="646"/>
      <c r="F35" s="646">
        <v>53.121700000000004</v>
      </c>
      <c r="G35" s="646">
        <v>56.204501729224503</v>
      </c>
      <c r="H35" s="646">
        <v>-3.0828017292244994</v>
      </c>
      <c r="I35" s="647">
        <v>0.94515027027414167</v>
      </c>
      <c r="J35" s="648" t="s">
        <v>1</v>
      </c>
    </row>
    <row r="36" spans="1:10" ht="14.4" customHeight="1" x14ac:dyDescent="0.3">
      <c r="A36" s="644" t="s">
        <v>586</v>
      </c>
      <c r="B36" s="645" t="s">
        <v>364</v>
      </c>
      <c r="C36" s="646">
        <v>24.936999999999003</v>
      </c>
      <c r="D36" s="646">
        <v>26.134</v>
      </c>
      <c r="E36" s="646"/>
      <c r="F36" s="646">
        <v>38.606630000000003</v>
      </c>
      <c r="G36" s="646">
        <v>25.934417850755501</v>
      </c>
      <c r="H36" s="646">
        <v>12.672212149244501</v>
      </c>
      <c r="I36" s="647">
        <v>1.4886252786613194</v>
      </c>
      <c r="J36" s="648" t="s">
        <v>1</v>
      </c>
    </row>
    <row r="37" spans="1:10" ht="14.4" customHeight="1" x14ac:dyDescent="0.3">
      <c r="A37" s="644" t="s">
        <v>586</v>
      </c>
      <c r="B37" s="645" t="s">
        <v>365</v>
      </c>
      <c r="C37" s="646">
        <v>0</v>
      </c>
      <c r="D37" s="646" t="s">
        <v>578</v>
      </c>
      <c r="E37" s="646"/>
      <c r="F37" s="646" t="s">
        <v>578</v>
      </c>
      <c r="G37" s="646" t="s">
        <v>578</v>
      </c>
      <c r="H37" s="646" t="s">
        <v>578</v>
      </c>
      <c r="I37" s="647" t="s">
        <v>578</v>
      </c>
      <c r="J37" s="648" t="s">
        <v>1</v>
      </c>
    </row>
    <row r="38" spans="1:10" ht="14.4" customHeight="1" x14ac:dyDescent="0.3">
      <c r="A38" s="644" t="s">
        <v>586</v>
      </c>
      <c r="B38" s="645" t="s">
        <v>366</v>
      </c>
      <c r="C38" s="646">
        <v>0.77700000000000002</v>
      </c>
      <c r="D38" s="646">
        <v>1.6519999999999999</v>
      </c>
      <c r="E38" s="646"/>
      <c r="F38" s="646">
        <v>2.8310000000000004</v>
      </c>
      <c r="G38" s="646">
        <v>2.0230773172844998</v>
      </c>
      <c r="H38" s="646">
        <v>0.80792268271550061</v>
      </c>
      <c r="I38" s="647">
        <v>1.3993533394956672</v>
      </c>
      <c r="J38" s="648" t="s">
        <v>1</v>
      </c>
    </row>
    <row r="39" spans="1:10" ht="14.4" customHeight="1" x14ac:dyDescent="0.3">
      <c r="A39" s="644" t="s">
        <v>586</v>
      </c>
      <c r="B39" s="645" t="s">
        <v>367</v>
      </c>
      <c r="C39" s="646">
        <v>7.0379999999990002</v>
      </c>
      <c r="D39" s="646">
        <v>9.5500000000000007</v>
      </c>
      <c r="E39" s="646"/>
      <c r="F39" s="646">
        <v>9.94</v>
      </c>
      <c r="G39" s="646">
        <v>8.8395124586375005</v>
      </c>
      <c r="H39" s="646">
        <v>1.100487541362499</v>
      </c>
      <c r="I39" s="647">
        <v>1.1244964070713155</v>
      </c>
      <c r="J39" s="648" t="s">
        <v>1</v>
      </c>
    </row>
    <row r="40" spans="1:10" ht="14.4" customHeight="1" x14ac:dyDescent="0.3">
      <c r="A40" s="644" t="s">
        <v>586</v>
      </c>
      <c r="B40" s="645" t="s">
        <v>588</v>
      </c>
      <c r="C40" s="646">
        <v>123.93706999999502</v>
      </c>
      <c r="D40" s="646">
        <v>138.37162000000001</v>
      </c>
      <c r="E40" s="646"/>
      <c r="F40" s="646">
        <v>177.49385999999998</v>
      </c>
      <c r="G40" s="646">
        <v>147.98864313079051</v>
      </c>
      <c r="H40" s="646">
        <v>29.505216869209477</v>
      </c>
      <c r="I40" s="647">
        <v>1.1993748725916296</v>
      </c>
      <c r="J40" s="648" t="s">
        <v>584</v>
      </c>
    </row>
    <row r="41" spans="1:10" ht="14.4" customHeight="1" x14ac:dyDescent="0.3">
      <c r="A41" s="644" t="s">
        <v>578</v>
      </c>
      <c r="B41" s="645" t="s">
        <v>578</v>
      </c>
      <c r="C41" s="646" t="s">
        <v>578</v>
      </c>
      <c r="D41" s="646" t="s">
        <v>578</v>
      </c>
      <c r="E41" s="646"/>
      <c r="F41" s="646" t="s">
        <v>578</v>
      </c>
      <c r="G41" s="646" t="s">
        <v>578</v>
      </c>
      <c r="H41" s="646" t="s">
        <v>578</v>
      </c>
      <c r="I41" s="647" t="s">
        <v>578</v>
      </c>
      <c r="J41" s="648" t="s">
        <v>585</v>
      </c>
    </row>
    <row r="42" spans="1:10" ht="14.4" customHeight="1" x14ac:dyDescent="0.3">
      <c r="A42" s="644" t="s">
        <v>589</v>
      </c>
      <c r="B42" s="645" t="s">
        <v>590</v>
      </c>
      <c r="C42" s="646" t="s">
        <v>578</v>
      </c>
      <c r="D42" s="646" t="s">
        <v>578</v>
      </c>
      <c r="E42" s="646"/>
      <c r="F42" s="646" t="s">
        <v>578</v>
      </c>
      <c r="G42" s="646" t="s">
        <v>578</v>
      </c>
      <c r="H42" s="646" t="s">
        <v>578</v>
      </c>
      <c r="I42" s="647" t="s">
        <v>578</v>
      </c>
      <c r="J42" s="648" t="s">
        <v>0</v>
      </c>
    </row>
    <row r="43" spans="1:10" ht="14.4" customHeight="1" x14ac:dyDescent="0.3">
      <c r="A43" s="644" t="s">
        <v>589</v>
      </c>
      <c r="B43" s="645" t="s">
        <v>361</v>
      </c>
      <c r="C43" s="646">
        <v>0.27888000000000002</v>
      </c>
      <c r="D43" s="646">
        <v>0</v>
      </c>
      <c r="E43" s="646"/>
      <c r="F43" s="646">
        <v>4.0471000000000004</v>
      </c>
      <c r="G43" s="646">
        <v>0.34048570885149998</v>
      </c>
      <c r="H43" s="646">
        <v>3.7066142911485005</v>
      </c>
      <c r="I43" s="647">
        <v>11.886255119638838</v>
      </c>
      <c r="J43" s="648" t="s">
        <v>1</v>
      </c>
    </row>
    <row r="44" spans="1:10" ht="14.4" customHeight="1" x14ac:dyDescent="0.3">
      <c r="A44" s="644" t="s">
        <v>589</v>
      </c>
      <c r="B44" s="645" t="s">
        <v>362</v>
      </c>
      <c r="C44" s="646">
        <v>26.404179999999997</v>
      </c>
      <c r="D44" s="646">
        <v>52.681430000000006</v>
      </c>
      <c r="E44" s="646"/>
      <c r="F44" s="646">
        <v>38.574120000000001</v>
      </c>
      <c r="G44" s="646">
        <v>46.713880922096003</v>
      </c>
      <c r="H44" s="646">
        <v>-8.1397609220960021</v>
      </c>
      <c r="I44" s="647">
        <v>0.82575284344988265</v>
      </c>
      <c r="J44" s="648" t="s">
        <v>1</v>
      </c>
    </row>
    <row r="45" spans="1:10" ht="14.4" customHeight="1" x14ac:dyDescent="0.3">
      <c r="A45" s="644" t="s">
        <v>589</v>
      </c>
      <c r="B45" s="645" t="s">
        <v>363</v>
      </c>
      <c r="C45" s="646">
        <v>35.490929999998997</v>
      </c>
      <c r="D45" s="646">
        <v>33.947710000000001</v>
      </c>
      <c r="E45" s="646"/>
      <c r="F45" s="646">
        <v>33.836019999999998</v>
      </c>
      <c r="G45" s="646">
        <v>41.955139392027498</v>
      </c>
      <c r="H45" s="646">
        <v>-8.1191193920274998</v>
      </c>
      <c r="I45" s="647">
        <v>0.8064809339289114</v>
      </c>
      <c r="J45" s="648" t="s">
        <v>1</v>
      </c>
    </row>
    <row r="46" spans="1:10" ht="14.4" customHeight="1" x14ac:dyDescent="0.3">
      <c r="A46" s="644" t="s">
        <v>589</v>
      </c>
      <c r="B46" s="645" t="s">
        <v>364</v>
      </c>
      <c r="C46" s="646">
        <v>16.295999999999001</v>
      </c>
      <c r="D46" s="646">
        <v>22.450000000000003</v>
      </c>
      <c r="E46" s="646"/>
      <c r="F46" s="646">
        <v>35.909999999999997</v>
      </c>
      <c r="G46" s="646">
        <v>23.9213488862855</v>
      </c>
      <c r="H46" s="646">
        <v>11.988651113714496</v>
      </c>
      <c r="I46" s="647">
        <v>1.50116952729985</v>
      </c>
      <c r="J46" s="648" t="s">
        <v>1</v>
      </c>
    </row>
    <row r="47" spans="1:10" ht="14.4" customHeight="1" x14ac:dyDescent="0.3">
      <c r="A47" s="644" t="s">
        <v>589</v>
      </c>
      <c r="B47" s="645" t="s">
        <v>366</v>
      </c>
      <c r="C47" s="646">
        <v>1.1380000000000001</v>
      </c>
      <c r="D47" s="646">
        <v>1.496</v>
      </c>
      <c r="E47" s="646"/>
      <c r="F47" s="646">
        <v>2.4780000000000002</v>
      </c>
      <c r="G47" s="646">
        <v>1.77093599379</v>
      </c>
      <c r="H47" s="646">
        <v>0.70706400621000021</v>
      </c>
      <c r="I47" s="647">
        <v>1.3992600572179938</v>
      </c>
      <c r="J47" s="648" t="s">
        <v>1</v>
      </c>
    </row>
    <row r="48" spans="1:10" ht="14.4" customHeight="1" x14ac:dyDescent="0.3">
      <c r="A48" s="644" t="s">
        <v>589</v>
      </c>
      <c r="B48" s="645" t="s">
        <v>367</v>
      </c>
      <c r="C48" s="646">
        <v>8.3689999999999998</v>
      </c>
      <c r="D48" s="646">
        <v>9.86</v>
      </c>
      <c r="E48" s="646"/>
      <c r="F48" s="646">
        <v>11.643999999999998</v>
      </c>
      <c r="G48" s="646">
        <v>11.840111637289001</v>
      </c>
      <c r="H48" s="646">
        <v>-0.19611163728900216</v>
      </c>
      <c r="I48" s="647">
        <v>0.98343667329357165</v>
      </c>
      <c r="J48" s="648" t="s">
        <v>1</v>
      </c>
    </row>
    <row r="49" spans="1:10" ht="14.4" customHeight="1" x14ac:dyDescent="0.3">
      <c r="A49" s="644" t="s">
        <v>589</v>
      </c>
      <c r="B49" s="645" t="s">
        <v>591</v>
      </c>
      <c r="C49" s="646">
        <v>87.976989999997997</v>
      </c>
      <c r="D49" s="646">
        <v>120.43514</v>
      </c>
      <c r="E49" s="646"/>
      <c r="F49" s="646">
        <v>126.48924</v>
      </c>
      <c r="G49" s="646">
        <v>126.54190254033951</v>
      </c>
      <c r="H49" s="646">
        <v>-5.2662540339511565E-2</v>
      </c>
      <c r="I49" s="647">
        <v>0.99958383318661803</v>
      </c>
      <c r="J49" s="648" t="s">
        <v>584</v>
      </c>
    </row>
    <row r="50" spans="1:10" ht="14.4" customHeight="1" x14ac:dyDescent="0.3">
      <c r="A50" s="644" t="s">
        <v>578</v>
      </c>
      <c r="B50" s="645" t="s">
        <v>578</v>
      </c>
      <c r="C50" s="646" t="s">
        <v>578</v>
      </c>
      <c r="D50" s="646" t="s">
        <v>578</v>
      </c>
      <c r="E50" s="646"/>
      <c r="F50" s="646" t="s">
        <v>578</v>
      </c>
      <c r="G50" s="646" t="s">
        <v>578</v>
      </c>
      <c r="H50" s="646" t="s">
        <v>578</v>
      </c>
      <c r="I50" s="647" t="s">
        <v>578</v>
      </c>
      <c r="J50" s="648" t="s">
        <v>585</v>
      </c>
    </row>
    <row r="51" spans="1:10" ht="14.4" customHeight="1" x14ac:dyDescent="0.3">
      <c r="A51" s="644" t="s">
        <v>592</v>
      </c>
      <c r="B51" s="645" t="s">
        <v>593</v>
      </c>
      <c r="C51" s="646" t="s">
        <v>578</v>
      </c>
      <c r="D51" s="646" t="s">
        <v>578</v>
      </c>
      <c r="E51" s="646"/>
      <c r="F51" s="646" t="s">
        <v>578</v>
      </c>
      <c r="G51" s="646" t="s">
        <v>578</v>
      </c>
      <c r="H51" s="646" t="s">
        <v>578</v>
      </c>
      <c r="I51" s="647" t="s">
        <v>578</v>
      </c>
      <c r="J51" s="648" t="s">
        <v>0</v>
      </c>
    </row>
    <row r="52" spans="1:10" ht="14.4" customHeight="1" x14ac:dyDescent="0.3">
      <c r="A52" s="644" t="s">
        <v>592</v>
      </c>
      <c r="B52" s="645" t="s">
        <v>362</v>
      </c>
      <c r="C52" s="646">
        <v>48.84319</v>
      </c>
      <c r="D52" s="646">
        <v>28.383980000000001</v>
      </c>
      <c r="E52" s="646"/>
      <c r="F52" s="646">
        <v>39.891149999999996</v>
      </c>
      <c r="G52" s="646">
        <v>34.868567889909002</v>
      </c>
      <c r="H52" s="646">
        <v>5.022582110090994</v>
      </c>
      <c r="I52" s="647">
        <v>1.1440432576969854</v>
      </c>
      <c r="J52" s="648" t="s">
        <v>1</v>
      </c>
    </row>
    <row r="53" spans="1:10" ht="14.4" customHeight="1" x14ac:dyDescent="0.3">
      <c r="A53" s="644" t="s">
        <v>592</v>
      </c>
      <c r="B53" s="645" t="s">
        <v>3688</v>
      </c>
      <c r="C53" s="646">
        <v>14.173900000000001</v>
      </c>
      <c r="D53" s="646" t="s">
        <v>578</v>
      </c>
      <c r="E53" s="646"/>
      <c r="F53" s="646" t="s">
        <v>578</v>
      </c>
      <c r="G53" s="646" t="s">
        <v>578</v>
      </c>
      <c r="H53" s="646" t="s">
        <v>578</v>
      </c>
      <c r="I53" s="647" t="s">
        <v>578</v>
      </c>
      <c r="J53" s="648" t="s">
        <v>1</v>
      </c>
    </row>
    <row r="54" spans="1:10" ht="14.4" customHeight="1" x14ac:dyDescent="0.3">
      <c r="A54" s="644" t="s">
        <v>592</v>
      </c>
      <c r="B54" s="645" t="s">
        <v>363</v>
      </c>
      <c r="C54" s="646">
        <v>12.69082</v>
      </c>
      <c r="D54" s="646">
        <v>9.4088600000000007</v>
      </c>
      <c r="E54" s="646"/>
      <c r="F54" s="646">
        <v>16.435180000000003</v>
      </c>
      <c r="G54" s="646">
        <v>10.325281214958499</v>
      </c>
      <c r="H54" s="646">
        <v>6.1098987850415032</v>
      </c>
      <c r="I54" s="647">
        <v>1.5917416347159568</v>
      </c>
      <c r="J54" s="648" t="s">
        <v>1</v>
      </c>
    </row>
    <row r="55" spans="1:10" ht="14.4" customHeight="1" x14ac:dyDescent="0.3">
      <c r="A55" s="644" t="s">
        <v>592</v>
      </c>
      <c r="B55" s="645" t="s">
        <v>364</v>
      </c>
      <c r="C55" s="646" t="s">
        <v>578</v>
      </c>
      <c r="D55" s="646">
        <v>39.799320000000002</v>
      </c>
      <c r="E55" s="646"/>
      <c r="F55" s="646">
        <v>0</v>
      </c>
      <c r="G55" s="646">
        <v>21.795096816925</v>
      </c>
      <c r="H55" s="646">
        <v>-21.795096816925</v>
      </c>
      <c r="I55" s="647">
        <v>0</v>
      </c>
      <c r="J55" s="648" t="s">
        <v>1</v>
      </c>
    </row>
    <row r="56" spans="1:10" ht="14.4" customHeight="1" x14ac:dyDescent="0.3">
      <c r="A56" s="644" t="s">
        <v>592</v>
      </c>
      <c r="B56" s="645" t="s">
        <v>366</v>
      </c>
      <c r="C56" s="646">
        <v>2.1569999999989999</v>
      </c>
      <c r="D56" s="646">
        <v>2.234</v>
      </c>
      <c r="E56" s="646"/>
      <c r="F56" s="646">
        <v>2.8699999999999997</v>
      </c>
      <c r="G56" s="646">
        <v>2.5636350131730001</v>
      </c>
      <c r="H56" s="646">
        <v>0.30636498682699953</v>
      </c>
      <c r="I56" s="647">
        <v>1.1195041358277491</v>
      </c>
      <c r="J56" s="648" t="s">
        <v>1</v>
      </c>
    </row>
    <row r="57" spans="1:10" ht="14.4" customHeight="1" x14ac:dyDescent="0.3">
      <c r="A57" s="644" t="s">
        <v>592</v>
      </c>
      <c r="B57" s="645" t="s">
        <v>367</v>
      </c>
      <c r="C57" s="646">
        <v>6.9049999999999994</v>
      </c>
      <c r="D57" s="646">
        <v>4.5659999999999998</v>
      </c>
      <c r="E57" s="646"/>
      <c r="F57" s="646">
        <v>9.0879999999999992</v>
      </c>
      <c r="G57" s="646">
        <v>6.2500706682224996</v>
      </c>
      <c r="H57" s="646">
        <v>2.8379293317774996</v>
      </c>
      <c r="I57" s="647">
        <v>1.4540635590260611</v>
      </c>
      <c r="J57" s="648" t="s">
        <v>1</v>
      </c>
    </row>
    <row r="58" spans="1:10" ht="14.4" customHeight="1" x14ac:dyDescent="0.3">
      <c r="A58" s="644" t="s">
        <v>592</v>
      </c>
      <c r="B58" s="645" t="s">
        <v>594</v>
      </c>
      <c r="C58" s="646">
        <v>84.769909999999001</v>
      </c>
      <c r="D58" s="646">
        <v>84.392160000000004</v>
      </c>
      <c r="E58" s="646"/>
      <c r="F58" s="646">
        <v>68.284329999999997</v>
      </c>
      <c r="G58" s="646">
        <v>75.802651603188011</v>
      </c>
      <c r="H58" s="646">
        <v>-7.5183216031880136</v>
      </c>
      <c r="I58" s="647">
        <v>0.90081716873777784</v>
      </c>
      <c r="J58" s="648" t="s">
        <v>584</v>
      </c>
    </row>
    <row r="59" spans="1:10" ht="14.4" customHeight="1" x14ac:dyDescent="0.3">
      <c r="A59" s="644" t="s">
        <v>578</v>
      </c>
      <c r="B59" s="645" t="s">
        <v>578</v>
      </c>
      <c r="C59" s="646" t="s">
        <v>578</v>
      </c>
      <c r="D59" s="646" t="s">
        <v>578</v>
      </c>
      <c r="E59" s="646"/>
      <c r="F59" s="646" t="s">
        <v>578</v>
      </c>
      <c r="G59" s="646" t="s">
        <v>578</v>
      </c>
      <c r="H59" s="646" t="s">
        <v>578</v>
      </c>
      <c r="I59" s="647" t="s">
        <v>578</v>
      </c>
      <c r="J59" s="648" t="s">
        <v>585</v>
      </c>
    </row>
    <row r="60" spans="1:10" ht="14.4" customHeight="1" x14ac:dyDescent="0.3">
      <c r="A60" s="644" t="s">
        <v>595</v>
      </c>
      <c r="B60" s="645" t="s">
        <v>596</v>
      </c>
      <c r="C60" s="646" t="s">
        <v>578</v>
      </c>
      <c r="D60" s="646" t="s">
        <v>578</v>
      </c>
      <c r="E60" s="646"/>
      <c r="F60" s="646" t="s">
        <v>578</v>
      </c>
      <c r="G60" s="646" t="s">
        <v>578</v>
      </c>
      <c r="H60" s="646" t="s">
        <v>578</v>
      </c>
      <c r="I60" s="647" t="s">
        <v>578</v>
      </c>
      <c r="J60" s="648" t="s">
        <v>0</v>
      </c>
    </row>
    <row r="61" spans="1:10" ht="14.4" customHeight="1" x14ac:dyDescent="0.3">
      <c r="A61" s="644" t="s">
        <v>595</v>
      </c>
      <c r="B61" s="645" t="s">
        <v>361</v>
      </c>
      <c r="C61" s="646">
        <v>4.9782600000000006</v>
      </c>
      <c r="D61" s="646">
        <v>2.7442799999999998</v>
      </c>
      <c r="E61" s="646"/>
      <c r="F61" s="646">
        <v>1.8561399999999999</v>
      </c>
      <c r="G61" s="646">
        <v>7.0367046496075005</v>
      </c>
      <c r="H61" s="646">
        <v>-5.1805646496075006</v>
      </c>
      <c r="I61" s="647">
        <v>0.26377972253013821</v>
      </c>
      <c r="J61" s="648" t="s">
        <v>1</v>
      </c>
    </row>
    <row r="62" spans="1:10" ht="14.4" customHeight="1" x14ac:dyDescent="0.3">
      <c r="A62" s="644" t="s">
        <v>595</v>
      </c>
      <c r="B62" s="645" t="s">
        <v>362</v>
      </c>
      <c r="C62" s="646">
        <v>57.707260000000005</v>
      </c>
      <c r="D62" s="646">
        <v>81.551130000000001</v>
      </c>
      <c r="E62" s="646"/>
      <c r="F62" s="646">
        <v>68.859580000000008</v>
      </c>
      <c r="G62" s="646">
        <v>96.393368003727502</v>
      </c>
      <c r="H62" s="646">
        <v>-27.533788003727494</v>
      </c>
      <c r="I62" s="647">
        <v>0.71436014142941062</v>
      </c>
      <c r="J62" s="648" t="s">
        <v>1</v>
      </c>
    </row>
    <row r="63" spans="1:10" ht="14.4" customHeight="1" x14ac:dyDescent="0.3">
      <c r="A63" s="644" t="s">
        <v>595</v>
      </c>
      <c r="B63" s="645" t="s">
        <v>363</v>
      </c>
      <c r="C63" s="646">
        <v>81.614360000000005</v>
      </c>
      <c r="D63" s="646">
        <v>101.99956</v>
      </c>
      <c r="E63" s="646"/>
      <c r="F63" s="646">
        <v>133.45859000000002</v>
      </c>
      <c r="G63" s="646">
        <v>127.555411542766</v>
      </c>
      <c r="H63" s="646">
        <v>5.90317845723402</v>
      </c>
      <c r="I63" s="647">
        <v>1.0462793258697209</v>
      </c>
      <c r="J63" s="648" t="s">
        <v>1</v>
      </c>
    </row>
    <row r="64" spans="1:10" ht="14.4" customHeight="1" x14ac:dyDescent="0.3">
      <c r="A64" s="644" t="s">
        <v>595</v>
      </c>
      <c r="B64" s="645" t="s">
        <v>364</v>
      </c>
      <c r="C64" s="646">
        <v>21.884</v>
      </c>
      <c r="D64" s="646">
        <v>20.954999999999998</v>
      </c>
      <c r="E64" s="646"/>
      <c r="F64" s="646">
        <v>31.678999999999998</v>
      </c>
      <c r="G64" s="646">
        <v>24.148613200827</v>
      </c>
      <c r="H64" s="646">
        <v>7.530386799172998</v>
      </c>
      <c r="I64" s="647">
        <v>1.3118351657110938</v>
      </c>
      <c r="J64" s="648" t="s">
        <v>1</v>
      </c>
    </row>
    <row r="65" spans="1:10" ht="14.4" customHeight="1" x14ac:dyDescent="0.3">
      <c r="A65" s="644" t="s">
        <v>595</v>
      </c>
      <c r="B65" s="645" t="s">
        <v>366</v>
      </c>
      <c r="C65" s="646">
        <v>1.4040000000000001</v>
      </c>
      <c r="D65" s="646">
        <v>2.2510000000000003</v>
      </c>
      <c r="E65" s="646"/>
      <c r="F65" s="646">
        <v>4.5590000000000002</v>
      </c>
      <c r="G65" s="646">
        <v>3.0120184044820002</v>
      </c>
      <c r="H65" s="646">
        <v>1.546981595518</v>
      </c>
      <c r="I65" s="647">
        <v>1.5136029690974104</v>
      </c>
      <c r="J65" s="648" t="s">
        <v>1</v>
      </c>
    </row>
    <row r="66" spans="1:10" ht="14.4" customHeight="1" x14ac:dyDescent="0.3">
      <c r="A66" s="644" t="s">
        <v>595</v>
      </c>
      <c r="B66" s="645" t="s">
        <v>367</v>
      </c>
      <c r="C66" s="646">
        <v>17.748999999999999</v>
      </c>
      <c r="D66" s="646">
        <v>17.695399999999999</v>
      </c>
      <c r="E66" s="646"/>
      <c r="F66" s="646">
        <v>15.733599999999999</v>
      </c>
      <c r="G66" s="646">
        <v>18.292633394942001</v>
      </c>
      <c r="H66" s="646">
        <v>-2.5590333949420021</v>
      </c>
      <c r="I66" s="647">
        <v>0.86010579561226064</v>
      </c>
      <c r="J66" s="648" t="s">
        <v>1</v>
      </c>
    </row>
    <row r="67" spans="1:10" ht="14.4" customHeight="1" x14ac:dyDescent="0.3">
      <c r="A67" s="644" t="s">
        <v>595</v>
      </c>
      <c r="B67" s="645" t="s">
        <v>368</v>
      </c>
      <c r="C67" s="646">
        <v>8.8477599999999992</v>
      </c>
      <c r="D67" s="646">
        <v>4.4238799999999996</v>
      </c>
      <c r="E67" s="646"/>
      <c r="F67" s="646">
        <v>4.4238799999999996</v>
      </c>
      <c r="G67" s="646">
        <v>5.4999998267630001</v>
      </c>
      <c r="H67" s="646">
        <v>-1.0761198267630006</v>
      </c>
      <c r="I67" s="647">
        <v>0.80434184351668503</v>
      </c>
      <c r="J67" s="648" t="s">
        <v>1</v>
      </c>
    </row>
    <row r="68" spans="1:10" ht="14.4" customHeight="1" x14ac:dyDescent="0.3">
      <c r="A68" s="644" t="s">
        <v>595</v>
      </c>
      <c r="B68" s="645" t="s">
        <v>369</v>
      </c>
      <c r="C68" s="646" t="s">
        <v>578</v>
      </c>
      <c r="D68" s="646" t="s">
        <v>578</v>
      </c>
      <c r="E68" s="646"/>
      <c r="F68" s="646">
        <v>19.883669999999999</v>
      </c>
      <c r="G68" s="646">
        <v>0</v>
      </c>
      <c r="H68" s="646">
        <v>19.883669999999999</v>
      </c>
      <c r="I68" s="647" t="s">
        <v>578</v>
      </c>
      <c r="J68" s="648" t="s">
        <v>1</v>
      </c>
    </row>
    <row r="69" spans="1:10" ht="14.4" customHeight="1" x14ac:dyDescent="0.3">
      <c r="A69" s="644" t="s">
        <v>595</v>
      </c>
      <c r="B69" s="645" t="s">
        <v>597</v>
      </c>
      <c r="C69" s="646">
        <v>194.18463999999997</v>
      </c>
      <c r="D69" s="646">
        <v>231.62025000000003</v>
      </c>
      <c r="E69" s="646"/>
      <c r="F69" s="646">
        <v>280.45346000000001</v>
      </c>
      <c r="G69" s="646">
        <v>281.93874902311495</v>
      </c>
      <c r="H69" s="646">
        <v>-1.4852890231149445</v>
      </c>
      <c r="I69" s="647">
        <v>0.99473187340065428</v>
      </c>
      <c r="J69" s="648" t="s">
        <v>584</v>
      </c>
    </row>
    <row r="70" spans="1:10" ht="14.4" customHeight="1" x14ac:dyDescent="0.3">
      <c r="A70" s="644" t="s">
        <v>578</v>
      </c>
      <c r="B70" s="645" t="s">
        <v>578</v>
      </c>
      <c r="C70" s="646" t="s">
        <v>578</v>
      </c>
      <c r="D70" s="646" t="s">
        <v>578</v>
      </c>
      <c r="E70" s="646"/>
      <c r="F70" s="646" t="s">
        <v>578</v>
      </c>
      <c r="G70" s="646" t="s">
        <v>578</v>
      </c>
      <c r="H70" s="646" t="s">
        <v>578</v>
      </c>
      <c r="I70" s="647" t="s">
        <v>578</v>
      </c>
      <c r="J70" s="648" t="s">
        <v>585</v>
      </c>
    </row>
    <row r="71" spans="1:10" ht="14.4" customHeight="1" x14ac:dyDescent="0.3">
      <c r="A71" s="644" t="s">
        <v>598</v>
      </c>
      <c r="B71" s="645" t="s">
        <v>599</v>
      </c>
      <c r="C71" s="646" t="s">
        <v>578</v>
      </c>
      <c r="D71" s="646" t="s">
        <v>578</v>
      </c>
      <c r="E71" s="646"/>
      <c r="F71" s="646" t="s">
        <v>578</v>
      </c>
      <c r="G71" s="646" t="s">
        <v>578</v>
      </c>
      <c r="H71" s="646" t="s">
        <v>578</v>
      </c>
      <c r="I71" s="647" t="s">
        <v>578</v>
      </c>
      <c r="J71" s="648" t="s">
        <v>0</v>
      </c>
    </row>
    <row r="72" spans="1:10" ht="14.4" customHeight="1" x14ac:dyDescent="0.3">
      <c r="A72" s="644" t="s">
        <v>598</v>
      </c>
      <c r="B72" s="645" t="s">
        <v>358</v>
      </c>
      <c r="C72" s="646">
        <v>16743.325249999998</v>
      </c>
      <c r="D72" s="646">
        <v>21496.962550000011</v>
      </c>
      <c r="E72" s="646"/>
      <c r="F72" s="646">
        <v>18401.44907000001</v>
      </c>
      <c r="G72" s="646">
        <v>18151.766307109599</v>
      </c>
      <c r="H72" s="646">
        <v>249.68276289041023</v>
      </c>
      <c r="I72" s="647">
        <v>1.0137552874285636</v>
      </c>
      <c r="J72" s="648" t="s">
        <v>1</v>
      </c>
    </row>
    <row r="73" spans="1:10" ht="14.4" customHeight="1" x14ac:dyDescent="0.3">
      <c r="A73" s="644" t="s">
        <v>598</v>
      </c>
      <c r="B73" s="645" t="s">
        <v>359</v>
      </c>
      <c r="C73" s="646">
        <v>3446.6250799999989</v>
      </c>
      <c r="D73" s="646">
        <v>3323.0810400000032</v>
      </c>
      <c r="E73" s="646"/>
      <c r="F73" s="646">
        <v>3067.1096100000013</v>
      </c>
      <c r="G73" s="646">
        <v>2942.4999073183799</v>
      </c>
      <c r="H73" s="646">
        <v>124.60970268162146</v>
      </c>
      <c r="I73" s="647">
        <v>1.0423482435366271</v>
      </c>
      <c r="J73" s="648" t="s">
        <v>1</v>
      </c>
    </row>
    <row r="74" spans="1:10" ht="14.4" customHeight="1" x14ac:dyDescent="0.3">
      <c r="A74" s="644" t="s">
        <v>598</v>
      </c>
      <c r="B74" s="645" t="s">
        <v>360</v>
      </c>
      <c r="C74" s="646" t="s">
        <v>578</v>
      </c>
      <c r="D74" s="646">
        <v>84.879260000000002</v>
      </c>
      <c r="E74" s="646"/>
      <c r="F74" s="646">
        <v>130.15244999999999</v>
      </c>
      <c r="G74" s="646">
        <v>139.99999559033949</v>
      </c>
      <c r="H74" s="646">
        <v>-9.8475455903395073</v>
      </c>
      <c r="I74" s="647">
        <v>0.92966038642490478</v>
      </c>
      <c r="J74" s="648" t="s">
        <v>1</v>
      </c>
    </row>
    <row r="75" spans="1:10" ht="14.4" customHeight="1" x14ac:dyDescent="0.3">
      <c r="A75" s="644" t="s">
        <v>598</v>
      </c>
      <c r="B75" s="645" t="s">
        <v>361</v>
      </c>
      <c r="C75" s="646">
        <v>0.56869999999999998</v>
      </c>
      <c r="D75" s="646">
        <v>0</v>
      </c>
      <c r="E75" s="646"/>
      <c r="F75" s="646" t="s">
        <v>578</v>
      </c>
      <c r="G75" s="646" t="s">
        <v>578</v>
      </c>
      <c r="H75" s="646" t="s">
        <v>578</v>
      </c>
      <c r="I75" s="647" t="s">
        <v>578</v>
      </c>
      <c r="J75" s="648" t="s">
        <v>1</v>
      </c>
    </row>
    <row r="76" spans="1:10" ht="14.4" customHeight="1" x14ac:dyDescent="0.3">
      <c r="A76" s="644" t="s">
        <v>598</v>
      </c>
      <c r="B76" s="645" t="s">
        <v>362</v>
      </c>
      <c r="C76" s="646">
        <v>292.69372999999899</v>
      </c>
      <c r="D76" s="646">
        <v>267.38614000000001</v>
      </c>
      <c r="E76" s="646"/>
      <c r="F76" s="646">
        <v>151.54903999999999</v>
      </c>
      <c r="G76" s="646">
        <v>237.2080285744525</v>
      </c>
      <c r="H76" s="646">
        <v>-85.658988574452508</v>
      </c>
      <c r="I76" s="647">
        <v>0.63888663849517757</v>
      </c>
      <c r="J76" s="648" t="s">
        <v>1</v>
      </c>
    </row>
    <row r="77" spans="1:10" ht="14.4" customHeight="1" x14ac:dyDescent="0.3">
      <c r="A77" s="644" t="s">
        <v>598</v>
      </c>
      <c r="B77" s="645" t="s">
        <v>363</v>
      </c>
      <c r="C77" s="646">
        <v>1876.8780099999992</v>
      </c>
      <c r="D77" s="646">
        <v>3095.8910600000031</v>
      </c>
      <c r="E77" s="646"/>
      <c r="F77" s="646">
        <v>2524.2893900000013</v>
      </c>
      <c r="G77" s="646">
        <v>2296</v>
      </c>
      <c r="H77" s="646">
        <v>228.28939000000128</v>
      </c>
      <c r="I77" s="647">
        <v>1.0994291768292688</v>
      </c>
      <c r="J77" s="648" t="s">
        <v>1</v>
      </c>
    </row>
    <row r="78" spans="1:10" ht="14.4" customHeight="1" x14ac:dyDescent="0.3">
      <c r="A78" s="644" t="s">
        <v>598</v>
      </c>
      <c r="B78" s="645" t="s">
        <v>364</v>
      </c>
      <c r="C78" s="646">
        <v>72.095709999999997</v>
      </c>
      <c r="D78" s="646">
        <v>59.531999999999996</v>
      </c>
      <c r="E78" s="646"/>
      <c r="F78" s="646">
        <v>171.45215999999996</v>
      </c>
      <c r="G78" s="646">
        <v>32.601202827213498</v>
      </c>
      <c r="H78" s="646">
        <v>138.85095717278648</v>
      </c>
      <c r="I78" s="647">
        <v>5.2590746699959841</v>
      </c>
      <c r="J78" s="648" t="s">
        <v>1</v>
      </c>
    </row>
    <row r="79" spans="1:10" ht="14.4" customHeight="1" x14ac:dyDescent="0.3">
      <c r="A79" s="644" t="s">
        <v>598</v>
      </c>
      <c r="B79" s="645" t="s">
        <v>365</v>
      </c>
      <c r="C79" s="646">
        <v>368.84567000000004</v>
      </c>
      <c r="D79" s="646">
        <v>374.35343</v>
      </c>
      <c r="E79" s="646"/>
      <c r="F79" s="646">
        <v>292.51489999999995</v>
      </c>
      <c r="G79" s="646">
        <v>384.49998788918202</v>
      </c>
      <c r="H79" s="646">
        <v>-91.985087889182068</v>
      </c>
      <c r="I79" s="647">
        <v>0.76076699405334336</v>
      </c>
      <c r="J79" s="648" t="s">
        <v>1</v>
      </c>
    </row>
    <row r="80" spans="1:10" ht="14.4" customHeight="1" x14ac:dyDescent="0.3">
      <c r="A80" s="644" t="s">
        <v>598</v>
      </c>
      <c r="B80" s="645" t="s">
        <v>366</v>
      </c>
      <c r="C80" s="646">
        <v>94.454379999998991</v>
      </c>
      <c r="D80" s="646">
        <v>134.02408</v>
      </c>
      <c r="E80" s="646"/>
      <c r="F80" s="646">
        <v>37.504739999999998</v>
      </c>
      <c r="G80" s="646">
        <v>223.49999296029148</v>
      </c>
      <c r="H80" s="646">
        <v>-185.99525296029148</v>
      </c>
      <c r="I80" s="647">
        <v>0.1678064482385167</v>
      </c>
      <c r="J80" s="648" t="s">
        <v>1</v>
      </c>
    </row>
    <row r="81" spans="1:10" ht="14.4" customHeight="1" x14ac:dyDescent="0.3">
      <c r="A81" s="644" t="s">
        <v>598</v>
      </c>
      <c r="B81" s="645" t="s">
        <v>367</v>
      </c>
      <c r="C81" s="646">
        <v>81.600800000000007</v>
      </c>
      <c r="D81" s="646">
        <v>92.126329999999996</v>
      </c>
      <c r="E81" s="646"/>
      <c r="F81" s="646">
        <v>89.01955000000001</v>
      </c>
      <c r="G81" s="646">
        <v>88.408293694091498</v>
      </c>
      <c r="H81" s="646">
        <v>0.61125630590851188</v>
      </c>
      <c r="I81" s="647">
        <v>1.0069140154205845</v>
      </c>
      <c r="J81" s="648" t="s">
        <v>1</v>
      </c>
    </row>
    <row r="82" spans="1:10" ht="14.4" customHeight="1" x14ac:dyDescent="0.3">
      <c r="A82" s="644" t="s">
        <v>598</v>
      </c>
      <c r="B82" s="645" t="s">
        <v>369</v>
      </c>
      <c r="C82" s="646" t="s">
        <v>578</v>
      </c>
      <c r="D82" s="646" t="s">
        <v>578</v>
      </c>
      <c r="E82" s="646"/>
      <c r="F82" s="646">
        <v>6.9529000000000005</v>
      </c>
      <c r="G82" s="646">
        <v>0</v>
      </c>
      <c r="H82" s="646">
        <v>6.9529000000000005</v>
      </c>
      <c r="I82" s="647" t="s">
        <v>578</v>
      </c>
      <c r="J82" s="648" t="s">
        <v>1</v>
      </c>
    </row>
    <row r="83" spans="1:10" ht="14.4" customHeight="1" x14ac:dyDescent="0.3">
      <c r="A83" s="644" t="s">
        <v>598</v>
      </c>
      <c r="B83" s="645" t="s">
        <v>370</v>
      </c>
      <c r="C83" s="646">
        <v>0</v>
      </c>
      <c r="D83" s="646">
        <v>36.179000000000002</v>
      </c>
      <c r="E83" s="646"/>
      <c r="F83" s="646">
        <v>24.2</v>
      </c>
      <c r="G83" s="646">
        <v>19.999502321291001</v>
      </c>
      <c r="H83" s="646">
        <v>4.2004976787089987</v>
      </c>
      <c r="I83" s="647">
        <v>1.2100301103111575</v>
      </c>
      <c r="J83" s="648" t="s">
        <v>1</v>
      </c>
    </row>
    <row r="84" spans="1:10" ht="14.4" customHeight="1" x14ac:dyDescent="0.3">
      <c r="A84" s="644" t="s">
        <v>598</v>
      </c>
      <c r="B84" s="645" t="s">
        <v>600</v>
      </c>
      <c r="C84" s="646">
        <v>22977.087329999995</v>
      </c>
      <c r="D84" s="646">
        <v>28964.414890000015</v>
      </c>
      <c r="E84" s="646"/>
      <c r="F84" s="646">
        <v>24896.193810000015</v>
      </c>
      <c r="G84" s="646">
        <v>24516.48321828484</v>
      </c>
      <c r="H84" s="646">
        <v>379.71059171517481</v>
      </c>
      <c r="I84" s="647">
        <v>1.0154879714327045</v>
      </c>
      <c r="J84" s="648" t="s">
        <v>584</v>
      </c>
    </row>
    <row r="85" spans="1:10" ht="14.4" customHeight="1" x14ac:dyDescent="0.3">
      <c r="A85" s="644" t="s">
        <v>578</v>
      </c>
      <c r="B85" s="645" t="s">
        <v>578</v>
      </c>
      <c r="C85" s="646" t="s">
        <v>578</v>
      </c>
      <c r="D85" s="646" t="s">
        <v>578</v>
      </c>
      <c r="E85" s="646"/>
      <c r="F85" s="646" t="s">
        <v>578</v>
      </c>
      <c r="G85" s="646" t="s">
        <v>578</v>
      </c>
      <c r="H85" s="646" t="s">
        <v>578</v>
      </c>
      <c r="I85" s="647" t="s">
        <v>578</v>
      </c>
      <c r="J85" s="648" t="s">
        <v>585</v>
      </c>
    </row>
    <row r="86" spans="1:10" ht="14.4" customHeight="1" x14ac:dyDescent="0.3">
      <c r="A86" s="644" t="s">
        <v>576</v>
      </c>
      <c r="B86" s="645" t="s">
        <v>579</v>
      </c>
      <c r="C86" s="646">
        <v>23582.735779999985</v>
      </c>
      <c r="D86" s="646">
        <v>29663.899100000013</v>
      </c>
      <c r="E86" s="646"/>
      <c r="F86" s="646">
        <v>25687.239500000014</v>
      </c>
      <c r="G86" s="646">
        <v>25270.065913502633</v>
      </c>
      <c r="H86" s="646">
        <v>417.17358649738162</v>
      </c>
      <c r="I86" s="647">
        <v>1.0165086069789186</v>
      </c>
      <c r="J86" s="648" t="s">
        <v>580</v>
      </c>
    </row>
  </sheetData>
  <mergeCells count="3">
    <mergeCell ref="A1:I1"/>
    <mergeCell ref="F3:I3"/>
    <mergeCell ref="C4:D4"/>
  </mergeCells>
  <conditionalFormatting sqref="F21 F87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86">
    <cfRule type="expression" dxfId="29" priority="5">
      <formula>$H22&gt;0</formula>
    </cfRule>
  </conditionalFormatting>
  <conditionalFormatting sqref="A22:A86">
    <cfRule type="expression" dxfId="28" priority="2">
      <formula>AND($J22&lt;&gt;"mezeraKL",$J22&lt;&gt;"")</formula>
    </cfRule>
  </conditionalFormatting>
  <conditionalFormatting sqref="I22:I86">
    <cfRule type="expression" dxfId="27" priority="6">
      <formula>$I22&gt;1</formula>
    </cfRule>
  </conditionalFormatting>
  <conditionalFormatting sqref="B22:B86">
    <cfRule type="expression" dxfId="26" priority="1">
      <formula>OR($J22="NS",$J22="SumaNS",$J22="Účet")</formula>
    </cfRule>
  </conditionalFormatting>
  <conditionalFormatting sqref="A22:D86 F22:I86">
    <cfRule type="expression" dxfId="25" priority="8">
      <formula>AND($J22&lt;&gt;"",$J22&lt;&gt;"mezeraKL")</formula>
    </cfRule>
  </conditionalFormatting>
  <conditionalFormatting sqref="B22:D86 F22:I86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86 F22:I86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3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5722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78.284211732341646</v>
      </c>
      <c r="J3" s="207">
        <f>SUBTOTAL(9,J5:J1048576)</f>
        <v>326431</v>
      </c>
      <c r="K3" s="208">
        <f>SUBTOTAL(9,K5:K1048576)</f>
        <v>25554393.520000014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576</v>
      </c>
      <c r="B5" s="736" t="s">
        <v>577</v>
      </c>
      <c r="C5" s="739" t="s">
        <v>581</v>
      </c>
      <c r="D5" s="754" t="s">
        <v>2028</v>
      </c>
      <c r="E5" s="739" t="s">
        <v>5696</v>
      </c>
      <c r="F5" s="754" t="s">
        <v>5697</v>
      </c>
      <c r="G5" s="739" t="s">
        <v>3689</v>
      </c>
      <c r="H5" s="739" t="s">
        <v>3690</v>
      </c>
      <c r="I5" s="229">
        <v>260.3</v>
      </c>
      <c r="J5" s="229">
        <v>9</v>
      </c>
      <c r="K5" s="749">
        <v>2342.7000000000003</v>
      </c>
    </row>
    <row r="6" spans="1:11" ht="14.4" customHeight="1" x14ac:dyDescent="0.3">
      <c r="A6" s="660" t="s">
        <v>576</v>
      </c>
      <c r="B6" s="661" t="s">
        <v>577</v>
      </c>
      <c r="C6" s="662" t="s">
        <v>581</v>
      </c>
      <c r="D6" s="663" t="s">
        <v>2028</v>
      </c>
      <c r="E6" s="662" t="s">
        <v>5696</v>
      </c>
      <c r="F6" s="663" t="s">
        <v>5697</v>
      </c>
      <c r="G6" s="662" t="s">
        <v>3691</v>
      </c>
      <c r="H6" s="662" t="s">
        <v>3692</v>
      </c>
      <c r="I6" s="664">
        <v>3.9649999999999999</v>
      </c>
      <c r="J6" s="664">
        <v>40</v>
      </c>
      <c r="K6" s="665">
        <v>158.60000000000002</v>
      </c>
    </row>
    <row r="7" spans="1:11" ht="14.4" customHeight="1" x14ac:dyDescent="0.3">
      <c r="A7" s="660" t="s">
        <v>576</v>
      </c>
      <c r="B7" s="661" t="s">
        <v>577</v>
      </c>
      <c r="C7" s="662" t="s">
        <v>581</v>
      </c>
      <c r="D7" s="663" t="s">
        <v>2028</v>
      </c>
      <c r="E7" s="662" t="s">
        <v>5696</v>
      </c>
      <c r="F7" s="663" t="s">
        <v>5697</v>
      </c>
      <c r="G7" s="662" t="s">
        <v>3693</v>
      </c>
      <c r="H7" s="662" t="s">
        <v>3694</v>
      </c>
      <c r="I7" s="664">
        <v>13.851666666666667</v>
      </c>
      <c r="J7" s="664">
        <v>600</v>
      </c>
      <c r="K7" s="665">
        <v>8311</v>
      </c>
    </row>
    <row r="8" spans="1:11" ht="14.4" customHeight="1" x14ac:dyDescent="0.3">
      <c r="A8" s="660" t="s">
        <v>576</v>
      </c>
      <c r="B8" s="661" t="s">
        <v>577</v>
      </c>
      <c r="C8" s="662" t="s">
        <v>581</v>
      </c>
      <c r="D8" s="663" t="s">
        <v>2028</v>
      </c>
      <c r="E8" s="662" t="s">
        <v>5696</v>
      </c>
      <c r="F8" s="663" t="s">
        <v>5697</v>
      </c>
      <c r="G8" s="662" t="s">
        <v>3695</v>
      </c>
      <c r="H8" s="662" t="s">
        <v>3696</v>
      </c>
      <c r="I8" s="664">
        <v>39.65</v>
      </c>
      <c r="J8" s="664">
        <v>3</v>
      </c>
      <c r="K8" s="665">
        <v>118.95</v>
      </c>
    </row>
    <row r="9" spans="1:11" ht="14.4" customHeight="1" x14ac:dyDescent="0.3">
      <c r="A9" s="660" t="s">
        <v>576</v>
      </c>
      <c r="B9" s="661" t="s">
        <v>577</v>
      </c>
      <c r="C9" s="662" t="s">
        <v>581</v>
      </c>
      <c r="D9" s="663" t="s">
        <v>2028</v>
      </c>
      <c r="E9" s="662" t="s">
        <v>5696</v>
      </c>
      <c r="F9" s="663" t="s">
        <v>5697</v>
      </c>
      <c r="G9" s="662" t="s">
        <v>3697</v>
      </c>
      <c r="H9" s="662" t="s">
        <v>3698</v>
      </c>
      <c r="I9" s="664">
        <v>6.0742857142857147</v>
      </c>
      <c r="J9" s="664">
        <v>500</v>
      </c>
      <c r="K9" s="665">
        <v>3048.5</v>
      </c>
    </row>
    <row r="10" spans="1:11" ht="14.4" customHeight="1" x14ac:dyDescent="0.3">
      <c r="A10" s="660" t="s">
        <v>576</v>
      </c>
      <c r="B10" s="661" t="s">
        <v>577</v>
      </c>
      <c r="C10" s="662" t="s">
        <v>581</v>
      </c>
      <c r="D10" s="663" t="s">
        <v>2028</v>
      </c>
      <c r="E10" s="662" t="s">
        <v>5696</v>
      </c>
      <c r="F10" s="663" t="s">
        <v>5697</v>
      </c>
      <c r="G10" s="662" t="s">
        <v>3699</v>
      </c>
      <c r="H10" s="662" t="s">
        <v>3700</v>
      </c>
      <c r="I10" s="664">
        <v>30.176666666666666</v>
      </c>
      <c r="J10" s="664">
        <v>15</v>
      </c>
      <c r="K10" s="665">
        <v>452.65</v>
      </c>
    </row>
    <row r="11" spans="1:11" ht="14.4" customHeight="1" x14ac:dyDescent="0.3">
      <c r="A11" s="660" t="s">
        <v>576</v>
      </c>
      <c r="B11" s="661" t="s">
        <v>577</v>
      </c>
      <c r="C11" s="662" t="s">
        <v>581</v>
      </c>
      <c r="D11" s="663" t="s">
        <v>2028</v>
      </c>
      <c r="E11" s="662" t="s">
        <v>5696</v>
      </c>
      <c r="F11" s="663" t="s">
        <v>5697</v>
      </c>
      <c r="G11" s="662" t="s">
        <v>3701</v>
      </c>
      <c r="H11" s="662" t="s">
        <v>3702</v>
      </c>
      <c r="I11" s="664">
        <v>39.1</v>
      </c>
      <c r="J11" s="664">
        <v>360</v>
      </c>
      <c r="K11" s="665">
        <v>14076.529999999999</v>
      </c>
    </row>
    <row r="12" spans="1:11" ht="14.4" customHeight="1" x14ac:dyDescent="0.3">
      <c r="A12" s="660" t="s">
        <v>576</v>
      </c>
      <c r="B12" s="661" t="s">
        <v>577</v>
      </c>
      <c r="C12" s="662" t="s">
        <v>581</v>
      </c>
      <c r="D12" s="663" t="s">
        <v>2028</v>
      </c>
      <c r="E12" s="662" t="s">
        <v>5696</v>
      </c>
      <c r="F12" s="663" t="s">
        <v>5697</v>
      </c>
      <c r="G12" s="662" t="s">
        <v>3703</v>
      </c>
      <c r="H12" s="662" t="s">
        <v>3704</v>
      </c>
      <c r="I12" s="664">
        <v>0.61428571428571421</v>
      </c>
      <c r="J12" s="664">
        <v>5200</v>
      </c>
      <c r="K12" s="665">
        <v>3182</v>
      </c>
    </row>
    <row r="13" spans="1:11" ht="14.4" customHeight="1" x14ac:dyDescent="0.3">
      <c r="A13" s="660" t="s">
        <v>576</v>
      </c>
      <c r="B13" s="661" t="s">
        <v>577</v>
      </c>
      <c r="C13" s="662" t="s">
        <v>581</v>
      </c>
      <c r="D13" s="663" t="s">
        <v>2028</v>
      </c>
      <c r="E13" s="662" t="s">
        <v>5696</v>
      </c>
      <c r="F13" s="663" t="s">
        <v>5697</v>
      </c>
      <c r="G13" s="662" t="s">
        <v>3705</v>
      </c>
      <c r="H13" s="662" t="s">
        <v>3706</v>
      </c>
      <c r="I13" s="664">
        <v>3.44</v>
      </c>
      <c r="J13" s="664">
        <v>750</v>
      </c>
      <c r="K13" s="665">
        <v>2580</v>
      </c>
    </row>
    <row r="14" spans="1:11" ht="14.4" customHeight="1" x14ac:dyDescent="0.3">
      <c r="A14" s="660" t="s">
        <v>576</v>
      </c>
      <c r="B14" s="661" t="s">
        <v>577</v>
      </c>
      <c r="C14" s="662" t="s">
        <v>581</v>
      </c>
      <c r="D14" s="663" t="s">
        <v>2028</v>
      </c>
      <c r="E14" s="662" t="s">
        <v>5696</v>
      </c>
      <c r="F14" s="663" t="s">
        <v>5697</v>
      </c>
      <c r="G14" s="662" t="s">
        <v>3707</v>
      </c>
      <c r="H14" s="662" t="s">
        <v>3708</v>
      </c>
      <c r="I14" s="664">
        <v>8.58</v>
      </c>
      <c r="J14" s="664">
        <v>168</v>
      </c>
      <c r="K14" s="665">
        <v>1441.44</v>
      </c>
    </row>
    <row r="15" spans="1:11" ht="14.4" customHeight="1" x14ac:dyDescent="0.3">
      <c r="A15" s="660" t="s">
        <v>576</v>
      </c>
      <c r="B15" s="661" t="s">
        <v>577</v>
      </c>
      <c r="C15" s="662" t="s">
        <v>581</v>
      </c>
      <c r="D15" s="663" t="s">
        <v>2028</v>
      </c>
      <c r="E15" s="662" t="s">
        <v>5696</v>
      </c>
      <c r="F15" s="663" t="s">
        <v>5697</v>
      </c>
      <c r="G15" s="662" t="s">
        <v>3709</v>
      </c>
      <c r="H15" s="662" t="s">
        <v>3710</v>
      </c>
      <c r="I15" s="664">
        <v>13.02</v>
      </c>
      <c r="J15" s="664">
        <v>1</v>
      </c>
      <c r="K15" s="665">
        <v>13.02</v>
      </c>
    </row>
    <row r="16" spans="1:11" ht="14.4" customHeight="1" x14ac:dyDescent="0.3">
      <c r="A16" s="660" t="s">
        <v>576</v>
      </c>
      <c r="B16" s="661" t="s">
        <v>577</v>
      </c>
      <c r="C16" s="662" t="s">
        <v>581</v>
      </c>
      <c r="D16" s="663" t="s">
        <v>2028</v>
      </c>
      <c r="E16" s="662" t="s">
        <v>5696</v>
      </c>
      <c r="F16" s="663" t="s">
        <v>5697</v>
      </c>
      <c r="G16" s="662" t="s">
        <v>3711</v>
      </c>
      <c r="H16" s="662" t="s">
        <v>3712</v>
      </c>
      <c r="I16" s="664">
        <v>8.7666666666666657</v>
      </c>
      <c r="J16" s="664">
        <v>550</v>
      </c>
      <c r="K16" s="665">
        <v>4812</v>
      </c>
    </row>
    <row r="17" spans="1:11" ht="14.4" customHeight="1" x14ac:dyDescent="0.3">
      <c r="A17" s="660" t="s">
        <v>576</v>
      </c>
      <c r="B17" s="661" t="s">
        <v>577</v>
      </c>
      <c r="C17" s="662" t="s">
        <v>581</v>
      </c>
      <c r="D17" s="663" t="s">
        <v>2028</v>
      </c>
      <c r="E17" s="662" t="s">
        <v>5696</v>
      </c>
      <c r="F17" s="663" t="s">
        <v>5697</v>
      </c>
      <c r="G17" s="662" t="s">
        <v>3713</v>
      </c>
      <c r="H17" s="662" t="s">
        <v>3714</v>
      </c>
      <c r="I17" s="664">
        <v>0.85199999999999998</v>
      </c>
      <c r="J17" s="664">
        <v>500</v>
      </c>
      <c r="K17" s="665">
        <v>426</v>
      </c>
    </row>
    <row r="18" spans="1:11" ht="14.4" customHeight="1" x14ac:dyDescent="0.3">
      <c r="A18" s="660" t="s">
        <v>576</v>
      </c>
      <c r="B18" s="661" t="s">
        <v>577</v>
      </c>
      <c r="C18" s="662" t="s">
        <v>581</v>
      </c>
      <c r="D18" s="663" t="s">
        <v>2028</v>
      </c>
      <c r="E18" s="662" t="s">
        <v>5696</v>
      </c>
      <c r="F18" s="663" t="s">
        <v>5697</v>
      </c>
      <c r="G18" s="662" t="s">
        <v>3715</v>
      </c>
      <c r="H18" s="662" t="s">
        <v>3716</v>
      </c>
      <c r="I18" s="664">
        <v>12.238000000000001</v>
      </c>
      <c r="J18" s="664">
        <v>500</v>
      </c>
      <c r="K18" s="665">
        <v>6118.4699999999993</v>
      </c>
    </row>
    <row r="19" spans="1:11" ht="14.4" customHeight="1" x14ac:dyDescent="0.3">
      <c r="A19" s="660" t="s">
        <v>576</v>
      </c>
      <c r="B19" s="661" t="s">
        <v>577</v>
      </c>
      <c r="C19" s="662" t="s">
        <v>581</v>
      </c>
      <c r="D19" s="663" t="s">
        <v>2028</v>
      </c>
      <c r="E19" s="662" t="s">
        <v>5696</v>
      </c>
      <c r="F19" s="663" t="s">
        <v>5697</v>
      </c>
      <c r="G19" s="662" t="s">
        <v>3717</v>
      </c>
      <c r="H19" s="662" t="s">
        <v>3718</v>
      </c>
      <c r="I19" s="664">
        <v>11.74</v>
      </c>
      <c r="J19" s="664">
        <v>1</v>
      </c>
      <c r="K19" s="665">
        <v>11.74</v>
      </c>
    </row>
    <row r="20" spans="1:11" ht="14.4" customHeight="1" x14ac:dyDescent="0.3">
      <c r="A20" s="660" t="s">
        <v>576</v>
      </c>
      <c r="B20" s="661" t="s">
        <v>577</v>
      </c>
      <c r="C20" s="662" t="s">
        <v>581</v>
      </c>
      <c r="D20" s="663" t="s">
        <v>2028</v>
      </c>
      <c r="E20" s="662" t="s">
        <v>5696</v>
      </c>
      <c r="F20" s="663" t="s">
        <v>5697</v>
      </c>
      <c r="G20" s="662" t="s">
        <v>3719</v>
      </c>
      <c r="H20" s="662" t="s">
        <v>3720</v>
      </c>
      <c r="I20" s="664">
        <v>14.09</v>
      </c>
      <c r="J20" s="664">
        <v>1</v>
      </c>
      <c r="K20" s="665">
        <v>14.09</v>
      </c>
    </row>
    <row r="21" spans="1:11" ht="14.4" customHeight="1" x14ac:dyDescent="0.3">
      <c r="A21" s="660" t="s">
        <v>576</v>
      </c>
      <c r="B21" s="661" t="s">
        <v>577</v>
      </c>
      <c r="C21" s="662" t="s">
        <v>581</v>
      </c>
      <c r="D21" s="663" t="s">
        <v>2028</v>
      </c>
      <c r="E21" s="662" t="s">
        <v>5696</v>
      </c>
      <c r="F21" s="663" t="s">
        <v>5697</v>
      </c>
      <c r="G21" s="662" t="s">
        <v>3721</v>
      </c>
      <c r="H21" s="662" t="s">
        <v>3722</v>
      </c>
      <c r="I21" s="664">
        <v>7.1</v>
      </c>
      <c r="J21" s="664">
        <v>2</v>
      </c>
      <c r="K21" s="665">
        <v>14.2</v>
      </c>
    </row>
    <row r="22" spans="1:11" ht="14.4" customHeight="1" x14ac:dyDescent="0.3">
      <c r="A22" s="660" t="s">
        <v>576</v>
      </c>
      <c r="B22" s="661" t="s">
        <v>577</v>
      </c>
      <c r="C22" s="662" t="s">
        <v>581</v>
      </c>
      <c r="D22" s="663" t="s">
        <v>2028</v>
      </c>
      <c r="E22" s="662" t="s">
        <v>5696</v>
      </c>
      <c r="F22" s="663" t="s">
        <v>5697</v>
      </c>
      <c r="G22" s="662" t="s">
        <v>3723</v>
      </c>
      <c r="H22" s="662" t="s">
        <v>3724</v>
      </c>
      <c r="I22" s="664">
        <v>8.2799999999999994</v>
      </c>
      <c r="J22" s="664">
        <v>1</v>
      </c>
      <c r="K22" s="665">
        <v>8.2799999999999994</v>
      </c>
    </row>
    <row r="23" spans="1:11" ht="14.4" customHeight="1" x14ac:dyDescent="0.3">
      <c r="A23" s="660" t="s">
        <v>576</v>
      </c>
      <c r="B23" s="661" t="s">
        <v>577</v>
      </c>
      <c r="C23" s="662" t="s">
        <v>581</v>
      </c>
      <c r="D23" s="663" t="s">
        <v>2028</v>
      </c>
      <c r="E23" s="662" t="s">
        <v>5696</v>
      </c>
      <c r="F23" s="663" t="s">
        <v>5697</v>
      </c>
      <c r="G23" s="662" t="s">
        <v>3725</v>
      </c>
      <c r="H23" s="662" t="s">
        <v>3726</v>
      </c>
      <c r="I23" s="664">
        <v>5.92</v>
      </c>
      <c r="J23" s="664">
        <v>2</v>
      </c>
      <c r="K23" s="665">
        <v>11.84</v>
      </c>
    </row>
    <row r="24" spans="1:11" ht="14.4" customHeight="1" x14ac:dyDescent="0.3">
      <c r="A24" s="660" t="s">
        <v>576</v>
      </c>
      <c r="B24" s="661" t="s">
        <v>577</v>
      </c>
      <c r="C24" s="662" t="s">
        <v>581</v>
      </c>
      <c r="D24" s="663" t="s">
        <v>2028</v>
      </c>
      <c r="E24" s="662" t="s">
        <v>5696</v>
      </c>
      <c r="F24" s="663" t="s">
        <v>5697</v>
      </c>
      <c r="G24" s="662" t="s">
        <v>3727</v>
      </c>
      <c r="H24" s="662" t="s">
        <v>3728</v>
      </c>
      <c r="I24" s="664">
        <v>79.209999999999994</v>
      </c>
      <c r="J24" s="664">
        <v>40</v>
      </c>
      <c r="K24" s="665">
        <v>3168.24</v>
      </c>
    </row>
    <row r="25" spans="1:11" ht="14.4" customHeight="1" x14ac:dyDescent="0.3">
      <c r="A25" s="660" t="s">
        <v>576</v>
      </c>
      <c r="B25" s="661" t="s">
        <v>577</v>
      </c>
      <c r="C25" s="662" t="s">
        <v>581</v>
      </c>
      <c r="D25" s="663" t="s">
        <v>2028</v>
      </c>
      <c r="E25" s="662" t="s">
        <v>5696</v>
      </c>
      <c r="F25" s="663" t="s">
        <v>5697</v>
      </c>
      <c r="G25" s="662" t="s">
        <v>3729</v>
      </c>
      <c r="H25" s="662" t="s">
        <v>3730</v>
      </c>
      <c r="I25" s="664">
        <v>38.090000000000003</v>
      </c>
      <c r="J25" s="664">
        <v>160</v>
      </c>
      <c r="K25" s="665">
        <v>6094.98</v>
      </c>
    </row>
    <row r="26" spans="1:11" ht="14.4" customHeight="1" x14ac:dyDescent="0.3">
      <c r="A26" s="660" t="s">
        <v>576</v>
      </c>
      <c r="B26" s="661" t="s">
        <v>577</v>
      </c>
      <c r="C26" s="662" t="s">
        <v>581</v>
      </c>
      <c r="D26" s="663" t="s">
        <v>2028</v>
      </c>
      <c r="E26" s="662" t="s">
        <v>5696</v>
      </c>
      <c r="F26" s="663" t="s">
        <v>5697</v>
      </c>
      <c r="G26" s="662" t="s">
        <v>3731</v>
      </c>
      <c r="H26" s="662" t="s">
        <v>3732</v>
      </c>
      <c r="I26" s="664">
        <v>33.800000000000004</v>
      </c>
      <c r="J26" s="664">
        <v>120</v>
      </c>
      <c r="K26" s="665">
        <v>4055.8300000000008</v>
      </c>
    </row>
    <row r="27" spans="1:11" ht="14.4" customHeight="1" x14ac:dyDescent="0.3">
      <c r="A27" s="660" t="s">
        <v>576</v>
      </c>
      <c r="B27" s="661" t="s">
        <v>577</v>
      </c>
      <c r="C27" s="662" t="s">
        <v>581</v>
      </c>
      <c r="D27" s="663" t="s">
        <v>2028</v>
      </c>
      <c r="E27" s="662" t="s">
        <v>5696</v>
      </c>
      <c r="F27" s="663" t="s">
        <v>5697</v>
      </c>
      <c r="G27" s="662" t="s">
        <v>3733</v>
      </c>
      <c r="H27" s="662" t="s">
        <v>3734</v>
      </c>
      <c r="I27" s="664">
        <v>241.5</v>
      </c>
      <c r="J27" s="664">
        <v>10</v>
      </c>
      <c r="K27" s="665">
        <v>2415</v>
      </c>
    </row>
    <row r="28" spans="1:11" ht="14.4" customHeight="1" x14ac:dyDescent="0.3">
      <c r="A28" s="660" t="s">
        <v>576</v>
      </c>
      <c r="B28" s="661" t="s">
        <v>577</v>
      </c>
      <c r="C28" s="662" t="s">
        <v>581</v>
      </c>
      <c r="D28" s="663" t="s">
        <v>2028</v>
      </c>
      <c r="E28" s="662" t="s">
        <v>5698</v>
      </c>
      <c r="F28" s="663" t="s">
        <v>5699</v>
      </c>
      <c r="G28" s="662" t="s">
        <v>3735</v>
      </c>
      <c r="H28" s="662" t="s">
        <v>3736</v>
      </c>
      <c r="I28" s="664">
        <v>11.144</v>
      </c>
      <c r="J28" s="664">
        <v>250</v>
      </c>
      <c r="K28" s="665">
        <v>2786</v>
      </c>
    </row>
    <row r="29" spans="1:11" ht="14.4" customHeight="1" x14ac:dyDescent="0.3">
      <c r="A29" s="660" t="s">
        <v>576</v>
      </c>
      <c r="B29" s="661" t="s">
        <v>577</v>
      </c>
      <c r="C29" s="662" t="s">
        <v>581</v>
      </c>
      <c r="D29" s="663" t="s">
        <v>2028</v>
      </c>
      <c r="E29" s="662" t="s">
        <v>5698</v>
      </c>
      <c r="F29" s="663" t="s">
        <v>5699</v>
      </c>
      <c r="G29" s="662" t="s">
        <v>3737</v>
      </c>
      <c r="H29" s="662" t="s">
        <v>3738</v>
      </c>
      <c r="I29" s="664">
        <v>1.0916666666666668</v>
      </c>
      <c r="J29" s="664">
        <v>1360</v>
      </c>
      <c r="K29" s="665">
        <v>1484.22</v>
      </c>
    </row>
    <row r="30" spans="1:11" ht="14.4" customHeight="1" x14ac:dyDescent="0.3">
      <c r="A30" s="660" t="s">
        <v>576</v>
      </c>
      <c r="B30" s="661" t="s">
        <v>577</v>
      </c>
      <c r="C30" s="662" t="s">
        <v>581</v>
      </c>
      <c r="D30" s="663" t="s">
        <v>2028</v>
      </c>
      <c r="E30" s="662" t="s">
        <v>5698</v>
      </c>
      <c r="F30" s="663" t="s">
        <v>5699</v>
      </c>
      <c r="G30" s="662" t="s">
        <v>3739</v>
      </c>
      <c r="H30" s="662" t="s">
        <v>3740</v>
      </c>
      <c r="I30" s="664">
        <v>1.6749999999999998</v>
      </c>
      <c r="J30" s="664">
        <v>200</v>
      </c>
      <c r="K30" s="665">
        <v>335</v>
      </c>
    </row>
    <row r="31" spans="1:11" ht="14.4" customHeight="1" x14ac:dyDescent="0.3">
      <c r="A31" s="660" t="s">
        <v>576</v>
      </c>
      <c r="B31" s="661" t="s">
        <v>577</v>
      </c>
      <c r="C31" s="662" t="s">
        <v>581</v>
      </c>
      <c r="D31" s="663" t="s">
        <v>2028</v>
      </c>
      <c r="E31" s="662" t="s">
        <v>5698</v>
      </c>
      <c r="F31" s="663" t="s">
        <v>5699</v>
      </c>
      <c r="G31" s="662" t="s">
        <v>3741</v>
      </c>
      <c r="H31" s="662" t="s">
        <v>3742</v>
      </c>
      <c r="I31" s="664">
        <v>0.48</v>
      </c>
      <c r="J31" s="664">
        <v>300</v>
      </c>
      <c r="K31" s="665">
        <v>144</v>
      </c>
    </row>
    <row r="32" spans="1:11" ht="14.4" customHeight="1" x14ac:dyDescent="0.3">
      <c r="A32" s="660" t="s">
        <v>576</v>
      </c>
      <c r="B32" s="661" t="s">
        <v>577</v>
      </c>
      <c r="C32" s="662" t="s">
        <v>581</v>
      </c>
      <c r="D32" s="663" t="s">
        <v>2028</v>
      </c>
      <c r="E32" s="662" t="s">
        <v>5698</v>
      </c>
      <c r="F32" s="663" t="s">
        <v>5699</v>
      </c>
      <c r="G32" s="662" t="s">
        <v>3743</v>
      </c>
      <c r="H32" s="662" t="s">
        <v>3744</v>
      </c>
      <c r="I32" s="664">
        <v>0.67</v>
      </c>
      <c r="J32" s="664">
        <v>1000</v>
      </c>
      <c r="K32" s="665">
        <v>670</v>
      </c>
    </row>
    <row r="33" spans="1:11" ht="14.4" customHeight="1" x14ac:dyDescent="0.3">
      <c r="A33" s="660" t="s">
        <v>576</v>
      </c>
      <c r="B33" s="661" t="s">
        <v>577</v>
      </c>
      <c r="C33" s="662" t="s">
        <v>581</v>
      </c>
      <c r="D33" s="663" t="s">
        <v>2028</v>
      </c>
      <c r="E33" s="662" t="s">
        <v>5698</v>
      </c>
      <c r="F33" s="663" t="s">
        <v>5699</v>
      </c>
      <c r="G33" s="662" t="s">
        <v>3745</v>
      </c>
      <c r="H33" s="662" t="s">
        <v>3746</v>
      </c>
      <c r="I33" s="664">
        <v>5.3250000000000002</v>
      </c>
      <c r="J33" s="664">
        <v>200</v>
      </c>
      <c r="K33" s="665">
        <v>1065</v>
      </c>
    </row>
    <row r="34" spans="1:11" ht="14.4" customHeight="1" x14ac:dyDescent="0.3">
      <c r="A34" s="660" t="s">
        <v>576</v>
      </c>
      <c r="B34" s="661" t="s">
        <v>577</v>
      </c>
      <c r="C34" s="662" t="s">
        <v>581</v>
      </c>
      <c r="D34" s="663" t="s">
        <v>2028</v>
      </c>
      <c r="E34" s="662" t="s">
        <v>5698</v>
      </c>
      <c r="F34" s="663" t="s">
        <v>5699</v>
      </c>
      <c r="G34" s="662" t="s">
        <v>3747</v>
      </c>
      <c r="H34" s="662" t="s">
        <v>3748</v>
      </c>
      <c r="I34" s="664">
        <v>2.46</v>
      </c>
      <c r="J34" s="664">
        <v>400</v>
      </c>
      <c r="K34" s="665">
        <v>984.5</v>
      </c>
    </row>
    <row r="35" spans="1:11" ht="14.4" customHeight="1" x14ac:dyDescent="0.3">
      <c r="A35" s="660" t="s">
        <v>576</v>
      </c>
      <c r="B35" s="661" t="s">
        <v>577</v>
      </c>
      <c r="C35" s="662" t="s">
        <v>581</v>
      </c>
      <c r="D35" s="663" t="s">
        <v>2028</v>
      </c>
      <c r="E35" s="662" t="s">
        <v>5698</v>
      </c>
      <c r="F35" s="663" t="s">
        <v>5699</v>
      </c>
      <c r="G35" s="662" t="s">
        <v>3749</v>
      </c>
      <c r="H35" s="662" t="s">
        <v>3750</v>
      </c>
      <c r="I35" s="664">
        <v>5.8257142857142856</v>
      </c>
      <c r="J35" s="664">
        <v>550</v>
      </c>
      <c r="K35" s="665">
        <v>3243</v>
      </c>
    </row>
    <row r="36" spans="1:11" ht="14.4" customHeight="1" x14ac:dyDescent="0.3">
      <c r="A36" s="660" t="s">
        <v>576</v>
      </c>
      <c r="B36" s="661" t="s">
        <v>577</v>
      </c>
      <c r="C36" s="662" t="s">
        <v>581</v>
      </c>
      <c r="D36" s="663" t="s">
        <v>2028</v>
      </c>
      <c r="E36" s="662" t="s">
        <v>5698</v>
      </c>
      <c r="F36" s="663" t="s">
        <v>5699</v>
      </c>
      <c r="G36" s="662" t="s">
        <v>3751</v>
      </c>
      <c r="H36" s="662" t="s">
        <v>3752</v>
      </c>
      <c r="I36" s="664">
        <v>187.74799999999999</v>
      </c>
      <c r="J36" s="664">
        <v>10</v>
      </c>
      <c r="K36" s="665">
        <v>1877.48</v>
      </c>
    </row>
    <row r="37" spans="1:11" ht="14.4" customHeight="1" x14ac:dyDescent="0.3">
      <c r="A37" s="660" t="s">
        <v>576</v>
      </c>
      <c r="B37" s="661" t="s">
        <v>577</v>
      </c>
      <c r="C37" s="662" t="s">
        <v>581</v>
      </c>
      <c r="D37" s="663" t="s">
        <v>2028</v>
      </c>
      <c r="E37" s="662" t="s">
        <v>5698</v>
      </c>
      <c r="F37" s="663" t="s">
        <v>5699</v>
      </c>
      <c r="G37" s="662" t="s">
        <v>3753</v>
      </c>
      <c r="H37" s="662" t="s">
        <v>3754</v>
      </c>
      <c r="I37" s="664">
        <v>1.982</v>
      </c>
      <c r="J37" s="664">
        <v>250</v>
      </c>
      <c r="K37" s="665">
        <v>495.5</v>
      </c>
    </row>
    <row r="38" spans="1:11" ht="14.4" customHeight="1" x14ac:dyDescent="0.3">
      <c r="A38" s="660" t="s">
        <v>576</v>
      </c>
      <c r="B38" s="661" t="s">
        <v>577</v>
      </c>
      <c r="C38" s="662" t="s">
        <v>581</v>
      </c>
      <c r="D38" s="663" t="s">
        <v>2028</v>
      </c>
      <c r="E38" s="662" t="s">
        <v>5698</v>
      </c>
      <c r="F38" s="663" t="s">
        <v>5699</v>
      </c>
      <c r="G38" s="662" t="s">
        <v>3755</v>
      </c>
      <c r="H38" s="662" t="s">
        <v>3756</v>
      </c>
      <c r="I38" s="664">
        <v>1.9760000000000002</v>
      </c>
      <c r="J38" s="664">
        <v>300</v>
      </c>
      <c r="K38" s="665">
        <v>593.5</v>
      </c>
    </row>
    <row r="39" spans="1:11" ht="14.4" customHeight="1" x14ac:dyDescent="0.3">
      <c r="A39" s="660" t="s">
        <v>576</v>
      </c>
      <c r="B39" s="661" t="s">
        <v>577</v>
      </c>
      <c r="C39" s="662" t="s">
        <v>581</v>
      </c>
      <c r="D39" s="663" t="s">
        <v>2028</v>
      </c>
      <c r="E39" s="662" t="s">
        <v>5698</v>
      </c>
      <c r="F39" s="663" t="s">
        <v>5699</v>
      </c>
      <c r="G39" s="662" t="s">
        <v>3757</v>
      </c>
      <c r="H39" s="662" t="s">
        <v>3758</v>
      </c>
      <c r="I39" s="664">
        <v>1.93</v>
      </c>
      <c r="J39" s="664">
        <v>50</v>
      </c>
      <c r="K39" s="665">
        <v>96.5</v>
      </c>
    </row>
    <row r="40" spans="1:11" ht="14.4" customHeight="1" x14ac:dyDescent="0.3">
      <c r="A40" s="660" t="s">
        <v>576</v>
      </c>
      <c r="B40" s="661" t="s">
        <v>577</v>
      </c>
      <c r="C40" s="662" t="s">
        <v>581</v>
      </c>
      <c r="D40" s="663" t="s">
        <v>2028</v>
      </c>
      <c r="E40" s="662" t="s">
        <v>5698</v>
      </c>
      <c r="F40" s="663" t="s">
        <v>5699</v>
      </c>
      <c r="G40" s="662" t="s">
        <v>3759</v>
      </c>
      <c r="H40" s="662" t="s">
        <v>3760</v>
      </c>
      <c r="I40" s="664">
        <v>4.82</v>
      </c>
      <c r="J40" s="664">
        <v>20</v>
      </c>
      <c r="K40" s="665">
        <v>96.4</v>
      </c>
    </row>
    <row r="41" spans="1:11" ht="14.4" customHeight="1" x14ac:dyDescent="0.3">
      <c r="A41" s="660" t="s">
        <v>576</v>
      </c>
      <c r="B41" s="661" t="s">
        <v>577</v>
      </c>
      <c r="C41" s="662" t="s">
        <v>581</v>
      </c>
      <c r="D41" s="663" t="s">
        <v>2028</v>
      </c>
      <c r="E41" s="662" t="s">
        <v>5698</v>
      </c>
      <c r="F41" s="663" t="s">
        <v>5699</v>
      </c>
      <c r="G41" s="662" t="s">
        <v>3761</v>
      </c>
      <c r="H41" s="662" t="s">
        <v>3762</v>
      </c>
      <c r="I41" s="664">
        <v>1.2500000000000001E-2</v>
      </c>
      <c r="J41" s="664">
        <v>200</v>
      </c>
      <c r="K41" s="665">
        <v>2.5</v>
      </c>
    </row>
    <row r="42" spans="1:11" ht="14.4" customHeight="1" x14ac:dyDescent="0.3">
      <c r="A42" s="660" t="s">
        <v>576</v>
      </c>
      <c r="B42" s="661" t="s">
        <v>577</v>
      </c>
      <c r="C42" s="662" t="s">
        <v>581</v>
      </c>
      <c r="D42" s="663" t="s">
        <v>2028</v>
      </c>
      <c r="E42" s="662" t="s">
        <v>5698</v>
      </c>
      <c r="F42" s="663" t="s">
        <v>5699</v>
      </c>
      <c r="G42" s="662" t="s">
        <v>3763</v>
      </c>
      <c r="H42" s="662" t="s">
        <v>3764</v>
      </c>
      <c r="I42" s="664">
        <v>2.165</v>
      </c>
      <c r="J42" s="664">
        <v>100</v>
      </c>
      <c r="K42" s="665">
        <v>216.5</v>
      </c>
    </row>
    <row r="43" spans="1:11" ht="14.4" customHeight="1" x14ac:dyDescent="0.3">
      <c r="A43" s="660" t="s">
        <v>576</v>
      </c>
      <c r="B43" s="661" t="s">
        <v>577</v>
      </c>
      <c r="C43" s="662" t="s">
        <v>581</v>
      </c>
      <c r="D43" s="663" t="s">
        <v>2028</v>
      </c>
      <c r="E43" s="662" t="s">
        <v>5698</v>
      </c>
      <c r="F43" s="663" t="s">
        <v>5699</v>
      </c>
      <c r="G43" s="662" t="s">
        <v>3765</v>
      </c>
      <c r="H43" s="662" t="s">
        <v>3766</v>
      </c>
      <c r="I43" s="664">
        <v>2.5950000000000002</v>
      </c>
      <c r="J43" s="664">
        <v>300</v>
      </c>
      <c r="K43" s="665">
        <v>778.5</v>
      </c>
    </row>
    <row r="44" spans="1:11" ht="14.4" customHeight="1" x14ac:dyDescent="0.3">
      <c r="A44" s="660" t="s">
        <v>576</v>
      </c>
      <c r="B44" s="661" t="s">
        <v>577</v>
      </c>
      <c r="C44" s="662" t="s">
        <v>581</v>
      </c>
      <c r="D44" s="663" t="s">
        <v>2028</v>
      </c>
      <c r="E44" s="662" t="s">
        <v>5698</v>
      </c>
      <c r="F44" s="663" t="s">
        <v>5699</v>
      </c>
      <c r="G44" s="662" t="s">
        <v>3767</v>
      </c>
      <c r="H44" s="662" t="s">
        <v>3768</v>
      </c>
      <c r="I44" s="664">
        <v>2.85</v>
      </c>
      <c r="J44" s="664">
        <v>100</v>
      </c>
      <c r="K44" s="665">
        <v>285</v>
      </c>
    </row>
    <row r="45" spans="1:11" ht="14.4" customHeight="1" x14ac:dyDescent="0.3">
      <c r="A45" s="660" t="s">
        <v>576</v>
      </c>
      <c r="B45" s="661" t="s">
        <v>577</v>
      </c>
      <c r="C45" s="662" t="s">
        <v>581</v>
      </c>
      <c r="D45" s="663" t="s">
        <v>2028</v>
      </c>
      <c r="E45" s="662" t="s">
        <v>5698</v>
      </c>
      <c r="F45" s="663" t="s">
        <v>5699</v>
      </c>
      <c r="G45" s="662" t="s">
        <v>3769</v>
      </c>
      <c r="H45" s="662" t="s">
        <v>3770</v>
      </c>
      <c r="I45" s="664">
        <v>6.05</v>
      </c>
      <c r="J45" s="664">
        <v>250</v>
      </c>
      <c r="K45" s="665">
        <v>1512.5</v>
      </c>
    </row>
    <row r="46" spans="1:11" ht="14.4" customHeight="1" x14ac:dyDescent="0.3">
      <c r="A46" s="660" t="s">
        <v>576</v>
      </c>
      <c r="B46" s="661" t="s">
        <v>577</v>
      </c>
      <c r="C46" s="662" t="s">
        <v>581</v>
      </c>
      <c r="D46" s="663" t="s">
        <v>2028</v>
      </c>
      <c r="E46" s="662" t="s">
        <v>5698</v>
      </c>
      <c r="F46" s="663" t="s">
        <v>5699</v>
      </c>
      <c r="G46" s="662" t="s">
        <v>3771</v>
      </c>
      <c r="H46" s="662" t="s">
        <v>3772</v>
      </c>
      <c r="I46" s="664">
        <v>2.0549999999999997</v>
      </c>
      <c r="J46" s="664">
        <v>15</v>
      </c>
      <c r="K46" s="665">
        <v>30.85</v>
      </c>
    </row>
    <row r="47" spans="1:11" ht="14.4" customHeight="1" x14ac:dyDescent="0.3">
      <c r="A47" s="660" t="s">
        <v>576</v>
      </c>
      <c r="B47" s="661" t="s">
        <v>577</v>
      </c>
      <c r="C47" s="662" t="s">
        <v>581</v>
      </c>
      <c r="D47" s="663" t="s">
        <v>2028</v>
      </c>
      <c r="E47" s="662" t="s">
        <v>5698</v>
      </c>
      <c r="F47" s="663" t="s">
        <v>5699</v>
      </c>
      <c r="G47" s="662" t="s">
        <v>3773</v>
      </c>
      <c r="H47" s="662" t="s">
        <v>3774</v>
      </c>
      <c r="I47" s="664">
        <v>5.13</v>
      </c>
      <c r="J47" s="664">
        <v>360</v>
      </c>
      <c r="K47" s="665">
        <v>1846.8000000000002</v>
      </c>
    </row>
    <row r="48" spans="1:11" ht="14.4" customHeight="1" x14ac:dyDescent="0.3">
      <c r="A48" s="660" t="s">
        <v>576</v>
      </c>
      <c r="B48" s="661" t="s">
        <v>577</v>
      </c>
      <c r="C48" s="662" t="s">
        <v>581</v>
      </c>
      <c r="D48" s="663" t="s">
        <v>2028</v>
      </c>
      <c r="E48" s="662" t="s">
        <v>5698</v>
      </c>
      <c r="F48" s="663" t="s">
        <v>5699</v>
      </c>
      <c r="G48" s="662" t="s">
        <v>3775</v>
      </c>
      <c r="H48" s="662" t="s">
        <v>3776</v>
      </c>
      <c r="I48" s="664">
        <v>17.98</v>
      </c>
      <c r="J48" s="664">
        <v>100</v>
      </c>
      <c r="K48" s="665">
        <v>1798</v>
      </c>
    </row>
    <row r="49" spans="1:11" ht="14.4" customHeight="1" x14ac:dyDescent="0.3">
      <c r="A49" s="660" t="s">
        <v>576</v>
      </c>
      <c r="B49" s="661" t="s">
        <v>577</v>
      </c>
      <c r="C49" s="662" t="s">
        <v>581</v>
      </c>
      <c r="D49" s="663" t="s">
        <v>2028</v>
      </c>
      <c r="E49" s="662" t="s">
        <v>5698</v>
      </c>
      <c r="F49" s="663" t="s">
        <v>5699</v>
      </c>
      <c r="G49" s="662" t="s">
        <v>3777</v>
      </c>
      <c r="H49" s="662" t="s">
        <v>3778</v>
      </c>
      <c r="I49" s="664">
        <v>17.982500000000002</v>
      </c>
      <c r="J49" s="664">
        <v>300</v>
      </c>
      <c r="K49" s="665">
        <v>5394.5</v>
      </c>
    </row>
    <row r="50" spans="1:11" ht="14.4" customHeight="1" x14ac:dyDescent="0.3">
      <c r="A50" s="660" t="s">
        <v>576</v>
      </c>
      <c r="B50" s="661" t="s">
        <v>577</v>
      </c>
      <c r="C50" s="662" t="s">
        <v>581</v>
      </c>
      <c r="D50" s="663" t="s">
        <v>2028</v>
      </c>
      <c r="E50" s="662" t="s">
        <v>5698</v>
      </c>
      <c r="F50" s="663" t="s">
        <v>5699</v>
      </c>
      <c r="G50" s="662" t="s">
        <v>3779</v>
      </c>
      <c r="H50" s="662" t="s">
        <v>3780</v>
      </c>
      <c r="I50" s="664">
        <v>1.69</v>
      </c>
      <c r="J50" s="664">
        <v>5</v>
      </c>
      <c r="K50" s="665">
        <v>8.4499999999999993</v>
      </c>
    </row>
    <row r="51" spans="1:11" ht="14.4" customHeight="1" x14ac:dyDescent="0.3">
      <c r="A51" s="660" t="s">
        <v>576</v>
      </c>
      <c r="B51" s="661" t="s">
        <v>577</v>
      </c>
      <c r="C51" s="662" t="s">
        <v>581</v>
      </c>
      <c r="D51" s="663" t="s">
        <v>2028</v>
      </c>
      <c r="E51" s="662" t="s">
        <v>5698</v>
      </c>
      <c r="F51" s="663" t="s">
        <v>5699</v>
      </c>
      <c r="G51" s="662" t="s">
        <v>3781</v>
      </c>
      <c r="H51" s="662" t="s">
        <v>3782</v>
      </c>
      <c r="I51" s="664">
        <v>17.983333333333334</v>
      </c>
      <c r="J51" s="664">
        <v>250</v>
      </c>
      <c r="K51" s="665">
        <v>4496</v>
      </c>
    </row>
    <row r="52" spans="1:11" ht="14.4" customHeight="1" x14ac:dyDescent="0.3">
      <c r="A52" s="660" t="s">
        <v>576</v>
      </c>
      <c r="B52" s="661" t="s">
        <v>577</v>
      </c>
      <c r="C52" s="662" t="s">
        <v>581</v>
      </c>
      <c r="D52" s="663" t="s">
        <v>2028</v>
      </c>
      <c r="E52" s="662" t="s">
        <v>5698</v>
      </c>
      <c r="F52" s="663" t="s">
        <v>5699</v>
      </c>
      <c r="G52" s="662" t="s">
        <v>3783</v>
      </c>
      <c r="H52" s="662" t="s">
        <v>3784</v>
      </c>
      <c r="I52" s="664">
        <v>12.1</v>
      </c>
      <c r="J52" s="664">
        <v>80</v>
      </c>
      <c r="K52" s="665">
        <v>968</v>
      </c>
    </row>
    <row r="53" spans="1:11" ht="14.4" customHeight="1" x14ac:dyDescent="0.3">
      <c r="A53" s="660" t="s">
        <v>576</v>
      </c>
      <c r="B53" s="661" t="s">
        <v>577</v>
      </c>
      <c r="C53" s="662" t="s">
        <v>581</v>
      </c>
      <c r="D53" s="663" t="s">
        <v>2028</v>
      </c>
      <c r="E53" s="662" t="s">
        <v>5698</v>
      </c>
      <c r="F53" s="663" t="s">
        <v>5699</v>
      </c>
      <c r="G53" s="662" t="s">
        <v>3785</v>
      </c>
      <c r="H53" s="662" t="s">
        <v>3786</v>
      </c>
      <c r="I53" s="664">
        <v>2.52</v>
      </c>
      <c r="J53" s="664">
        <v>100</v>
      </c>
      <c r="K53" s="665">
        <v>252</v>
      </c>
    </row>
    <row r="54" spans="1:11" ht="14.4" customHeight="1" x14ac:dyDescent="0.3">
      <c r="A54" s="660" t="s">
        <v>576</v>
      </c>
      <c r="B54" s="661" t="s">
        <v>577</v>
      </c>
      <c r="C54" s="662" t="s">
        <v>581</v>
      </c>
      <c r="D54" s="663" t="s">
        <v>2028</v>
      </c>
      <c r="E54" s="662" t="s">
        <v>5698</v>
      </c>
      <c r="F54" s="663" t="s">
        <v>5699</v>
      </c>
      <c r="G54" s="662" t="s">
        <v>3787</v>
      </c>
      <c r="H54" s="662" t="s">
        <v>3788</v>
      </c>
      <c r="I54" s="664">
        <v>13.202500000000002</v>
      </c>
      <c r="J54" s="664">
        <v>204</v>
      </c>
      <c r="K54" s="665">
        <v>2693.29</v>
      </c>
    </row>
    <row r="55" spans="1:11" ht="14.4" customHeight="1" x14ac:dyDescent="0.3">
      <c r="A55" s="660" t="s">
        <v>576</v>
      </c>
      <c r="B55" s="661" t="s">
        <v>577</v>
      </c>
      <c r="C55" s="662" t="s">
        <v>581</v>
      </c>
      <c r="D55" s="663" t="s">
        <v>2028</v>
      </c>
      <c r="E55" s="662" t="s">
        <v>5698</v>
      </c>
      <c r="F55" s="663" t="s">
        <v>5699</v>
      </c>
      <c r="G55" s="662" t="s">
        <v>3789</v>
      </c>
      <c r="H55" s="662" t="s">
        <v>3790</v>
      </c>
      <c r="I55" s="664">
        <v>13.200000000000001</v>
      </c>
      <c r="J55" s="664">
        <v>160</v>
      </c>
      <c r="K55" s="665">
        <v>2112</v>
      </c>
    </row>
    <row r="56" spans="1:11" ht="14.4" customHeight="1" x14ac:dyDescent="0.3">
      <c r="A56" s="660" t="s">
        <v>576</v>
      </c>
      <c r="B56" s="661" t="s">
        <v>577</v>
      </c>
      <c r="C56" s="662" t="s">
        <v>581</v>
      </c>
      <c r="D56" s="663" t="s">
        <v>2028</v>
      </c>
      <c r="E56" s="662" t="s">
        <v>5698</v>
      </c>
      <c r="F56" s="663" t="s">
        <v>5699</v>
      </c>
      <c r="G56" s="662" t="s">
        <v>3791</v>
      </c>
      <c r="H56" s="662" t="s">
        <v>3792</v>
      </c>
      <c r="I56" s="664">
        <v>13.199999999999998</v>
      </c>
      <c r="J56" s="664">
        <v>30</v>
      </c>
      <c r="K56" s="665">
        <v>396</v>
      </c>
    </row>
    <row r="57" spans="1:11" ht="14.4" customHeight="1" x14ac:dyDescent="0.3">
      <c r="A57" s="660" t="s">
        <v>576</v>
      </c>
      <c r="B57" s="661" t="s">
        <v>577</v>
      </c>
      <c r="C57" s="662" t="s">
        <v>581</v>
      </c>
      <c r="D57" s="663" t="s">
        <v>2028</v>
      </c>
      <c r="E57" s="662" t="s">
        <v>5698</v>
      </c>
      <c r="F57" s="663" t="s">
        <v>5699</v>
      </c>
      <c r="G57" s="662" t="s">
        <v>3793</v>
      </c>
      <c r="H57" s="662" t="s">
        <v>3794</v>
      </c>
      <c r="I57" s="664">
        <v>21.236666666666665</v>
      </c>
      <c r="J57" s="664">
        <v>25</v>
      </c>
      <c r="K57" s="665">
        <v>530.90000000000009</v>
      </c>
    </row>
    <row r="58" spans="1:11" ht="14.4" customHeight="1" x14ac:dyDescent="0.3">
      <c r="A58" s="660" t="s">
        <v>576</v>
      </c>
      <c r="B58" s="661" t="s">
        <v>577</v>
      </c>
      <c r="C58" s="662" t="s">
        <v>581</v>
      </c>
      <c r="D58" s="663" t="s">
        <v>2028</v>
      </c>
      <c r="E58" s="662" t="s">
        <v>5698</v>
      </c>
      <c r="F58" s="663" t="s">
        <v>5699</v>
      </c>
      <c r="G58" s="662" t="s">
        <v>3795</v>
      </c>
      <c r="H58" s="662" t="s">
        <v>3796</v>
      </c>
      <c r="I58" s="664">
        <v>21.236666666666665</v>
      </c>
      <c r="J58" s="664">
        <v>30</v>
      </c>
      <c r="K58" s="665">
        <v>637.05000000000007</v>
      </c>
    </row>
    <row r="59" spans="1:11" ht="14.4" customHeight="1" x14ac:dyDescent="0.3">
      <c r="A59" s="660" t="s">
        <v>576</v>
      </c>
      <c r="B59" s="661" t="s">
        <v>577</v>
      </c>
      <c r="C59" s="662" t="s">
        <v>581</v>
      </c>
      <c r="D59" s="663" t="s">
        <v>2028</v>
      </c>
      <c r="E59" s="662" t="s">
        <v>5698</v>
      </c>
      <c r="F59" s="663" t="s">
        <v>5699</v>
      </c>
      <c r="G59" s="662" t="s">
        <v>3797</v>
      </c>
      <c r="H59" s="662" t="s">
        <v>3798</v>
      </c>
      <c r="I59" s="664">
        <v>13.206666666666669</v>
      </c>
      <c r="J59" s="664">
        <v>40</v>
      </c>
      <c r="K59" s="665">
        <v>528.20000000000005</v>
      </c>
    </row>
    <row r="60" spans="1:11" ht="14.4" customHeight="1" x14ac:dyDescent="0.3">
      <c r="A60" s="660" t="s">
        <v>576</v>
      </c>
      <c r="B60" s="661" t="s">
        <v>577</v>
      </c>
      <c r="C60" s="662" t="s">
        <v>581</v>
      </c>
      <c r="D60" s="663" t="s">
        <v>2028</v>
      </c>
      <c r="E60" s="662" t="s">
        <v>5698</v>
      </c>
      <c r="F60" s="663" t="s">
        <v>5699</v>
      </c>
      <c r="G60" s="662" t="s">
        <v>3799</v>
      </c>
      <c r="H60" s="662" t="s">
        <v>3800</v>
      </c>
      <c r="I60" s="664">
        <v>2.2850000000000001</v>
      </c>
      <c r="J60" s="664">
        <v>70</v>
      </c>
      <c r="K60" s="665">
        <v>160.1</v>
      </c>
    </row>
    <row r="61" spans="1:11" ht="14.4" customHeight="1" x14ac:dyDescent="0.3">
      <c r="A61" s="660" t="s">
        <v>576</v>
      </c>
      <c r="B61" s="661" t="s">
        <v>577</v>
      </c>
      <c r="C61" s="662" t="s">
        <v>581</v>
      </c>
      <c r="D61" s="663" t="s">
        <v>2028</v>
      </c>
      <c r="E61" s="662" t="s">
        <v>5698</v>
      </c>
      <c r="F61" s="663" t="s">
        <v>5699</v>
      </c>
      <c r="G61" s="662" t="s">
        <v>3801</v>
      </c>
      <c r="H61" s="662" t="s">
        <v>3802</v>
      </c>
      <c r="I61" s="664">
        <v>9.59</v>
      </c>
      <c r="J61" s="664">
        <v>400</v>
      </c>
      <c r="K61" s="665">
        <v>3836</v>
      </c>
    </row>
    <row r="62" spans="1:11" ht="14.4" customHeight="1" x14ac:dyDescent="0.3">
      <c r="A62" s="660" t="s">
        <v>576</v>
      </c>
      <c r="B62" s="661" t="s">
        <v>577</v>
      </c>
      <c r="C62" s="662" t="s">
        <v>581</v>
      </c>
      <c r="D62" s="663" t="s">
        <v>2028</v>
      </c>
      <c r="E62" s="662" t="s">
        <v>5698</v>
      </c>
      <c r="F62" s="663" t="s">
        <v>5699</v>
      </c>
      <c r="G62" s="662" t="s">
        <v>3803</v>
      </c>
      <c r="H62" s="662" t="s">
        <v>3804</v>
      </c>
      <c r="I62" s="664">
        <v>9.2000000000000011</v>
      </c>
      <c r="J62" s="664">
        <v>550</v>
      </c>
      <c r="K62" s="665">
        <v>5060</v>
      </c>
    </row>
    <row r="63" spans="1:11" ht="14.4" customHeight="1" x14ac:dyDescent="0.3">
      <c r="A63" s="660" t="s">
        <v>576</v>
      </c>
      <c r="B63" s="661" t="s">
        <v>577</v>
      </c>
      <c r="C63" s="662" t="s">
        <v>581</v>
      </c>
      <c r="D63" s="663" t="s">
        <v>2028</v>
      </c>
      <c r="E63" s="662" t="s">
        <v>5698</v>
      </c>
      <c r="F63" s="663" t="s">
        <v>5699</v>
      </c>
      <c r="G63" s="662" t="s">
        <v>3805</v>
      </c>
      <c r="H63" s="662" t="s">
        <v>3806</v>
      </c>
      <c r="I63" s="664">
        <v>172.5</v>
      </c>
      <c r="J63" s="664">
        <v>1</v>
      </c>
      <c r="K63" s="665">
        <v>172.5</v>
      </c>
    </row>
    <row r="64" spans="1:11" ht="14.4" customHeight="1" x14ac:dyDescent="0.3">
      <c r="A64" s="660" t="s">
        <v>576</v>
      </c>
      <c r="B64" s="661" t="s">
        <v>577</v>
      </c>
      <c r="C64" s="662" t="s">
        <v>581</v>
      </c>
      <c r="D64" s="663" t="s">
        <v>2028</v>
      </c>
      <c r="E64" s="662" t="s">
        <v>5698</v>
      </c>
      <c r="F64" s="663" t="s">
        <v>5699</v>
      </c>
      <c r="G64" s="662" t="s">
        <v>3807</v>
      </c>
      <c r="H64" s="662" t="s">
        <v>3808</v>
      </c>
      <c r="I64" s="664">
        <v>3.43</v>
      </c>
      <c r="J64" s="664">
        <v>80</v>
      </c>
      <c r="K64" s="665">
        <v>274.39999999999998</v>
      </c>
    </row>
    <row r="65" spans="1:11" ht="14.4" customHeight="1" x14ac:dyDescent="0.3">
      <c r="A65" s="660" t="s">
        <v>576</v>
      </c>
      <c r="B65" s="661" t="s">
        <v>577</v>
      </c>
      <c r="C65" s="662" t="s">
        <v>581</v>
      </c>
      <c r="D65" s="663" t="s">
        <v>2028</v>
      </c>
      <c r="E65" s="662" t="s">
        <v>5700</v>
      </c>
      <c r="F65" s="663" t="s">
        <v>5701</v>
      </c>
      <c r="G65" s="662" t="s">
        <v>3809</v>
      </c>
      <c r="H65" s="662" t="s">
        <v>3810</v>
      </c>
      <c r="I65" s="664">
        <v>8.1649999999999991</v>
      </c>
      <c r="J65" s="664">
        <v>1500</v>
      </c>
      <c r="K65" s="665">
        <v>12248</v>
      </c>
    </row>
    <row r="66" spans="1:11" ht="14.4" customHeight="1" x14ac:dyDescent="0.3">
      <c r="A66" s="660" t="s">
        <v>576</v>
      </c>
      <c r="B66" s="661" t="s">
        <v>577</v>
      </c>
      <c r="C66" s="662" t="s">
        <v>581</v>
      </c>
      <c r="D66" s="663" t="s">
        <v>2028</v>
      </c>
      <c r="E66" s="662" t="s">
        <v>5700</v>
      </c>
      <c r="F66" s="663" t="s">
        <v>5701</v>
      </c>
      <c r="G66" s="662" t="s">
        <v>3811</v>
      </c>
      <c r="H66" s="662" t="s">
        <v>3812</v>
      </c>
      <c r="I66" s="664">
        <v>7.0060000000000002</v>
      </c>
      <c r="J66" s="664">
        <v>70</v>
      </c>
      <c r="K66" s="665">
        <v>490.4</v>
      </c>
    </row>
    <row r="67" spans="1:11" ht="14.4" customHeight="1" x14ac:dyDescent="0.3">
      <c r="A67" s="660" t="s">
        <v>576</v>
      </c>
      <c r="B67" s="661" t="s">
        <v>577</v>
      </c>
      <c r="C67" s="662" t="s">
        <v>581</v>
      </c>
      <c r="D67" s="663" t="s">
        <v>2028</v>
      </c>
      <c r="E67" s="662" t="s">
        <v>5702</v>
      </c>
      <c r="F67" s="663" t="s">
        <v>5703</v>
      </c>
      <c r="G67" s="662" t="s">
        <v>3813</v>
      </c>
      <c r="H67" s="662" t="s">
        <v>3814</v>
      </c>
      <c r="I67" s="664">
        <v>0.31</v>
      </c>
      <c r="J67" s="664">
        <v>100</v>
      </c>
      <c r="K67" s="665">
        <v>31</v>
      </c>
    </row>
    <row r="68" spans="1:11" ht="14.4" customHeight="1" x14ac:dyDescent="0.3">
      <c r="A68" s="660" t="s">
        <v>576</v>
      </c>
      <c r="B68" s="661" t="s">
        <v>577</v>
      </c>
      <c r="C68" s="662" t="s">
        <v>581</v>
      </c>
      <c r="D68" s="663" t="s">
        <v>2028</v>
      </c>
      <c r="E68" s="662" t="s">
        <v>5702</v>
      </c>
      <c r="F68" s="663" t="s">
        <v>5703</v>
      </c>
      <c r="G68" s="662" t="s">
        <v>3815</v>
      </c>
      <c r="H68" s="662" t="s">
        <v>3816</v>
      </c>
      <c r="I68" s="664">
        <v>0.30333333333333329</v>
      </c>
      <c r="J68" s="664">
        <v>300</v>
      </c>
      <c r="K68" s="665">
        <v>91</v>
      </c>
    </row>
    <row r="69" spans="1:11" ht="14.4" customHeight="1" x14ac:dyDescent="0.3">
      <c r="A69" s="660" t="s">
        <v>576</v>
      </c>
      <c r="B69" s="661" t="s">
        <v>577</v>
      </c>
      <c r="C69" s="662" t="s">
        <v>581</v>
      </c>
      <c r="D69" s="663" t="s">
        <v>2028</v>
      </c>
      <c r="E69" s="662" t="s">
        <v>5702</v>
      </c>
      <c r="F69" s="663" t="s">
        <v>5703</v>
      </c>
      <c r="G69" s="662" t="s">
        <v>3817</v>
      </c>
      <c r="H69" s="662" t="s">
        <v>3818</v>
      </c>
      <c r="I69" s="664">
        <v>0.48333333333333334</v>
      </c>
      <c r="J69" s="664">
        <v>1400</v>
      </c>
      <c r="K69" s="665">
        <v>677</v>
      </c>
    </row>
    <row r="70" spans="1:11" ht="14.4" customHeight="1" x14ac:dyDescent="0.3">
      <c r="A70" s="660" t="s">
        <v>576</v>
      </c>
      <c r="B70" s="661" t="s">
        <v>577</v>
      </c>
      <c r="C70" s="662" t="s">
        <v>581</v>
      </c>
      <c r="D70" s="663" t="s">
        <v>2028</v>
      </c>
      <c r="E70" s="662" t="s">
        <v>5702</v>
      </c>
      <c r="F70" s="663" t="s">
        <v>5703</v>
      </c>
      <c r="G70" s="662" t="s">
        <v>3819</v>
      </c>
      <c r="H70" s="662" t="s">
        <v>3820</v>
      </c>
      <c r="I70" s="664">
        <v>1.7916666666666667</v>
      </c>
      <c r="J70" s="664">
        <v>700</v>
      </c>
      <c r="K70" s="665">
        <v>1255</v>
      </c>
    </row>
    <row r="71" spans="1:11" ht="14.4" customHeight="1" x14ac:dyDescent="0.3">
      <c r="A71" s="660" t="s">
        <v>576</v>
      </c>
      <c r="B71" s="661" t="s">
        <v>577</v>
      </c>
      <c r="C71" s="662" t="s">
        <v>581</v>
      </c>
      <c r="D71" s="663" t="s">
        <v>2028</v>
      </c>
      <c r="E71" s="662" t="s">
        <v>5704</v>
      </c>
      <c r="F71" s="663" t="s">
        <v>5705</v>
      </c>
      <c r="G71" s="662" t="s">
        <v>3821</v>
      </c>
      <c r="H71" s="662" t="s">
        <v>3822</v>
      </c>
      <c r="I71" s="664">
        <v>0.73</v>
      </c>
      <c r="J71" s="664">
        <v>200</v>
      </c>
      <c r="K71" s="665">
        <v>145.19999999999999</v>
      </c>
    </row>
    <row r="72" spans="1:11" ht="14.4" customHeight="1" x14ac:dyDescent="0.3">
      <c r="A72" s="660" t="s">
        <v>576</v>
      </c>
      <c r="B72" s="661" t="s">
        <v>577</v>
      </c>
      <c r="C72" s="662" t="s">
        <v>581</v>
      </c>
      <c r="D72" s="663" t="s">
        <v>2028</v>
      </c>
      <c r="E72" s="662" t="s">
        <v>5704</v>
      </c>
      <c r="F72" s="663" t="s">
        <v>5705</v>
      </c>
      <c r="G72" s="662" t="s">
        <v>3823</v>
      </c>
      <c r="H72" s="662" t="s">
        <v>3824</v>
      </c>
      <c r="I72" s="664">
        <v>0.71142857142857141</v>
      </c>
      <c r="J72" s="664">
        <v>12000</v>
      </c>
      <c r="K72" s="665">
        <v>8532</v>
      </c>
    </row>
    <row r="73" spans="1:11" ht="14.4" customHeight="1" x14ac:dyDescent="0.3">
      <c r="A73" s="660" t="s">
        <v>576</v>
      </c>
      <c r="B73" s="661" t="s">
        <v>577</v>
      </c>
      <c r="C73" s="662" t="s">
        <v>581</v>
      </c>
      <c r="D73" s="663" t="s">
        <v>2028</v>
      </c>
      <c r="E73" s="662" t="s">
        <v>5704</v>
      </c>
      <c r="F73" s="663" t="s">
        <v>5705</v>
      </c>
      <c r="G73" s="662" t="s">
        <v>3825</v>
      </c>
      <c r="H73" s="662" t="s">
        <v>3826</v>
      </c>
      <c r="I73" s="664">
        <v>0.71</v>
      </c>
      <c r="J73" s="664">
        <v>5800</v>
      </c>
      <c r="K73" s="665">
        <v>4118</v>
      </c>
    </row>
    <row r="74" spans="1:11" ht="14.4" customHeight="1" x14ac:dyDescent="0.3">
      <c r="A74" s="660" t="s">
        <v>576</v>
      </c>
      <c r="B74" s="661" t="s">
        <v>577</v>
      </c>
      <c r="C74" s="662" t="s">
        <v>586</v>
      </c>
      <c r="D74" s="663" t="s">
        <v>2029</v>
      </c>
      <c r="E74" s="662" t="s">
        <v>5696</v>
      </c>
      <c r="F74" s="663" t="s">
        <v>5697</v>
      </c>
      <c r="G74" s="662" t="s">
        <v>3827</v>
      </c>
      <c r="H74" s="662" t="s">
        <v>3828</v>
      </c>
      <c r="I74" s="664">
        <v>129.26</v>
      </c>
      <c r="J74" s="664">
        <v>1</v>
      </c>
      <c r="K74" s="665">
        <v>129.26</v>
      </c>
    </row>
    <row r="75" spans="1:11" ht="14.4" customHeight="1" x14ac:dyDescent="0.3">
      <c r="A75" s="660" t="s">
        <v>576</v>
      </c>
      <c r="B75" s="661" t="s">
        <v>577</v>
      </c>
      <c r="C75" s="662" t="s">
        <v>586</v>
      </c>
      <c r="D75" s="663" t="s">
        <v>2029</v>
      </c>
      <c r="E75" s="662" t="s">
        <v>5696</v>
      </c>
      <c r="F75" s="663" t="s">
        <v>5697</v>
      </c>
      <c r="G75" s="662" t="s">
        <v>3689</v>
      </c>
      <c r="H75" s="662" t="s">
        <v>3690</v>
      </c>
      <c r="I75" s="664">
        <v>260.29000000000002</v>
      </c>
      <c r="J75" s="664">
        <v>1</v>
      </c>
      <c r="K75" s="665">
        <v>260.29000000000002</v>
      </c>
    </row>
    <row r="76" spans="1:11" ht="14.4" customHeight="1" x14ac:dyDescent="0.3">
      <c r="A76" s="660" t="s">
        <v>576</v>
      </c>
      <c r="B76" s="661" t="s">
        <v>577</v>
      </c>
      <c r="C76" s="662" t="s">
        <v>586</v>
      </c>
      <c r="D76" s="663" t="s">
        <v>2029</v>
      </c>
      <c r="E76" s="662" t="s">
        <v>5696</v>
      </c>
      <c r="F76" s="663" t="s">
        <v>5697</v>
      </c>
      <c r="G76" s="662" t="s">
        <v>3829</v>
      </c>
      <c r="H76" s="662" t="s">
        <v>3830</v>
      </c>
      <c r="I76" s="664">
        <v>2.42</v>
      </c>
      <c r="J76" s="664">
        <v>80</v>
      </c>
      <c r="K76" s="665">
        <v>193.6</v>
      </c>
    </row>
    <row r="77" spans="1:11" ht="14.4" customHeight="1" x14ac:dyDescent="0.3">
      <c r="A77" s="660" t="s">
        <v>576</v>
      </c>
      <c r="B77" s="661" t="s">
        <v>577</v>
      </c>
      <c r="C77" s="662" t="s">
        <v>586</v>
      </c>
      <c r="D77" s="663" t="s">
        <v>2029</v>
      </c>
      <c r="E77" s="662" t="s">
        <v>5696</v>
      </c>
      <c r="F77" s="663" t="s">
        <v>5697</v>
      </c>
      <c r="G77" s="662" t="s">
        <v>3691</v>
      </c>
      <c r="H77" s="662" t="s">
        <v>3692</v>
      </c>
      <c r="I77" s="664">
        <v>3.8750000000000004</v>
      </c>
      <c r="J77" s="664">
        <v>80</v>
      </c>
      <c r="K77" s="665">
        <v>310</v>
      </c>
    </row>
    <row r="78" spans="1:11" ht="14.4" customHeight="1" x14ac:dyDescent="0.3">
      <c r="A78" s="660" t="s">
        <v>576</v>
      </c>
      <c r="B78" s="661" t="s">
        <v>577</v>
      </c>
      <c r="C78" s="662" t="s">
        <v>586</v>
      </c>
      <c r="D78" s="663" t="s">
        <v>2029</v>
      </c>
      <c r="E78" s="662" t="s">
        <v>5696</v>
      </c>
      <c r="F78" s="663" t="s">
        <v>5697</v>
      </c>
      <c r="G78" s="662" t="s">
        <v>3831</v>
      </c>
      <c r="H78" s="662" t="s">
        <v>3832</v>
      </c>
      <c r="I78" s="664">
        <v>1.84</v>
      </c>
      <c r="J78" s="664">
        <v>180</v>
      </c>
      <c r="K78" s="665">
        <v>331.2</v>
      </c>
    </row>
    <row r="79" spans="1:11" ht="14.4" customHeight="1" x14ac:dyDescent="0.3">
      <c r="A79" s="660" t="s">
        <v>576</v>
      </c>
      <c r="B79" s="661" t="s">
        <v>577</v>
      </c>
      <c r="C79" s="662" t="s">
        <v>586</v>
      </c>
      <c r="D79" s="663" t="s">
        <v>2029</v>
      </c>
      <c r="E79" s="662" t="s">
        <v>5696</v>
      </c>
      <c r="F79" s="663" t="s">
        <v>5697</v>
      </c>
      <c r="G79" s="662" t="s">
        <v>3833</v>
      </c>
      <c r="H79" s="662" t="s">
        <v>3834</v>
      </c>
      <c r="I79" s="664">
        <v>2.3933333333333331</v>
      </c>
      <c r="J79" s="664">
        <v>110</v>
      </c>
      <c r="K79" s="665">
        <v>263.2</v>
      </c>
    </row>
    <row r="80" spans="1:11" ht="14.4" customHeight="1" x14ac:dyDescent="0.3">
      <c r="A80" s="660" t="s">
        <v>576</v>
      </c>
      <c r="B80" s="661" t="s">
        <v>577</v>
      </c>
      <c r="C80" s="662" t="s">
        <v>586</v>
      </c>
      <c r="D80" s="663" t="s">
        <v>2029</v>
      </c>
      <c r="E80" s="662" t="s">
        <v>5696</v>
      </c>
      <c r="F80" s="663" t="s">
        <v>5697</v>
      </c>
      <c r="G80" s="662" t="s">
        <v>3835</v>
      </c>
      <c r="H80" s="662" t="s">
        <v>3836</v>
      </c>
      <c r="I80" s="664">
        <v>3.5866666666666664</v>
      </c>
      <c r="J80" s="664">
        <v>90</v>
      </c>
      <c r="K80" s="665">
        <v>322.8</v>
      </c>
    </row>
    <row r="81" spans="1:11" ht="14.4" customHeight="1" x14ac:dyDescent="0.3">
      <c r="A81" s="660" t="s">
        <v>576</v>
      </c>
      <c r="B81" s="661" t="s">
        <v>577</v>
      </c>
      <c r="C81" s="662" t="s">
        <v>586</v>
      </c>
      <c r="D81" s="663" t="s">
        <v>2029</v>
      </c>
      <c r="E81" s="662" t="s">
        <v>5696</v>
      </c>
      <c r="F81" s="663" t="s">
        <v>5697</v>
      </c>
      <c r="G81" s="662" t="s">
        <v>3693</v>
      </c>
      <c r="H81" s="662" t="s">
        <v>3694</v>
      </c>
      <c r="I81" s="664">
        <v>13.853333333333333</v>
      </c>
      <c r="J81" s="664">
        <v>1550</v>
      </c>
      <c r="K81" s="665">
        <v>21916</v>
      </c>
    </row>
    <row r="82" spans="1:11" ht="14.4" customHeight="1" x14ac:dyDescent="0.3">
      <c r="A82" s="660" t="s">
        <v>576</v>
      </c>
      <c r="B82" s="661" t="s">
        <v>577</v>
      </c>
      <c r="C82" s="662" t="s">
        <v>586</v>
      </c>
      <c r="D82" s="663" t="s">
        <v>2029</v>
      </c>
      <c r="E82" s="662" t="s">
        <v>5696</v>
      </c>
      <c r="F82" s="663" t="s">
        <v>5697</v>
      </c>
      <c r="G82" s="662" t="s">
        <v>3837</v>
      </c>
      <c r="H82" s="662" t="s">
        <v>3838</v>
      </c>
      <c r="I82" s="664">
        <v>2.9550000000000001</v>
      </c>
      <c r="J82" s="664">
        <v>470</v>
      </c>
      <c r="K82" s="665">
        <v>1389.95</v>
      </c>
    </row>
    <row r="83" spans="1:11" ht="14.4" customHeight="1" x14ac:dyDescent="0.3">
      <c r="A83" s="660" t="s">
        <v>576</v>
      </c>
      <c r="B83" s="661" t="s">
        <v>577</v>
      </c>
      <c r="C83" s="662" t="s">
        <v>586</v>
      </c>
      <c r="D83" s="663" t="s">
        <v>2029</v>
      </c>
      <c r="E83" s="662" t="s">
        <v>5696</v>
      </c>
      <c r="F83" s="663" t="s">
        <v>5697</v>
      </c>
      <c r="G83" s="662" t="s">
        <v>3839</v>
      </c>
      <c r="H83" s="662" t="s">
        <v>3840</v>
      </c>
      <c r="I83" s="664">
        <v>4.29</v>
      </c>
      <c r="J83" s="664">
        <v>140</v>
      </c>
      <c r="K83" s="665">
        <v>600.6</v>
      </c>
    </row>
    <row r="84" spans="1:11" ht="14.4" customHeight="1" x14ac:dyDescent="0.3">
      <c r="A84" s="660" t="s">
        <v>576</v>
      </c>
      <c r="B84" s="661" t="s">
        <v>577</v>
      </c>
      <c r="C84" s="662" t="s">
        <v>586</v>
      </c>
      <c r="D84" s="663" t="s">
        <v>2029</v>
      </c>
      <c r="E84" s="662" t="s">
        <v>5696</v>
      </c>
      <c r="F84" s="663" t="s">
        <v>5697</v>
      </c>
      <c r="G84" s="662" t="s">
        <v>3841</v>
      </c>
      <c r="H84" s="662" t="s">
        <v>3842</v>
      </c>
      <c r="I84" s="664">
        <v>10.92</v>
      </c>
      <c r="J84" s="664">
        <v>1</v>
      </c>
      <c r="K84" s="665">
        <v>10.92</v>
      </c>
    </row>
    <row r="85" spans="1:11" ht="14.4" customHeight="1" x14ac:dyDescent="0.3">
      <c r="A85" s="660" t="s">
        <v>576</v>
      </c>
      <c r="B85" s="661" t="s">
        <v>577</v>
      </c>
      <c r="C85" s="662" t="s">
        <v>586</v>
      </c>
      <c r="D85" s="663" t="s">
        <v>2029</v>
      </c>
      <c r="E85" s="662" t="s">
        <v>5696</v>
      </c>
      <c r="F85" s="663" t="s">
        <v>5697</v>
      </c>
      <c r="G85" s="662" t="s">
        <v>3843</v>
      </c>
      <c r="H85" s="662" t="s">
        <v>3844</v>
      </c>
      <c r="I85" s="664">
        <v>8.5874999999999986</v>
      </c>
      <c r="J85" s="664">
        <v>60</v>
      </c>
      <c r="K85" s="665">
        <v>529.32000000000005</v>
      </c>
    </row>
    <row r="86" spans="1:11" ht="14.4" customHeight="1" x14ac:dyDescent="0.3">
      <c r="A86" s="660" t="s">
        <v>576</v>
      </c>
      <c r="B86" s="661" t="s">
        <v>577</v>
      </c>
      <c r="C86" s="662" t="s">
        <v>586</v>
      </c>
      <c r="D86" s="663" t="s">
        <v>2029</v>
      </c>
      <c r="E86" s="662" t="s">
        <v>5696</v>
      </c>
      <c r="F86" s="663" t="s">
        <v>5697</v>
      </c>
      <c r="G86" s="662" t="s">
        <v>3695</v>
      </c>
      <c r="H86" s="662" t="s">
        <v>3696</v>
      </c>
      <c r="I86" s="664">
        <v>41.856666666666669</v>
      </c>
      <c r="J86" s="664">
        <v>38</v>
      </c>
      <c r="K86" s="665">
        <v>1586.1399999999999</v>
      </c>
    </row>
    <row r="87" spans="1:11" ht="14.4" customHeight="1" x14ac:dyDescent="0.3">
      <c r="A87" s="660" t="s">
        <v>576</v>
      </c>
      <c r="B87" s="661" t="s">
        <v>577</v>
      </c>
      <c r="C87" s="662" t="s">
        <v>586</v>
      </c>
      <c r="D87" s="663" t="s">
        <v>2029</v>
      </c>
      <c r="E87" s="662" t="s">
        <v>5696</v>
      </c>
      <c r="F87" s="663" t="s">
        <v>5697</v>
      </c>
      <c r="G87" s="662" t="s">
        <v>3845</v>
      </c>
      <c r="H87" s="662" t="s">
        <v>3846</v>
      </c>
      <c r="I87" s="664">
        <v>3.0133333333333332</v>
      </c>
      <c r="J87" s="664">
        <v>4720</v>
      </c>
      <c r="K87" s="665">
        <v>14223.2</v>
      </c>
    </row>
    <row r="88" spans="1:11" ht="14.4" customHeight="1" x14ac:dyDescent="0.3">
      <c r="A88" s="660" t="s">
        <v>576</v>
      </c>
      <c r="B88" s="661" t="s">
        <v>577</v>
      </c>
      <c r="C88" s="662" t="s">
        <v>586</v>
      </c>
      <c r="D88" s="663" t="s">
        <v>2029</v>
      </c>
      <c r="E88" s="662" t="s">
        <v>5696</v>
      </c>
      <c r="F88" s="663" t="s">
        <v>5697</v>
      </c>
      <c r="G88" s="662" t="s">
        <v>3847</v>
      </c>
      <c r="H88" s="662" t="s">
        <v>3848</v>
      </c>
      <c r="I88" s="664">
        <v>0.88</v>
      </c>
      <c r="J88" s="664">
        <v>4600</v>
      </c>
      <c r="K88" s="665">
        <v>4048</v>
      </c>
    </row>
    <row r="89" spans="1:11" ht="14.4" customHeight="1" x14ac:dyDescent="0.3">
      <c r="A89" s="660" t="s">
        <v>576</v>
      </c>
      <c r="B89" s="661" t="s">
        <v>577</v>
      </c>
      <c r="C89" s="662" t="s">
        <v>586</v>
      </c>
      <c r="D89" s="663" t="s">
        <v>2029</v>
      </c>
      <c r="E89" s="662" t="s">
        <v>5696</v>
      </c>
      <c r="F89" s="663" t="s">
        <v>5697</v>
      </c>
      <c r="G89" s="662" t="s">
        <v>3849</v>
      </c>
      <c r="H89" s="662" t="s">
        <v>3850</v>
      </c>
      <c r="I89" s="664">
        <v>11.36</v>
      </c>
      <c r="J89" s="664">
        <v>10</v>
      </c>
      <c r="K89" s="665">
        <v>113.63</v>
      </c>
    </row>
    <row r="90" spans="1:11" ht="14.4" customHeight="1" x14ac:dyDescent="0.3">
      <c r="A90" s="660" t="s">
        <v>576</v>
      </c>
      <c r="B90" s="661" t="s">
        <v>577</v>
      </c>
      <c r="C90" s="662" t="s">
        <v>586</v>
      </c>
      <c r="D90" s="663" t="s">
        <v>2029</v>
      </c>
      <c r="E90" s="662" t="s">
        <v>5696</v>
      </c>
      <c r="F90" s="663" t="s">
        <v>5697</v>
      </c>
      <c r="G90" s="662" t="s">
        <v>3699</v>
      </c>
      <c r="H90" s="662" t="s">
        <v>3700</v>
      </c>
      <c r="I90" s="664">
        <v>30.177999999999997</v>
      </c>
      <c r="J90" s="664">
        <v>125</v>
      </c>
      <c r="K90" s="665">
        <v>3772.25</v>
      </c>
    </row>
    <row r="91" spans="1:11" ht="14.4" customHeight="1" x14ac:dyDescent="0.3">
      <c r="A91" s="660" t="s">
        <v>576</v>
      </c>
      <c r="B91" s="661" t="s">
        <v>577</v>
      </c>
      <c r="C91" s="662" t="s">
        <v>586</v>
      </c>
      <c r="D91" s="663" t="s">
        <v>2029</v>
      </c>
      <c r="E91" s="662" t="s">
        <v>5696</v>
      </c>
      <c r="F91" s="663" t="s">
        <v>5697</v>
      </c>
      <c r="G91" s="662" t="s">
        <v>3701</v>
      </c>
      <c r="H91" s="662" t="s">
        <v>3702</v>
      </c>
      <c r="I91" s="664">
        <v>39.106666666666676</v>
      </c>
      <c r="J91" s="664">
        <v>120</v>
      </c>
      <c r="K91" s="665">
        <v>4692.96</v>
      </c>
    </row>
    <row r="92" spans="1:11" ht="14.4" customHeight="1" x14ac:dyDescent="0.3">
      <c r="A92" s="660" t="s">
        <v>576</v>
      </c>
      <c r="B92" s="661" t="s">
        <v>577</v>
      </c>
      <c r="C92" s="662" t="s">
        <v>586</v>
      </c>
      <c r="D92" s="663" t="s">
        <v>2029</v>
      </c>
      <c r="E92" s="662" t="s">
        <v>5696</v>
      </c>
      <c r="F92" s="663" t="s">
        <v>5697</v>
      </c>
      <c r="G92" s="662" t="s">
        <v>3703</v>
      </c>
      <c r="H92" s="662" t="s">
        <v>3704</v>
      </c>
      <c r="I92" s="664">
        <v>0.60666666666666669</v>
      </c>
      <c r="J92" s="664">
        <v>8000</v>
      </c>
      <c r="K92" s="665">
        <v>4870</v>
      </c>
    </row>
    <row r="93" spans="1:11" ht="14.4" customHeight="1" x14ac:dyDescent="0.3">
      <c r="A93" s="660" t="s">
        <v>576</v>
      </c>
      <c r="B93" s="661" t="s">
        <v>577</v>
      </c>
      <c r="C93" s="662" t="s">
        <v>586</v>
      </c>
      <c r="D93" s="663" t="s">
        <v>2029</v>
      </c>
      <c r="E93" s="662" t="s">
        <v>5696</v>
      </c>
      <c r="F93" s="663" t="s">
        <v>5697</v>
      </c>
      <c r="G93" s="662" t="s">
        <v>3705</v>
      </c>
      <c r="H93" s="662" t="s">
        <v>3706</v>
      </c>
      <c r="I93" s="664">
        <v>3.44</v>
      </c>
      <c r="J93" s="664">
        <v>750</v>
      </c>
      <c r="K93" s="665">
        <v>2576.9</v>
      </c>
    </row>
    <row r="94" spans="1:11" ht="14.4" customHeight="1" x14ac:dyDescent="0.3">
      <c r="A94" s="660" t="s">
        <v>576</v>
      </c>
      <c r="B94" s="661" t="s">
        <v>577</v>
      </c>
      <c r="C94" s="662" t="s">
        <v>586</v>
      </c>
      <c r="D94" s="663" t="s">
        <v>2029</v>
      </c>
      <c r="E94" s="662" t="s">
        <v>5696</v>
      </c>
      <c r="F94" s="663" t="s">
        <v>5697</v>
      </c>
      <c r="G94" s="662" t="s">
        <v>3707</v>
      </c>
      <c r="H94" s="662" t="s">
        <v>3708</v>
      </c>
      <c r="I94" s="664">
        <v>8.5783333333333331</v>
      </c>
      <c r="J94" s="664">
        <v>156</v>
      </c>
      <c r="K94" s="665">
        <v>1338.24</v>
      </c>
    </row>
    <row r="95" spans="1:11" ht="14.4" customHeight="1" x14ac:dyDescent="0.3">
      <c r="A95" s="660" t="s">
        <v>576</v>
      </c>
      <c r="B95" s="661" t="s">
        <v>577</v>
      </c>
      <c r="C95" s="662" t="s">
        <v>586</v>
      </c>
      <c r="D95" s="663" t="s">
        <v>2029</v>
      </c>
      <c r="E95" s="662" t="s">
        <v>5696</v>
      </c>
      <c r="F95" s="663" t="s">
        <v>5697</v>
      </c>
      <c r="G95" s="662" t="s">
        <v>3851</v>
      </c>
      <c r="H95" s="662" t="s">
        <v>3852</v>
      </c>
      <c r="I95" s="664">
        <v>29.33</v>
      </c>
      <c r="J95" s="664">
        <v>1</v>
      </c>
      <c r="K95" s="665">
        <v>29.33</v>
      </c>
    </row>
    <row r="96" spans="1:11" ht="14.4" customHeight="1" x14ac:dyDescent="0.3">
      <c r="A96" s="660" t="s">
        <v>576</v>
      </c>
      <c r="B96" s="661" t="s">
        <v>577</v>
      </c>
      <c r="C96" s="662" t="s">
        <v>586</v>
      </c>
      <c r="D96" s="663" t="s">
        <v>2029</v>
      </c>
      <c r="E96" s="662" t="s">
        <v>5696</v>
      </c>
      <c r="F96" s="663" t="s">
        <v>5697</v>
      </c>
      <c r="G96" s="662" t="s">
        <v>3853</v>
      </c>
      <c r="H96" s="662" t="s">
        <v>3854</v>
      </c>
      <c r="I96" s="664">
        <v>221.04</v>
      </c>
      <c r="J96" s="664">
        <v>3</v>
      </c>
      <c r="K96" s="665">
        <v>663.12</v>
      </c>
    </row>
    <row r="97" spans="1:11" ht="14.4" customHeight="1" x14ac:dyDescent="0.3">
      <c r="A97" s="660" t="s">
        <v>576</v>
      </c>
      <c r="B97" s="661" t="s">
        <v>577</v>
      </c>
      <c r="C97" s="662" t="s">
        <v>586</v>
      </c>
      <c r="D97" s="663" t="s">
        <v>2029</v>
      </c>
      <c r="E97" s="662" t="s">
        <v>5696</v>
      </c>
      <c r="F97" s="663" t="s">
        <v>5697</v>
      </c>
      <c r="G97" s="662" t="s">
        <v>3713</v>
      </c>
      <c r="H97" s="662" t="s">
        <v>3714</v>
      </c>
      <c r="I97" s="664">
        <v>0.8566666666666668</v>
      </c>
      <c r="J97" s="664">
        <v>1300</v>
      </c>
      <c r="K97" s="665">
        <v>1113</v>
      </c>
    </row>
    <row r="98" spans="1:11" ht="14.4" customHeight="1" x14ac:dyDescent="0.3">
      <c r="A98" s="660" t="s">
        <v>576</v>
      </c>
      <c r="B98" s="661" t="s">
        <v>577</v>
      </c>
      <c r="C98" s="662" t="s">
        <v>586</v>
      </c>
      <c r="D98" s="663" t="s">
        <v>2029</v>
      </c>
      <c r="E98" s="662" t="s">
        <v>5696</v>
      </c>
      <c r="F98" s="663" t="s">
        <v>5697</v>
      </c>
      <c r="G98" s="662" t="s">
        <v>3855</v>
      </c>
      <c r="H98" s="662" t="s">
        <v>3856</v>
      </c>
      <c r="I98" s="664">
        <v>1.512</v>
      </c>
      <c r="J98" s="664">
        <v>250</v>
      </c>
      <c r="K98" s="665">
        <v>378</v>
      </c>
    </row>
    <row r="99" spans="1:11" ht="14.4" customHeight="1" x14ac:dyDescent="0.3">
      <c r="A99" s="660" t="s">
        <v>576</v>
      </c>
      <c r="B99" s="661" t="s">
        <v>577</v>
      </c>
      <c r="C99" s="662" t="s">
        <v>586</v>
      </c>
      <c r="D99" s="663" t="s">
        <v>2029</v>
      </c>
      <c r="E99" s="662" t="s">
        <v>5696</v>
      </c>
      <c r="F99" s="663" t="s">
        <v>5697</v>
      </c>
      <c r="G99" s="662" t="s">
        <v>3857</v>
      </c>
      <c r="H99" s="662" t="s">
        <v>3858</v>
      </c>
      <c r="I99" s="664">
        <v>2.06</v>
      </c>
      <c r="J99" s="664">
        <v>50</v>
      </c>
      <c r="K99" s="665">
        <v>103</v>
      </c>
    </row>
    <row r="100" spans="1:11" ht="14.4" customHeight="1" x14ac:dyDescent="0.3">
      <c r="A100" s="660" t="s">
        <v>576</v>
      </c>
      <c r="B100" s="661" t="s">
        <v>577</v>
      </c>
      <c r="C100" s="662" t="s">
        <v>586</v>
      </c>
      <c r="D100" s="663" t="s">
        <v>2029</v>
      </c>
      <c r="E100" s="662" t="s">
        <v>5696</v>
      </c>
      <c r="F100" s="663" t="s">
        <v>5697</v>
      </c>
      <c r="G100" s="662" t="s">
        <v>3859</v>
      </c>
      <c r="H100" s="662" t="s">
        <v>3860</v>
      </c>
      <c r="I100" s="664">
        <v>3.36</v>
      </c>
      <c r="J100" s="664">
        <v>20</v>
      </c>
      <c r="K100" s="665">
        <v>67.2</v>
      </c>
    </row>
    <row r="101" spans="1:11" ht="14.4" customHeight="1" x14ac:dyDescent="0.3">
      <c r="A101" s="660" t="s">
        <v>576</v>
      </c>
      <c r="B101" s="661" t="s">
        <v>577</v>
      </c>
      <c r="C101" s="662" t="s">
        <v>586</v>
      </c>
      <c r="D101" s="663" t="s">
        <v>2029</v>
      </c>
      <c r="E101" s="662" t="s">
        <v>5696</v>
      </c>
      <c r="F101" s="663" t="s">
        <v>5697</v>
      </c>
      <c r="G101" s="662" t="s">
        <v>3861</v>
      </c>
      <c r="H101" s="662" t="s">
        <v>3862</v>
      </c>
      <c r="I101" s="664">
        <v>191.13</v>
      </c>
      <c r="J101" s="664">
        <v>5</v>
      </c>
      <c r="K101" s="665">
        <v>955.65</v>
      </c>
    </row>
    <row r="102" spans="1:11" ht="14.4" customHeight="1" x14ac:dyDescent="0.3">
      <c r="A102" s="660" t="s">
        <v>576</v>
      </c>
      <c r="B102" s="661" t="s">
        <v>577</v>
      </c>
      <c r="C102" s="662" t="s">
        <v>586</v>
      </c>
      <c r="D102" s="663" t="s">
        <v>2029</v>
      </c>
      <c r="E102" s="662" t="s">
        <v>5696</v>
      </c>
      <c r="F102" s="663" t="s">
        <v>5697</v>
      </c>
      <c r="G102" s="662" t="s">
        <v>3715</v>
      </c>
      <c r="H102" s="662" t="s">
        <v>3716</v>
      </c>
      <c r="I102" s="664">
        <v>12.353999999999999</v>
      </c>
      <c r="J102" s="664">
        <v>500</v>
      </c>
      <c r="K102" s="665">
        <v>6177.85</v>
      </c>
    </row>
    <row r="103" spans="1:11" ht="14.4" customHeight="1" x14ac:dyDescent="0.3">
      <c r="A103" s="660" t="s">
        <v>576</v>
      </c>
      <c r="B103" s="661" t="s">
        <v>577</v>
      </c>
      <c r="C103" s="662" t="s">
        <v>586</v>
      </c>
      <c r="D103" s="663" t="s">
        <v>2029</v>
      </c>
      <c r="E103" s="662" t="s">
        <v>5696</v>
      </c>
      <c r="F103" s="663" t="s">
        <v>5697</v>
      </c>
      <c r="G103" s="662" t="s">
        <v>3721</v>
      </c>
      <c r="H103" s="662" t="s">
        <v>3722</v>
      </c>
      <c r="I103" s="664">
        <v>7.1</v>
      </c>
      <c r="J103" s="664">
        <v>1</v>
      </c>
      <c r="K103" s="665">
        <v>7.1</v>
      </c>
    </row>
    <row r="104" spans="1:11" ht="14.4" customHeight="1" x14ac:dyDescent="0.3">
      <c r="A104" s="660" t="s">
        <v>576</v>
      </c>
      <c r="B104" s="661" t="s">
        <v>577</v>
      </c>
      <c r="C104" s="662" t="s">
        <v>586</v>
      </c>
      <c r="D104" s="663" t="s">
        <v>2029</v>
      </c>
      <c r="E104" s="662" t="s">
        <v>5696</v>
      </c>
      <c r="F104" s="663" t="s">
        <v>5697</v>
      </c>
      <c r="G104" s="662" t="s">
        <v>3723</v>
      </c>
      <c r="H104" s="662" t="s">
        <v>3724</v>
      </c>
      <c r="I104" s="664">
        <v>8.2799999999999994</v>
      </c>
      <c r="J104" s="664">
        <v>1</v>
      </c>
      <c r="K104" s="665">
        <v>8.2799999999999994</v>
      </c>
    </row>
    <row r="105" spans="1:11" ht="14.4" customHeight="1" x14ac:dyDescent="0.3">
      <c r="A105" s="660" t="s">
        <v>576</v>
      </c>
      <c r="B105" s="661" t="s">
        <v>577</v>
      </c>
      <c r="C105" s="662" t="s">
        <v>586</v>
      </c>
      <c r="D105" s="663" t="s">
        <v>2029</v>
      </c>
      <c r="E105" s="662" t="s">
        <v>5696</v>
      </c>
      <c r="F105" s="663" t="s">
        <v>5697</v>
      </c>
      <c r="G105" s="662" t="s">
        <v>3725</v>
      </c>
      <c r="H105" s="662" t="s">
        <v>3726</v>
      </c>
      <c r="I105" s="664">
        <v>5.92</v>
      </c>
      <c r="J105" s="664">
        <v>1</v>
      </c>
      <c r="K105" s="665">
        <v>5.92</v>
      </c>
    </row>
    <row r="106" spans="1:11" ht="14.4" customHeight="1" x14ac:dyDescent="0.3">
      <c r="A106" s="660" t="s">
        <v>576</v>
      </c>
      <c r="B106" s="661" t="s">
        <v>577</v>
      </c>
      <c r="C106" s="662" t="s">
        <v>586</v>
      </c>
      <c r="D106" s="663" t="s">
        <v>2029</v>
      </c>
      <c r="E106" s="662" t="s">
        <v>5696</v>
      </c>
      <c r="F106" s="663" t="s">
        <v>5697</v>
      </c>
      <c r="G106" s="662" t="s">
        <v>3863</v>
      </c>
      <c r="H106" s="662" t="s">
        <v>3864</v>
      </c>
      <c r="I106" s="664">
        <v>2.54</v>
      </c>
      <c r="J106" s="664">
        <v>3</v>
      </c>
      <c r="K106" s="665">
        <v>7.62</v>
      </c>
    </row>
    <row r="107" spans="1:11" ht="14.4" customHeight="1" x14ac:dyDescent="0.3">
      <c r="A107" s="660" t="s">
        <v>576</v>
      </c>
      <c r="B107" s="661" t="s">
        <v>577</v>
      </c>
      <c r="C107" s="662" t="s">
        <v>586</v>
      </c>
      <c r="D107" s="663" t="s">
        <v>2029</v>
      </c>
      <c r="E107" s="662" t="s">
        <v>5698</v>
      </c>
      <c r="F107" s="663" t="s">
        <v>5699</v>
      </c>
      <c r="G107" s="662" t="s">
        <v>3735</v>
      </c>
      <c r="H107" s="662" t="s">
        <v>3736</v>
      </c>
      <c r="I107" s="664">
        <v>11.148333333333333</v>
      </c>
      <c r="J107" s="664">
        <v>170</v>
      </c>
      <c r="K107" s="665">
        <v>1895.2</v>
      </c>
    </row>
    <row r="108" spans="1:11" ht="14.4" customHeight="1" x14ac:dyDescent="0.3">
      <c r="A108" s="660" t="s">
        <v>576</v>
      </c>
      <c r="B108" s="661" t="s">
        <v>577</v>
      </c>
      <c r="C108" s="662" t="s">
        <v>586</v>
      </c>
      <c r="D108" s="663" t="s">
        <v>2029</v>
      </c>
      <c r="E108" s="662" t="s">
        <v>5698</v>
      </c>
      <c r="F108" s="663" t="s">
        <v>5699</v>
      </c>
      <c r="G108" s="662" t="s">
        <v>3737</v>
      </c>
      <c r="H108" s="662" t="s">
        <v>3738</v>
      </c>
      <c r="I108" s="664">
        <v>1.0916666666666666</v>
      </c>
      <c r="J108" s="664">
        <v>1000</v>
      </c>
      <c r="K108" s="665">
        <v>1092</v>
      </c>
    </row>
    <row r="109" spans="1:11" ht="14.4" customHeight="1" x14ac:dyDescent="0.3">
      <c r="A109" s="660" t="s">
        <v>576</v>
      </c>
      <c r="B109" s="661" t="s">
        <v>577</v>
      </c>
      <c r="C109" s="662" t="s">
        <v>586</v>
      </c>
      <c r="D109" s="663" t="s">
        <v>2029</v>
      </c>
      <c r="E109" s="662" t="s">
        <v>5698</v>
      </c>
      <c r="F109" s="663" t="s">
        <v>5699</v>
      </c>
      <c r="G109" s="662" t="s">
        <v>3739</v>
      </c>
      <c r="H109" s="662" t="s">
        <v>3740</v>
      </c>
      <c r="I109" s="664">
        <v>1.67</v>
      </c>
      <c r="J109" s="664">
        <v>200</v>
      </c>
      <c r="K109" s="665">
        <v>334</v>
      </c>
    </row>
    <row r="110" spans="1:11" ht="14.4" customHeight="1" x14ac:dyDescent="0.3">
      <c r="A110" s="660" t="s">
        <v>576</v>
      </c>
      <c r="B110" s="661" t="s">
        <v>577</v>
      </c>
      <c r="C110" s="662" t="s">
        <v>586</v>
      </c>
      <c r="D110" s="663" t="s">
        <v>2029</v>
      </c>
      <c r="E110" s="662" t="s">
        <v>5698</v>
      </c>
      <c r="F110" s="663" t="s">
        <v>5699</v>
      </c>
      <c r="G110" s="662" t="s">
        <v>3741</v>
      </c>
      <c r="H110" s="662" t="s">
        <v>3742</v>
      </c>
      <c r="I110" s="664">
        <v>0.47666666666666663</v>
      </c>
      <c r="J110" s="664">
        <v>1000</v>
      </c>
      <c r="K110" s="665">
        <v>478</v>
      </c>
    </row>
    <row r="111" spans="1:11" ht="14.4" customHeight="1" x14ac:dyDescent="0.3">
      <c r="A111" s="660" t="s">
        <v>576</v>
      </c>
      <c r="B111" s="661" t="s">
        <v>577</v>
      </c>
      <c r="C111" s="662" t="s">
        <v>586</v>
      </c>
      <c r="D111" s="663" t="s">
        <v>2029</v>
      </c>
      <c r="E111" s="662" t="s">
        <v>5698</v>
      </c>
      <c r="F111" s="663" t="s">
        <v>5699</v>
      </c>
      <c r="G111" s="662" t="s">
        <v>3743</v>
      </c>
      <c r="H111" s="662" t="s">
        <v>3744</v>
      </c>
      <c r="I111" s="664">
        <v>0.67</v>
      </c>
      <c r="J111" s="664">
        <v>4500</v>
      </c>
      <c r="K111" s="665">
        <v>3015</v>
      </c>
    </row>
    <row r="112" spans="1:11" ht="14.4" customHeight="1" x14ac:dyDescent="0.3">
      <c r="A112" s="660" t="s">
        <v>576</v>
      </c>
      <c r="B112" s="661" t="s">
        <v>577</v>
      </c>
      <c r="C112" s="662" t="s">
        <v>586</v>
      </c>
      <c r="D112" s="663" t="s">
        <v>2029</v>
      </c>
      <c r="E112" s="662" t="s">
        <v>5698</v>
      </c>
      <c r="F112" s="663" t="s">
        <v>5699</v>
      </c>
      <c r="G112" s="662" t="s">
        <v>3745</v>
      </c>
      <c r="H112" s="662" t="s">
        <v>3746</v>
      </c>
      <c r="I112" s="664">
        <v>5.3224999999999998</v>
      </c>
      <c r="J112" s="664">
        <v>600</v>
      </c>
      <c r="K112" s="665">
        <v>3194</v>
      </c>
    </row>
    <row r="113" spans="1:11" ht="14.4" customHeight="1" x14ac:dyDescent="0.3">
      <c r="A113" s="660" t="s">
        <v>576</v>
      </c>
      <c r="B113" s="661" t="s">
        <v>577</v>
      </c>
      <c r="C113" s="662" t="s">
        <v>586</v>
      </c>
      <c r="D113" s="663" t="s">
        <v>2029</v>
      </c>
      <c r="E113" s="662" t="s">
        <v>5698</v>
      </c>
      <c r="F113" s="663" t="s">
        <v>5699</v>
      </c>
      <c r="G113" s="662" t="s">
        <v>3747</v>
      </c>
      <c r="H113" s="662" t="s">
        <v>3748</v>
      </c>
      <c r="I113" s="664">
        <v>2.46</v>
      </c>
      <c r="J113" s="664">
        <v>300</v>
      </c>
      <c r="K113" s="665">
        <v>738</v>
      </c>
    </row>
    <row r="114" spans="1:11" ht="14.4" customHeight="1" x14ac:dyDescent="0.3">
      <c r="A114" s="660" t="s">
        <v>576</v>
      </c>
      <c r="B114" s="661" t="s">
        <v>577</v>
      </c>
      <c r="C114" s="662" t="s">
        <v>586</v>
      </c>
      <c r="D114" s="663" t="s">
        <v>2029</v>
      </c>
      <c r="E114" s="662" t="s">
        <v>5698</v>
      </c>
      <c r="F114" s="663" t="s">
        <v>5699</v>
      </c>
      <c r="G114" s="662" t="s">
        <v>3749</v>
      </c>
      <c r="H114" s="662" t="s">
        <v>3750</v>
      </c>
      <c r="I114" s="664">
        <v>5.87</v>
      </c>
      <c r="J114" s="664">
        <v>110</v>
      </c>
      <c r="K114" s="665">
        <v>648.9</v>
      </c>
    </row>
    <row r="115" spans="1:11" ht="14.4" customHeight="1" x14ac:dyDescent="0.3">
      <c r="A115" s="660" t="s">
        <v>576</v>
      </c>
      <c r="B115" s="661" t="s">
        <v>577</v>
      </c>
      <c r="C115" s="662" t="s">
        <v>586</v>
      </c>
      <c r="D115" s="663" t="s">
        <v>2029</v>
      </c>
      <c r="E115" s="662" t="s">
        <v>5698</v>
      </c>
      <c r="F115" s="663" t="s">
        <v>5699</v>
      </c>
      <c r="G115" s="662" t="s">
        <v>3865</v>
      </c>
      <c r="H115" s="662" t="s">
        <v>3866</v>
      </c>
      <c r="I115" s="664">
        <v>1.9</v>
      </c>
      <c r="J115" s="664">
        <v>10</v>
      </c>
      <c r="K115" s="665">
        <v>19</v>
      </c>
    </row>
    <row r="116" spans="1:11" ht="14.4" customHeight="1" x14ac:dyDescent="0.3">
      <c r="A116" s="660" t="s">
        <v>576</v>
      </c>
      <c r="B116" s="661" t="s">
        <v>577</v>
      </c>
      <c r="C116" s="662" t="s">
        <v>586</v>
      </c>
      <c r="D116" s="663" t="s">
        <v>2029</v>
      </c>
      <c r="E116" s="662" t="s">
        <v>5698</v>
      </c>
      <c r="F116" s="663" t="s">
        <v>5699</v>
      </c>
      <c r="G116" s="662" t="s">
        <v>3753</v>
      </c>
      <c r="H116" s="662" t="s">
        <v>3754</v>
      </c>
      <c r="I116" s="664">
        <v>1.9799999999999998</v>
      </c>
      <c r="J116" s="664">
        <v>150</v>
      </c>
      <c r="K116" s="665">
        <v>297</v>
      </c>
    </row>
    <row r="117" spans="1:11" ht="14.4" customHeight="1" x14ac:dyDescent="0.3">
      <c r="A117" s="660" t="s">
        <v>576</v>
      </c>
      <c r="B117" s="661" t="s">
        <v>577</v>
      </c>
      <c r="C117" s="662" t="s">
        <v>586</v>
      </c>
      <c r="D117" s="663" t="s">
        <v>2029</v>
      </c>
      <c r="E117" s="662" t="s">
        <v>5698</v>
      </c>
      <c r="F117" s="663" t="s">
        <v>5699</v>
      </c>
      <c r="G117" s="662" t="s">
        <v>3755</v>
      </c>
      <c r="H117" s="662" t="s">
        <v>3756</v>
      </c>
      <c r="I117" s="664">
        <v>1.9866666666666666</v>
      </c>
      <c r="J117" s="664">
        <v>150</v>
      </c>
      <c r="K117" s="665">
        <v>298</v>
      </c>
    </row>
    <row r="118" spans="1:11" ht="14.4" customHeight="1" x14ac:dyDescent="0.3">
      <c r="A118" s="660" t="s">
        <v>576</v>
      </c>
      <c r="B118" s="661" t="s">
        <v>577</v>
      </c>
      <c r="C118" s="662" t="s">
        <v>586</v>
      </c>
      <c r="D118" s="663" t="s">
        <v>2029</v>
      </c>
      <c r="E118" s="662" t="s">
        <v>5698</v>
      </c>
      <c r="F118" s="663" t="s">
        <v>5699</v>
      </c>
      <c r="G118" s="662" t="s">
        <v>3761</v>
      </c>
      <c r="H118" s="662" t="s">
        <v>3762</v>
      </c>
      <c r="I118" s="664">
        <v>1.1666666666666667E-2</v>
      </c>
      <c r="J118" s="664">
        <v>330</v>
      </c>
      <c r="K118" s="665">
        <v>3.8</v>
      </c>
    </row>
    <row r="119" spans="1:11" ht="14.4" customHeight="1" x14ac:dyDescent="0.3">
      <c r="A119" s="660" t="s">
        <v>576</v>
      </c>
      <c r="B119" s="661" t="s">
        <v>577</v>
      </c>
      <c r="C119" s="662" t="s">
        <v>586</v>
      </c>
      <c r="D119" s="663" t="s">
        <v>2029</v>
      </c>
      <c r="E119" s="662" t="s">
        <v>5698</v>
      </c>
      <c r="F119" s="663" t="s">
        <v>5699</v>
      </c>
      <c r="G119" s="662" t="s">
        <v>3763</v>
      </c>
      <c r="H119" s="662" t="s">
        <v>3764</v>
      </c>
      <c r="I119" s="664">
        <v>2.1675</v>
      </c>
      <c r="J119" s="664">
        <v>70</v>
      </c>
      <c r="K119" s="665">
        <v>151.69999999999999</v>
      </c>
    </row>
    <row r="120" spans="1:11" ht="14.4" customHeight="1" x14ac:dyDescent="0.3">
      <c r="A120" s="660" t="s">
        <v>576</v>
      </c>
      <c r="B120" s="661" t="s">
        <v>577</v>
      </c>
      <c r="C120" s="662" t="s">
        <v>586</v>
      </c>
      <c r="D120" s="663" t="s">
        <v>2029</v>
      </c>
      <c r="E120" s="662" t="s">
        <v>5698</v>
      </c>
      <c r="F120" s="663" t="s">
        <v>5699</v>
      </c>
      <c r="G120" s="662" t="s">
        <v>3765</v>
      </c>
      <c r="H120" s="662" t="s">
        <v>3766</v>
      </c>
      <c r="I120" s="664">
        <v>2.6100000000000003</v>
      </c>
      <c r="J120" s="664">
        <v>250</v>
      </c>
      <c r="K120" s="665">
        <v>652.5</v>
      </c>
    </row>
    <row r="121" spans="1:11" ht="14.4" customHeight="1" x14ac:dyDescent="0.3">
      <c r="A121" s="660" t="s">
        <v>576</v>
      </c>
      <c r="B121" s="661" t="s">
        <v>577</v>
      </c>
      <c r="C121" s="662" t="s">
        <v>586</v>
      </c>
      <c r="D121" s="663" t="s">
        <v>2029</v>
      </c>
      <c r="E121" s="662" t="s">
        <v>5698</v>
      </c>
      <c r="F121" s="663" t="s">
        <v>5699</v>
      </c>
      <c r="G121" s="662" t="s">
        <v>3867</v>
      </c>
      <c r="H121" s="662" t="s">
        <v>3868</v>
      </c>
      <c r="I121" s="664">
        <v>2.1739999999999999</v>
      </c>
      <c r="J121" s="664">
        <v>90</v>
      </c>
      <c r="K121" s="665">
        <v>195.7</v>
      </c>
    </row>
    <row r="122" spans="1:11" ht="14.4" customHeight="1" x14ac:dyDescent="0.3">
      <c r="A122" s="660" t="s">
        <v>576</v>
      </c>
      <c r="B122" s="661" t="s">
        <v>577</v>
      </c>
      <c r="C122" s="662" t="s">
        <v>586</v>
      </c>
      <c r="D122" s="663" t="s">
        <v>2029</v>
      </c>
      <c r="E122" s="662" t="s">
        <v>5698</v>
      </c>
      <c r="F122" s="663" t="s">
        <v>5699</v>
      </c>
      <c r="G122" s="662" t="s">
        <v>3767</v>
      </c>
      <c r="H122" s="662" t="s">
        <v>3768</v>
      </c>
      <c r="I122" s="664">
        <v>2.86</v>
      </c>
      <c r="J122" s="664">
        <v>250</v>
      </c>
      <c r="K122" s="665">
        <v>715</v>
      </c>
    </row>
    <row r="123" spans="1:11" ht="14.4" customHeight="1" x14ac:dyDescent="0.3">
      <c r="A123" s="660" t="s">
        <v>576</v>
      </c>
      <c r="B123" s="661" t="s">
        <v>577</v>
      </c>
      <c r="C123" s="662" t="s">
        <v>586</v>
      </c>
      <c r="D123" s="663" t="s">
        <v>2029</v>
      </c>
      <c r="E123" s="662" t="s">
        <v>5698</v>
      </c>
      <c r="F123" s="663" t="s">
        <v>5699</v>
      </c>
      <c r="G123" s="662" t="s">
        <v>3769</v>
      </c>
      <c r="H123" s="662" t="s">
        <v>3770</v>
      </c>
      <c r="I123" s="664">
        <v>6.0520000000000005</v>
      </c>
      <c r="J123" s="664">
        <v>90</v>
      </c>
      <c r="K123" s="665">
        <v>544.70000000000005</v>
      </c>
    </row>
    <row r="124" spans="1:11" ht="14.4" customHeight="1" x14ac:dyDescent="0.3">
      <c r="A124" s="660" t="s">
        <v>576</v>
      </c>
      <c r="B124" s="661" t="s">
        <v>577</v>
      </c>
      <c r="C124" s="662" t="s">
        <v>586</v>
      </c>
      <c r="D124" s="663" t="s">
        <v>2029</v>
      </c>
      <c r="E124" s="662" t="s">
        <v>5698</v>
      </c>
      <c r="F124" s="663" t="s">
        <v>5699</v>
      </c>
      <c r="G124" s="662" t="s">
        <v>3771</v>
      </c>
      <c r="H124" s="662" t="s">
        <v>3772</v>
      </c>
      <c r="I124" s="664">
        <v>2.0549999999999997</v>
      </c>
      <c r="J124" s="664">
        <v>10</v>
      </c>
      <c r="K124" s="665">
        <v>20.55</v>
      </c>
    </row>
    <row r="125" spans="1:11" ht="14.4" customHeight="1" x14ac:dyDescent="0.3">
      <c r="A125" s="660" t="s">
        <v>576</v>
      </c>
      <c r="B125" s="661" t="s">
        <v>577</v>
      </c>
      <c r="C125" s="662" t="s">
        <v>586</v>
      </c>
      <c r="D125" s="663" t="s">
        <v>2029</v>
      </c>
      <c r="E125" s="662" t="s">
        <v>5698</v>
      </c>
      <c r="F125" s="663" t="s">
        <v>5699</v>
      </c>
      <c r="G125" s="662" t="s">
        <v>3773</v>
      </c>
      <c r="H125" s="662" t="s">
        <v>3774</v>
      </c>
      <c r="I125" s="664">
        <v>5.13</v>
      </c>
      <c r="J125" s="664">
        <v>400</v>
      </c>
      <c r="K125" s="665">
        <v>2052</v>
      </c>
    </row>
    <row r="126" spans="1:11" ht="14.4" customHeight="1" x14ac:dyDescent="0.3">
      <c r="A126" s="660" t="s">
        <v>576</v>
      </c>
      <c r="B126" s="661" t="s">
        <v>577</v>
      </c>
      <c r="C126" s="662" t="s">
        <v>586</v>
      </c>
      <c r="D126" s="663" t="s">
        <v>2029</v>
      </c>
      <c r="E126" s="662" t="s">
        <v>5698</v>
      </c>
      <c r="F126" s="663" t="s">
        <v>5699</v>
      </c>
      <c r="G126" s="662" t="s">
        <v>3775</v>
      </c>
      <c r="H126" s="662" t="s">
        <v>3776</v>
      </c>
      <c r="I126" s="664">
        <v>17.98</v>
      </c>
      <c r="J126" s="664">
        <v>200</v>
      </c>
      <c r="K126" s="665">
        <v>3596</v>
      </c>
    </row>
    <row r="127" spans="1:11" ht="14.4" customHeight="1" x14ac:dyDescent="0.3">
      <c r="A127" s="660" t="s">
        <v>576</v>
      </c>
      <c r="B127" s="661" t="s">
        <v>577</v>
      </c>
      <c r="C127" s="662" t="s">
        <v>586</v>
      </c>
      <c r="D127" s="663" t="s">
        <v>2029</v>
      </c>
      <c r="E127" s="662" t="s">
        <v>5698</v>
      </c>
      <c r="F127" s="663" t="s">
        <v>5699</v>
      </c>
      <c r="G127" s="662" t="s">
        <v>3777</v>
      </c>
      <c r="H127" s="662" t="s">
        <v>3778</v>
      </c>
      <c r="I127" s="664">
        <v>17.981666666666669</v>
      </c>
      <c r="J127" s="664">
        <v>400</v>
      </c>
      <c r="K127" s="665">
        <v>7192.5</v>
      </c>
    </row>
    <row r="128" spans="1:11" ht="14.4" customHeight="1" x14ac:dyDescent="0.3">
      <c r="A128" s="660" t="s">
        <v>576</v>
      </c>
      <c r="B128" s="661" t="s">
        <v>577</v>
      </c>
      <c r="C128" s="662" t="s">
        <v>586</v>
      </c>
      <c r="D128" s="663" t="s">
        <v>2029</v>
      </c>
      <c r="E128" s="662" t="s">
        <v>5698</v>
      </c>
      <c r="F128" s="663" t="s">
        <v>5699</v>
      </c>
      <c r="G128" s="662" t="s">
        <v>3779</v>
      </c>
      <c r="H128" s="662" t="s">
        <v>3780</v>
      </c>
      <c r="I128" s="664">
        <v>1.69</v>
      </c>
      <c r="J128" s="664">
        <v>2</v>
      </c>
      <c r="K128" s="665">
        <v>3.38</v>
      </c>
    </row>
    <row r="129" spans="1:11" ht="14.4" customHeight="1" x14ac:dyDescent="0.3">
      <c r="A129" s="660" t="s">
        <v>576</v>
      </c>
      <c r="B129" s="661" t="s">
        <v>577</v>
      </c>
      <c r="C129" s="662" t="s">
        <v>586</v>
      </c>
      <c r="D129" s="663" t="s">
        <v>2029</v>
      </c>
      <c r="E129" s="662" t="s">
        <v>5698</v>
      </c>
      <c r="F129" s="663" t="s">
        <v>5699</v>
      </c>
      <c r="G129" s="662" t="s">
        <v>3781</v>
      </c>
      <c r="H129" s="662" t="s">
        <v>3782</v>
      </c>
      <c r="I129" s="664">
        <v>17.98</v>
      </c>
      <c r="J129" s="664">
        <v>90</v>
      </c>
      <c r="K129" s="665">
        <v>1618.1999999999998</v>
      </c>
    </row>
    <row r="130" spans="1:11" ht="14.4" customHeight="1" x14ac:dyDescent="0.3">
      <c r="A130" s="660" t="s">
        <v>576</v>
      </c>
      <c r="B130" s="661" t="s">
        <v>577</v>
      </c>
      <c r="C130" s="662" t="s">
        <v>586</v>
      </c>
      <c r="D130" s="663" t="s">
        <v>2029</v>
      </c>
      <c r="E130" s="662" t="s">
        <v>5698</v>
      </c>
      <c r="F130" s="663" t="s">
        <v>5699</v>
      </c>
      <c r="G130" s="662" t="s">
        <v>3869</v>
      </c>
      <c r="H130" s="662" t="s">
        <v>3870</v>
      </c>
      <c r="I130" s="664">
        <v>15</v>
      </c>
      <c r="J130" s="664">
        <v>4</v>
      </c>
      <c r="K130" s="665">
        <v>60</v>
      </c>
    </row>
    <row r="131" spans="1:11" ht="14.4" customHeight="1" x14ac:dyDescent="0.3">
      <c r="A131" s="660" t="s">
        <v>576</v>
      </c>
      <c r="B131" s="661" t="s">
        <v>577</v>
      </c>
      <c r="C131" s="662" t="s">
        <v>586</v>
      </c>
      <c r="D131" s="663" t="s">
        <v>2029</v>
      </c>
      <c r="E131" s="662" t="s">
        <v>5698</v>
      </c>
      <c r="F131" s="663" t="s">
        <v>5699</v>
      </c>
      <c r="G131" s="662" t="s">
        <v>3783</v>
      </c>
      <c r="H131" s="662" t="s">
        <v>3784</v>
      </c>
      <c r="I131" s="664">
        <v>12.11</v>
      </c>
      <c r="J131" s="664">
        <v>140</v>
      </c>
      <c r="K131" s="665">
        <v>1695.4</v>
      </c>
    </row>
    <row r="132" spans="1:11" ht="14.4" customHeight="1" x14ac:dyDescent="0.3">
      <c r="A132" s="660" t="s">
        <v>576</v>
      </c>
      <c r="B132" s="661" t="s">
        <v>577</v>
      </c>
      <c r="C132" s="662" t="s">
        <v>586</v>
      </c>
      <c r="D132" s="663" t="s">
        <v>2029</v>
      </c>
      <c r="E132" s="662" t="s">
        <v>5698</v>
      </c>
      <c r="F132" s="663" t="s">
        <v>5699</v>
      </c>
      <c r="G132" s="662" t="s">
        <v>3785</v>
      </c>
      <c r="H132" s="662" t="s">
        <v>3786</v>
      </c>
      <c r="I132" s="664">
        <v>2.5179999999999998</v>
      </c>
      <c r="J132" s="664">
        <v>130</v>
      </c>
      <c r="K132" s="665">
        <v>327.39999999999998</v>
      </c>
    </row>
    <row r="133" spans="1:11" ht="14.4" customHeight="1" x14ac:dyDescent="0.3">
      <c r="A133" s="660" t="s">
        <v>576</v>
      </c>
      <c r="B133" s="661" t="s">
        <v>577</v>
      </c>
      <c r="C133" s="662" t="s">
        <v>586</v>
      </c>
      <c r="D133" s="663" t="s">
        <v>2029</v>
      </c>
      <c r="E133" s="662" t="s">
        <v>5698</v>
      </c>
      <c r="F133" s="663" t="s">
        <v>5699</v>
      </c>
      <c r="G133" s="662" t="s">
        <v>3789</v>
      </c>
      <c r="H133" s="662" t="s">
        <v>3790</v>
      </c>
      <c r="I133" s="664">
        <v>13.203333333333335</v>
      </c>
      <c r="J133" s="664">
        <v>70</v>
      </c>
      <c r="K133" s="665">
        <v>924.2</v>
      </c>
    </row>
    <row r="134" spans="1:11" ht="14.4" customHeight="1" x14ac:dyDescent="0.3">
      <c r="A134" s="660" t="s">
        <v>576</v>
      </c>
      <c r="B134" s="661" t="s">
        <v>577</v>
      </c>
      <c r="C134" s="662" t="s">
        <v>586</v>
      </c>
      <c r="D134" s="663" t="s">
        <v>2029</v>
      </c>
      <c r="E134" s="662" t="s">
        <v>5698</v>
      </c>
      <c r="F134" s="663" t="s">
        <v>5699</v>
      </c>
      <c r="G134" s="662" t="s">
        <v>3793</v>
      </c>
      <c r="H134" s="662" t="s">
        <v>3794</v>
      </c>
      <c r="I134" s="664">
        <v>21.232500000000002</v>
      </c>
      <c r="J134" s="664">
        <v>7</v>
      </c>
      <c r="K134" s="665">
        <v>148.62</v>
      </c>
    </row>
    <row r="135" spans="1:11" ht="14.4" customHeight="1" x14ac:dyDescent="0.3">
      <c r="A135" s="660" t="s">
        <v>576</v>
      </c>
      <c r="B135" s="661" t="s">
        <v>577</v>
      </c>
      <c r="C135" s="662" t="s">
        <v>586</v>
      </c>
      <c r="D135" s="663" t="s">
        <v>2029</v>
      </c>
      <c r="E135" s="662" t="s">
        <v>5698</v>
      </c>
      <c r="F135" s="663" t="s">
        <v>5699</v>
      </c>
      <c r="G135" s="662" t="s">
        <v>3795</v>
      </c>
      <c r="H135" s="662" t="s">
        <v>3796</v>
      </c>
      <c r="I135" s="664">
        <v>21.237500000000001</v>
      </c>
      <c r="J135" s="664">
        <v>32</v>
      </c>
      <c r="K135" s="665">
        <v>679.57999999999993</v>
      </c>
    </row>
    <row r="136" spans="1:11" ht="14.4" customHeight="1" x14ac:dyDescent="0.3">
      <c r="A136" s="660" t="s">
        <v>576</v>
      </c>
      <c r="B136" s="661" t="s">
        <v>577</v>
      </c>
      <c r="C136" s="662" t="s">
        <v>586</v>
      </c>
      <c r="D136" s="663" t="s">
        <v>2029</v>
      </c>
      <c r="E136" s="662" t="s">
        <v>5698</v>
      </c>
      <c r="F136" s="663" t="s">
        <v>5699</v>
      </c>
      <c r="G136" s="662" t="s">
        <v>3799</v>
      </c>
      <c r="H136" s="662" t="s">
        <v>3800</v>
      </c>
      <c r="I136" s="664">
        <v>2.2879999999999998</v>
      </c>
      <c r="J136" s="664">
        <v>130</v>
      </c>
      <c r="K136" s="665">
        <v>297.55</v>
      </c>
    </row>
    <row r="137" spans="1:11" ht="14.4" customHeight="1" x14ac:dyDescent="0.3">
      <c r="A137" s="660" t="s">
        <v>576</v>
      </c>
      <c r="B137" s="661" t="s">
        <v>577</v>
      </c>
      <c r="C137" s="662" t="s">
        <v>586</v>
      </c>
      <c r="D137" s="663" t="s">
        <v>2029</v>
      </c>
      <c r="E137" s="662" t="s">
        <v>5698</v>
      </c>
      <c r="F137" s="663" t="s">
        <v>5699</v>
      </c>
      <c r="G137" s="662" t="s">
        <v>3801</v>
      </c>
      <c r="H137" s="662" t="s">
        <v>3802</v>
      </c>
      <c r="I137" s="664">
        <v>9.5957142857142852</v>
      </c>
      <c r="J137" s="664">
        <v>1005</v>
      </c>
      <c r="K137" s="665">
        <v>9644.4500000000007</v>
      </c>
    </row>
    <row r="138" spans="1:11" ht="14.4" customHeight="1" x14ac:dyDescent="0.3">
      <c r="A138" s="660" t="s">
        <v>576</v>
      </c>
      <c r="B138" s="661" t="s">
        <v>577</v>
      </c>
      <c r="C138" s="662" t="s">
        <v>586</v>
      </c>
      <c r="D138" s="663" t="s">
        <v>2029</v>
      </c>
      <c r="E138" s="662" t="s">
        <v>5698</v>
      </c>
      <c r="F138" s="663" t="s">
        <v>5699</v>
      </c>
      <c r="G138" s="662" t="s">
        <v>3803</v>
      </c>
      <c r="H138" s="662" t="s">
        <v>3804</v>
      </c>
      <c r="I138" s="664">
        <v>9.2000000000000011</v>
      </c>
      <c r="J138" s="664">
        <v>450</v>
      </c>
      <c r="K138" s="665">
        <v>4140</v>
      </c>
    </row>
    <row r="139" spans="1:11" ht="14.4" customHeight="1" x14ac:dyDescent="0.3">
      <c r="A139" s="660" t="s">
        <v>576</v>
      </c>
      <c r="B139" s="661" t="s">
        <v>577</v>
      </c>
      <c r="C139" s="662" t="s">
        <v>586</v>
      </c>
      <c r="D139" s="663" t="s">
        <v>2029</v>
      </c>
      <c r="E139" s="662" t="s">
        <v>5698</v>
      </c>
      <c r="F139" s="663" t="s">
        <v>5699</v>
      </c>
      <c r="G139" s="662" t="s">
        <v>3805</v>
      </c>
      <c r="H139" s="662" t="s">
        <v>3806</v>
      </c>
      <c r="I139" s="664">
        <v>172.5</v>
      </c>
      <c r="J139" s="664">
        <v>1</v>
      </c>
      <c r="K139" s="665">
        <v>172.5</v>
      </c>
    </row>
    <row r="140" spans="1:11" ht="14.4" customHeight="1" x14ac:dyDescent="0.3">
      <c r="A140" s="660" t="s">
        <v>576</v>
      </c>
      <c r="B140" s="661" t="s">
        <v>577</v>
      </c>
      <c r="C140" s="662" t="s">
        <v>586</v>
      </c>
      <c r="D140" s="663" t="s">
        <v>2029</v>
      </c>
      <c r="E140" s="662" t="s">
        <v>5698</v>
      </c>
      <c r="F140" s="663" t="s">
        <v>5699</v>
      </c>
      <c r="G140" s="662" t="s">
        <v>3871</v>
      </c>
      <c r="H140" s="662" t="s">
        <v>3872</v>
      </c>
      <c r="I140" s="664">
        <v>32.31</v>
      </c>
      <c r="J140" s="664">
        <v>185</v>
      </c>
      <c r="K140" s="665">
        <v>5977.35</v>
      </c>
    </row>
    <row r="141" spans="1:11" ht="14.4" customHeight="1" x14ac:dyDescent="0.3">
      <c r="A141" s="660" t="s">
        <v>576</v>
      </c>
      <c r="B141" s="661" t="s">
        <v>577</v>
      </c>
      <c r="C141" s="662" t="s">
        <v>586</v>
      </c>
      <c r="D141" s="663" t="s">
        <v>2029</v>
      </c>
      <c r="E141" s="662" t="s">
        <v>5698</v>
      </c>
      <c r="F141" s="663" t="s">
        <v>5699</v>
      </c>
      <c r="G141" s="662" t="s">
        <v>3873</v>
      </c>
      <c r="H141" s="662" t="s">
        <v>3874</v>
      </c>
      <c r="I141" s="664">
        <v>24.32</v>
      </c>
      <c r="J141" s="664">
        <v>1</v>
      </c>
      <c r="K141" s="665">
        <v>24.32</v>
      </c>
    </row>
    <row r="142" spans="1:11" ht="14.4" customHeight="1" x14ac:dyDescent="0.3">
      <c r="A142" s="660" t="s">
        <v>576</v>
      </c>
      <c r="B142" s="661" t="s">
        <v>577</v>
      </c>
      <c r="C142" s="662" t="s">
        <v>586</v>
      </c>
      <c r="D142" s="663" t="s">
        <v>2029</v>
      </c>
      <c r="E142" s="662" t="s">
        <v>5698</v>
      </c>
      <c r="F142" s="663" t="s">
        <v>5699</v>
      </c>
      <c r="G142" s="662" t="s">
        <v>3807</v>
      </c>
      <c r="H142" s="662" t="s">
        <v>3808</v>
      </c>
      <c r="I142" s="664">
        <v>3.44</v>
      </c>
      <c r="J142" s="664">
        <v>80</v>
      </c>
      <c r="K142" s="665">
        <v>275.2</v>
      </c>
    </row>
    <row r="143" spans="1:11" ht="14.4" customHeight="1" x14ac:dyDescent="0.3">
      <c r="A143" s="660" t="s">
        <v>576</v>
      </c>
      <c r="B143" s="661" t="s">
        <v>577</v>
      </c>
      <c r="C143" s="662" t="s">
        <v>586</v>
      </c>
      <c r="D143" s="663" t="s">
        <v>2029</v>
      </c>
      <c r="E143" s="662" t="s">
        <v>5700</v>
      </c>
      <c r="F143" s="663" t="s">
        <v>5701</v>
      </c>
      <c r="G143" s="662" t="s">
        <v>3809</v>
      </c>
      <c r="H143" s="662" t="s">
        <v>3810</v>
      </c>
      <c r="I143" s="664">
        <v>8.1663636363636378</v>
      </c>
      <c r="J143" s="664">
        <v>4696</v>
      </c>
      <c r="K143" s="665">
        <v>38352.43</v>
      </c>
    </row>
    <row r="144" spans="1:11" ht="14.4" customHeight="1" x14ac:dyDescent="0.3">
      <c r="A144" s="660" t="s">
        <v>576</v>
      </c>
      <c r="B144" s="661" t="s">
        <v>577</v>
      </c>
      <c r="C144" s="662" t="s">
        <v>586</v>
      </c>
      <c r="D144" s="663" t="s">
        <v>2029</v>
      </c>
      <c r="E144" s="662" t="s">
        <v>5700</v>
      </c>
      <c r="F144" s="663" t="s">
        <v>5701</v>
      </c>
      <c r="G144" s="662" t="s">
        <v>3875</v>
      </c>
      <c r="H144" s="662" t="s">
        <v>3876</v>
      </c>
      <c r="I144" s="664">
        <v>12.71</v>
      </c>
      <c r="J144" s="664">
        <v>20</v>
      </c>
      <c r="K144" s="665">
        <v>254.2</v>
      </c>
    </row>
    <row r="145" spans="1:11" ht="14.4" customHeight="1" x14ac:dyDescent="0.3">
      <c r="A145" s="660" t="s">
        <v>576</v>
      </c>
      <c r="B145" s="661" t="s">
        <v>577</v>
      </c>
      <c r="C145" s="662" t="s">
        <v>586</v>
      </c>
      <c r="D145" s="663" t="s">
        <v>2029</v>
      </c>
      <c r="E145" s="662" t="s">
        <v>5702</v>
      </c>
      <c r="F145" s="663" t="s">
        <v>5703</v>
      </c>
      <c r="G145" s="662" t="s">
        <v>3813</v>
      </c>
      <c r="H145" s="662" t="s">
        <v>3814</v>
      </c>
      <c r="I145" s="664">
        <v>0.31</v>
      </c>
      <c r="J145" s="664">
        <v>100</v>
      </c>
      <c r="K145" s="665">
        <v>31</v>
      </c>
    </row>
    <row r="146" spans="1:11" ht="14.4" customHeight="1" x14ac:dyDescent="0.3">
      <c r="A146" s="660" t="s">
        <v>576</v>
      </c>
      <c r="B146" s="661" t="s">
        <v>577</v>
      </c>
      <c r="C146" s="662" t="s">
        <v>586</v>
      </c>
      <c r="D146" s="663" t="s">
        <v>2029</v>
      </c>
      <c r="E146" s="662" t="s">
        <v>5702</v>
      </c>
      <c r="F146" s="663" t="s">
        <v>5703</v>
      </c>
      <c r="G146" s="662" t="s">
        <v>3815</v>
      </c>
      <c r="H146" s="662" t="s">
        <v>3816</v>
      </c>
      <c r="I146" s="664">
        <v>0.30333333333333329</v>
      </c>
      <c r="J146" s="664">
        <v>300</v>
      </c>
      <c r="K146" s="665">
        <v>91</v>
      </c>
    </row>
    <row r="147" spans="1:11" ht="14.4" customHeight="1" x14ac:dyDescent="0.3">
      <c r="A147" s="660" t="s">
        <v>576</v>
      </c>
      <c r="B147" s="661" t="s">
        <v>577</v>
      </c>
      <c r="C147" s="662" t="s">
        <v>586</v>
      </c>
      <c r="D147" s="663" t="s">
        <v>2029</v>
      </c>
      <c r="E147" s="662" t="s">
        <v>5702</v>
      </c>
      <c r="F147" s="663" t="s">
        <v>5703</v>
      </c>
      <c r="G147" s="662" t="s">
        <v>3817</v>
      </c>
      <c r="H147" s="662" t="s">
        <v>3818</v>
      </c>
      <c r="I147" s="664">
        <v>0.48428571428571432</v>
      </c>
      <c r="J147" s="664">
        <v>4100</v>
      </c>
      <c r="K147" s="665">
        <v>1988</v>
      </c>
    </row>
    <row r="148" spans="1:11" ht="14.4" customHeight="1" x14ac:dyDescent="0.3">
      <c r="A148" s="660" t="s">
        <v>576</v>
      </c>
      <c r="B148" s="661" t="s">
        <v>577</v>
      </c>
      <c r="C148" s="662" t="s">
        <v>586</v>
      </c>
      <c r="D148" s="663" t="s">
        <v>2029</v>
      </c>
      <c r="E148" s="662" t="s">
        <v>5702</v>
      </c>
      <c r="F148" s="663" t="s">
        <v>5703</v>
      </c>
      <c r="G148" s="662" t="s">
        <v>3819</v>
      </c>
      <c r="H148" s="662" t="s">
        <v>3820</v>
      </c>
      <c r="I148" s="664">
        <v>1.8025000000000002</v>
      </c>
      <c r="J148" s="664">
        <v>400</v>
      </c>
      <c r="K148" s="665">
        <v>721</v>
      </c>
    </row>
    <row r="149" spans="1:11" ht="14.4" customHeight="1" x14ac:dyDescent="0.3">
      <c r="A149" s="660" t="s">
        <v>576</v>
      </c>
      <c r="B149" s="661" t="s">
        <v>577</v>
      </c>
      <c r="C149" s="662" t="s">
        <v>586</v>
      </c>
      <c r="D149" s="663" t="s">
        <v>2029</v>
      </c>
      <c r="E149" s="662" t="s">
        <v>5704</v>
      </c>
      <c r="F149" s="663" t="s">
        <v>5705</v>
      </c>
      <c r="G149" s="662" t="s">
        <v>3823</v>
      </c>
      <c r="H149" s="662" t="s">
        <v>3824</v>
      </c>
      <c r="I149" s="664">
        <v>0.71</v>
      </c>
      <c r="J149" s="664">
        <v>10400</v>
      </c>
      <c r="K149" s="665">
        <v>7384</v>
      </c>
    </row>
    <row r="150" spans="1:11" ht="14.4" customHeight="1" x14ac:dyDescent="0.3">
      <c r="A150" s="660" t="s">
        <v>576</v>
      </c>
      <c r="B150" s="661" t="s">
        <v>577</v>
      </c>
      <c r="C150" s="662" t="s">
        <v>586</v>
      </c>
      <c r="D150" s="663" t="s">
        <v>2029</v>
      </c>
      <c r="E150" s="662" t="s">
        <v>5704</v>
      </c>
      <c r="F150" s="663" t="s">
        <v>5705</v>
      </c>
      <c r="G150" s="662" t="s">
        <v>3825</v>
      </c>
      <c r="H150" s="662" t="s">
        <v>3826</v>
      </c>
      <c r="I150" s="664">
        <v>0.71</v>
      </c>
      <c r="J150" s="664">
        <v>3600</v>
      </c>
      <c r="K150" s="665">
        <v>2556</v>
      </c>
    </row>
    <row r="151" spans="1:11" ht="14.4" customHeight="1" x14ac:dyDescent="0.3">
      <c r="A151" s="660" t="s">
        <v>576</v>
      </c>
      <c r="B151" s="661" t="s">
        <v>577</v>
      </c>
      <c r="C151" s="662" t="s">
        <v>589</v>
      </c>
      <c r="D151" s="663" t="s">
        <v>2030</v>
      </c>
      <c r="E151" s="662" t="s">
        <v>5696</v>
      </c>
      <c r="F151" s="663" t="s">
        <v>5697</v>
      </c>
      <c r="G151" s="662" t="s">
        <v>3689</v>
      </c>
      <c r="H151" s="662" t="s">
        <v>3690</v>
      </c>
      <c r="I151" s="664">
        <v>260.3</v>
      </c>
      <c r="J151" s="664">
        <v>2</v>
      </c>
      <c r="K151" s="665">
        <v>520.6</v>
      </c>
    </row>
    <row r="152" spans="1:11" ht="14.4" customHeight="1" x14ac:dyDescent="0.3">
      <c r="A152" s="660" t="s">
        <v>576</v>
      </c>
      <c r="B152" s="661" t="s">
        <v>577</v>
      </c>
      <c r="C152" s="662" t="s">
        <v>589</v>
      </c>
      <c r="D152" s="663" t="s">
        <v>2030</v>
      </c>
      <c r="E152" s="662" t="s">
        <v>5696</v>
      </c>
      <c r="F152" s="663" t="s">
        <v>5697</v>
      </c>
      <c r="G152" s="662" t="s">
        <v>3877</v>
      </c>
      <c r="H152" s="662" t="s">
        <v>3878</v>
      </c>
      <c r="I152" s="664">
        <v>139.52000000000001</v>
      </c>
      <c r="J152" s="664">
        <v>10</v>
      </c>
      <c r="K152" s="665">
        <v>1395.2</v>
      </c>
    </row>
    <row r="153" spans="1:11" ht="14.4" customHeight="1" x14ac:dyDescent="0.3">
      <c r="A153" s="660" t="s">
        <v>576</v>
      </c>
      <c r="B153" s="661" t="s">
        <v>577</v>
      </c>
      <c r="C153" s="662" t="s">
        <v>589</v>
      </c>
      <c r="D153" s="663" t="s">
        <v>2030</v>
      </c>
      <c r="E153" s="662" t="s">
        <v>5696</v>
      </c>
      <c r="F153" s="663" t="s">
        <v>5697</v>
      </c>
      <c r="G153" s="662" t="s">
        <v>3831</v>
      </c>
      <c r="H153" s="662" t="s">
        <v>3832</v>
      </c>
      <c r="I153" s="664">
        <v>1.84</v>
      </c>
      <c r="J153" s="664">
        <v>40</v>
      </c>
      <c r="K153" s="665">
        <v>73.599999999999994</v>
      </c>
    </row>
    <row r="154" spans="1:11" ht="14.4" customHeight="1" x14ac:dyDescent="0.3">
      <c r="A154" s="660" t="s">
        <v>576</v>
      </c>
      <c r="B154" s="661" t="s">
        <v>577</v>
      </c>
      <c r="C154" s="662" t="s">
        <v>589</v>
      </c>
      <c r="D154" s="663" t="s">
        <v>2030</v>
      </c>
      <c r="E154" s="662" t="s">
        <v>5696</v>
      </c>
      <c r="F154" s="663" t="s">
        <v>5697</v>
      </c>
      <c r="G154" s="662" t="s">
        <v>3833</v>
      </c>
      <c r="H154" s="662" t="s">
        <v>3834</v>
      </c>
      <c r="I154" s="664">
        <v>2.39</v>
      </c>
      <c r="J154" s="664">
        <v>50</v>
      </c>
      <c r="K154" s="665">
        <v>119.5</v>
      </c>
    </row>
    <row r="155" spans="1:11" ht="14.4" customHeight="1" x14ac:dyDescent="0.3">
      <c r="A155" s="660" t="s">
        <v>576</v>
      </c>
      <c r="B155" s="661" t="s">
        <v>577</v>
      </c>
      <c r="C155" s="662" t="s">
        <v>589</v>
      </c>
      <c r="D155" s="663" t="s">
        <v>2030</v>
      </c>
      <c r="E155" s="662" t="s">
        <v>5696</v>
      </c>
      <c r="F155" s="663" t="s">
        <v>5697</v>
      </c>
      <c r="G155" s="662" t="s">
        <v>3835</v>
      </c>
      <c r="H155" s="662" t="s">
        <v>3836</v>
      </c>
      <c r="I155" s="664">
        <v>3.58</v>
      </c>
      <c r="J155" s="664">
        <v>50</v>
      </c>
      <c r="K155" s="665">
        <v>179</v>
      </c>
    </row>
    <row r="156" spans="1:11" ht="14.4" customHeight="1" x14ac:dyDescent="0.3">
      <c r="A156" s="660" t="s">
        <v>576</v>
      </c>
      <c r="B156" s="661" t="s">
        <v>577</v>
      </c>
      <c r="C156" s="662" t="s">
        <v>589</v>
      </c>
      <c r="D156" s="663" t="s">
        <v>2030</v>
      </c>
      <c r="E156" s="662" t="s">
        <v>5696</v>
      </c>
      <c r="F156" s="663" t="s">
        <v>5697</v>
      </c>
      <c r="G156" s="662" t="s">
        <v>3693</v>
      </c>
      <c r="H156" s="662" t="s">
        <v>3694</v>
      </c>
      <c r="I156" s="664">
        <v>13.851666666666667</v>
      </c>
      <c r="J156" s="664">
        <v>270</v>
      </c>
      <c r="K156" s="665">
        <v>3797.8999999999996</v>
      </c>
    </row>
    <row r="157" spans="1:11" ht="14.4" customHeight="1" x14ac:dyDescent="0.3">
      <c r="A157" s="660" t="s">
        <v>576</v>
      </c>
      <c r="B157" s="661" t="s">
        <v>577</v>
      </c>
      <c r="C157" s="662" t="s">
        <v>589</v>
      </c>
      <c r="D157" s="663" t="s">
        <v>2030</v>
      </c>
      <c r="E157" s="662" t="s">
        <v>5696</v>
      </c>
      <c r="F157" s="663" t="s">
        <v>5697</v>
      </c>
      <c r="G157" s="662" t="s">
        <v>3837</v>
      </c>
      <c r="H157" s="662" t="s">
        <v>3838</v>
      </c>
      <c r="I157" s="664">
        <v>2.9599999999999995</v>
      </c>
      <c r="J157" s="664">
        <v>60</v>
      </c>
      <c r="K157" s="665">
        <v>177.69</v>
      </c>
    </row>
    <row r="158" spans="1:11" ht="14.4" customHeight="1" x14ac:dyDescent="0.3">
      <c r="A158" s="660" t="s">
        <v>576</v>
      </c>
      <c r="B158" s="661" t="s">
        <v>577</v>
      </c>
      <c r="C158" s="662" t="s">
        <v>589</v>
      </c>
      <c r="D158" s="663" t="s">
        <v>2030</v>
      </c>
      <c r="E158" s="662" t="s">
        <v>5696</v>
      </c>
      <c r="F158" s="663" t="s">
        <v>5697</v>
      </c>
      <c r="G158" s="662" t="s">
        <v>3839</v>
      </c>
      <c r="H158" s="662" t="s">
        <v>3840</v>
      </c>
      <c r="I158" s="664">
        <v>4.29</v>
      </c>
      <c r="J158" s="664">
        <v>10</v>
      </c>
      <c r="K158" s="665">
        <v>42.9</v>
      </c>
    </row>
    <row r="159" spans="1:11" ht="14.4" customHeight="1" x14ac:dyDescent="0.3">
      <c r="A159" s="660" t="s">
        <v>576</v>
      </c>
      <c r="B159" s="661" t="s">
        <v>577</v>
      </c>
      <c r="C159" s="662" t="s">
        <v>589</v>
      </c>
      <c r="D159" s="663" t="s">
        <v>2030</v>
      </c>
      <c r="E159" s="662" t="s">
        <v>5696</v>
      </c>
      <c r="F159" s="663" t="s">
        <v>5697</v>
      </c>
      <c r="G159" s="662" t="s">
        <v>3695</v>
      </c>
      <c r="H159" s="662" t="s">
        <v>3696</v>
      </c>
      <c r="I159" s="664">
        <v>46.3</v>
      </c>
      <c r="J159" s="664">
        <v>2</v>
      </c>
      <c r="K159" s="665">
        <v>92.6</v>
      </c>
    </row>
    <row r="160" spans="1:11" ht="14.4" customHeight="1" x14ac:dyDescent="0.3">
      <c r="A160" s="660" t="s">
        <v>576</v>
      </c>
      <c r="B160" s="661" t="s">
        <v>577</v>
      </c>
      <c r="C160" s="662" t="s">
        <v>589</v>
      </c>
      <c r="D160" s="663" t="s">
        <v>2030</v>
      </c>
      <c r="E160" s="662" t="s">
        <v>5696</v>
      </c>
      <c r="F160" s="663" t="s">
        <v>5697</v>
      </c>
      <c r="G160" s="662" t="s">
        <v>3845</v>
      </c>
      <c r="H160" s="662" t="s">
        <v>3846</v>
      </c>
      <c r="I160" s="664">
        <v>3.0133333333333332</v>
      </c>
      <c r="J160" s="664">
        <v>1400</v>
      </c>
      <c r="K160" s="665">
        <v>4222</v>
      </c>
    </row>
    <row r="161" spans="1:11" ht="14.4" customHeight="1" x14ac:dyDescent="0.3">
      <c r="A161" s="660" t="s">
        <v>576</v>
      </c>
      <c r="B161" s="661" t="s">
        <v>577</v>
      </c>
      <c r="C161" s="662" t="s">
        <v>589</v>
      </c>
      <c r="D161" s="663" t="s">
        <v>2030</v>
      </c>
      <c r="E161" s="662" t="s">
        <v>5696</v>
      </c>
      <c r="F161" s="663" t="s">
        <v>5697</v>
      </c>
      <c r="G161" s="662" t="s">
        <v>3879</v>
      </c>
      <c r="H161" s="662" t="s">
        <v>3880</v>
      </c>
      <c r="I161" s="664">
        <v>6.56</v>
      </c>
      <c r="J161" s="664">
        <v>100</v>
      </c>
      <c r="K161" s="665">
        <v>655.85</v>
      </c>
    </row>
    <row r="162" spans="1:11" ht="14.4" customHeight="1" x14ac:dyDescent="0.3">
      <c r="A162" s="660" t="s">
        <v>576</v>
      </c>
      <c r="B162" s="661" t="s">
        <v>577</v>
      </c>
      <c r="C162" s="662" t="s">
        <v>589</v>
      </c>
      <c r="D162" s="663" t="s">
        <v>2030</v>
      </c>
      <c r="E162" s="662" t="s">
        <v>5696</v>
      </c>
      <c r="F162" s="663" t="s">
        <v>5697</v>
      </c>
      <c r="G162" s="662" t="s">
        <v>3849</v>
      </c>
      <c r="H162" s="662" t="s">
        <v>3850</v>
      </c>
      <c r="I162" s="664">
        <v>11.36</v>
      </c>
      <c r="J162" s="664">
        <v>110</v>
      </c>
      <c r="K162" s="665">
        <v>1249.8200000000002</v>
      </c>
    </row>
    <row r="163" spans="1:11" ht="14.4" customHeight="1" x14ac:dyDescent="0.3">
      <c r="A163" s="660" t="s">
        <v>576</v>
      </c>
      <c r="B163" s="661" t="s">
        <v>577</v>
      </c>
      <c r="C163" s="662" t="s">
        <v>589</v>
      </c>
      <c r="D163" s="663" t="s">
        <v>2030</v>
      </c>
      <c r="E163" s="662" t="s">
        <v>5696</v>
      </c>
      <c r="F163" s="663" t="s">
        <v>5697</v>
      </c>
      <c r="G163" s="662" t="s">
        <v>3881</v>
      </c>
      <c r="H163" s="662" t="s">
        <v>3882</v>
      </c>
      <c r="I163" s="664">
        <v>233.79</v>
      </c>
      <c r="J163" s="664">
        <v>5</v>
      </c>
      <c r="K163" s="665">
        <v>1168.95</v>
      </c>
    </row>
    <row r="164" spans="1:11" ht="14.4" customHeight="1" x14ac:dyDescent="0.3">
      <c r="A164" s="660" t="s">
        <v>576</v>
      </c>
      <c r="B164" s="661" t="s">
        <v>577</v>
      </c>
      <c r="C164" s="662" t="s">
        <v>589</v>
      </c>
      <c r="D164" s="663" t="s">
        <v>2030</v>
      </c>
      <c r="E164" s="662" t="s">
        <v>5696</v>
      </c>
      <c r="F164" s="663" t="s">
        <v>5697</v>
      </c>
      <c r="G164" s="662" t="s">
        <v>3883</v>
      </c>
      <c r="H164" s="662" t="s">
        <v>3884</v>
      </c>
      <c r="I164" s="664">
        <v>22.15</v>
      </c>
      <c r="J164" s="664">
        <v>3</v>
      </c>
      <c r="K164" s="665">
        <v>66.45</v>
      </c>
    </row>
    <row r="165" spans="1:11" ht="14.4" customHeight="1" x14ac:dyDescent="0.3">
      <c r="A165" s="660" t="s">
        <v>576</v>
      </c>
      <c r="B165" s="661" t="s">
        <v>577</v>
      </c>
      <c r="C165" s="662" t="s">
        <v>589</v>
      </c>
      <c r="D165" s="663" t="s">
        <v>2030</v>
      </c>
      <c r="E165" s="662" t="s">
        <v>5696</v>
      </c>
      <c r="F165" s="663" t="s">
        <v>5697</v>
      </c>
      <c r="G165" s="662" t="s">
        <v>3699</v>
      </c>
      <c r="H165" s="662" t="s">
        <v>3700</v>
      </c>
      <c r="I165" s="664">
        <v>30.18</v>
      </c>
      <c r="J165" s="664">
        <v>20</v>
      </c>
      <c r="K165" s="665">
        <v>603.6</v>
      </c>
    </row>
    <row r="166" spans="1:11" ht="14.4" customHeight="1" x14ac:dyDescent="0.3">
      <c r="A166" s="660" t="s">
        <v>576</v>
      </c>
      <c r="B166" s="661" t="s">
        <v>577</v>
      </c>
      <c r="C166" s="662" t="s">
        <v>589</v>
      </c>
      <c r="D166" s="663" t="s">
        <v>2030</v>
      </c>
      <c r="E166" s="662" t="s">
        <v>5696</v>
      </c>
      <c r="F166" s="663" t="s">
        <v>5697</v>
      </c>
      <c r="G166" s="662" t="s">
        <v>3885</v>
      </c>
      <c r="H166" s="662" t="s">
        <v>3886</v>
      </c>
      <c r="I166" s="664">
        <v>272.45999999999998</v>
      </c>
      <c r="J166" s="664">
        <v>6</v>
      </c>
      <c r="K166" s="665">
        <v>1634.76</v>
      </c>
    </row>
    <row r="167" spans="1:11" ht="14.4" customHeight="1" x14ac:dyDescent="0.3">
      <c r="A167" s="660" t="s">
        <v>576</v>
      </c>
      <c r="B167" s="661" t="s">
        <v>577</v>
      </c>
      <c r="C167" s="662" t="s">
        <v>589</v>
      </c>
      <c r="D167" s="663" t="s">
        <v>2030</v>
      </c>
      <c r="E167" s="662" t="s">
        <v>5696</v>
      </c>
      <c r="F167" s="663" t="s">
        <v>5697</v>
      </c>
      <c r="G167" s="662" t="s">
        <v>3887</v>
      </c>
      <c r="H167" s="662" t="s">
        <v>3888</v>
      </c>
      <c r="I167" s="664">
        <v>13.04</v>
      </c>
      <c r="J167" s="664">
        <v>319</v>
      </c>
      <c r="K167" s="665">
        <v>4159.96</v>
      </c>
    </row>
    <row r="168" spans="1:11" ht="14.4" customHeight="1" x14ac:dyDescent="0.3">
      <c r="A168" s="660" t="s">
        <v>576</v>
      </c>
      <c r="B168" s="661" t="s">
        <v>577</v>
      </c>
      <c r="C168" s="662" t="s">
        <v>589</v>
      </c>
      <c r="D168" s="663" t="s">
        <v>2030</v>
      </c>
      <c r="E168" s="662" t="s">
        <v>5696</v>
      </c>
      <c r="F168" s="663" t="s">
        <v>5697</v>
      </c>
      <c r="G168" s="662" t="s">
        <v>3889</v>
      </c>
      <c r="H168" s="662" t="s">
        <v>3890</v>
      </c>
      <c r="I168" s="664">
        <v>1.38</v>
      </c>
      <c r="J168" s="664">
        <v>250</v>
      </c>
      <c r="K168" s="665">
        <v>345</v>
      </c>
    </row>
    <row r="169" spans="1:11" ht="14.4" customHeight="1" x14ac:dyDescent="0.3">
      <c r="A169" s="660" t="s">
        <v>576</v>
      </c>
      <c r="B169" s="661" t="s">
        <v>577</v>
      </c>
      <c r="C169" s="662" t="s">
        <v>589</v>
      </c>
      <c r="D169" s="663" t="s">
        <v>2030</v>
      </c>
      <c r="E169" s="662" t="s">
        <v>5696</v>
      </c>
      <c r="F169" s="663" t="s">
        <v>5697</v>
      </c>
      <c r="G169" s="662" t="s">
        <v>3701</v>
      </c>
      <c r="H169" s="662" t="s">
        <v>3702</v>
      </c>
      <c r="I169" s="664">
        <v>39.106666666666669</v>
      </c>
      <c r="J169" s="664">
        <v>60</v>
      </c>
      <c r="K169" s="665">
        <v>2346.3999999999996</v>
      </c>
    </row>
    <row r="170" spans="1:11" ht="14.4" customHeight="1" x14ac:dyDescent="0.3">
      <c r="A170" s="660" t="s">
        <v>576</v>
      </c>
      <c r="B170" s="661" t="s">
        <v>577</v>
      </c>
      <c r="C170" s="662" t="s">
        <v>589</v>
      </c>
      <c r="D170" s="663" t="s">
        <v>2030</v>
      </c>
      <c r="E170" s="662" t="s">
        <v>5696</v>
      </c>
      <c r="F170" s="663" t="s">
        <v>5697</v>
      </c>
      <c r="G170" s="662" t="s">
        <v>3703</v>
      </c>
      <c r="H170" s="662" t="s">
        <v>3704</v>
      </c>
      <c r="I170" s="664">
        <v>0.60499999999999987</v>
      </c>
      <c r="J170" s="664">
        <v>3000</v>
      </c>
      <c r="K170" s="665">
        <v>1815</v>
      </c>
    </row>
    <row r="171" spans="1:11" ht="14.4" customHeight="1" x14ac:dyDescent="0.3">
      <c r="A171" s="660" t="s">
        <v>576</v>
      </c>
      <c r="B171" s="661" t="s">
        <v>577</v>
      </c>
      <c r="C171" s="662" t="s">
        <v>589</v>
      </c>
      <c r="D171" s="663" t="s">
        <v>2030</v>
      </c>
      <c r="E171" s="662" t="s">
        <v>5696</v>
      </c>
      <c r="F171" s="663" t="s">
        <v>5697</v>
      </c>
      <c r="G171" s="662" t="s">
        <v>3891</v>
      </c>
      <c r="H171" s="662" t="s">
        <v>3892</v>
      </c>
      <c r="I171" s="664">
        <v>283.02</v>
      </c>
      <c r="J171" s="664">
        <v>5</v>
      </c>
      <c r="K171" s="665">
        <v>1415.1</v>
      </c>
    </row>
    <row r="172" spans="1:11" ht="14.4" customHeight="1" x14ac:dyDescent="0.3">
      <c r="A172" s="660" t="s">
        <v>576</v>
      </c>
      <c r="B172" s="661" t="s">
        <v>577</v>
      </c>
      <c r="C172" s="662" t="s">
        <v>589</v>
      </c>
      <c r="D172" s="663" t="s">
        <v>2030</v>
      </c>
      <c r="E172" s="662" t="s">
        <v>5696</v>
      </c>
      <c r="F172" s="663" t="s">
        <v>5697</v>
      </c>
      <c r="G172" s="662" t="s">
        <v>3893</v>
      </c>
      <c r="H172" s="662" t="s">
        <v>3894</v>
      </c>
      <c r="I172" s="664">
        <v>26.37</v>
      </c>
      <c r="J172" s="664">
        <v>108</v>
      </c>
      <c r="K172" s="665">
        <v>2847.88</v>
      </c>
    </row>
    <row r="173" spans="1:11" ht="14.4" customHeight="1" x14ac:dyDescent="0.3">
      <c r="A173" s="660" t="s">
        <v>576</v>
      </c>
      <c r="B173" s="661" t="s">
        <v>577</v>
      </c>
      <c r="C173" s="662" t="s">
        <v>589</v>
      </c>
      <c r="D173" s="663" t="s">
        <v>2030</v>
      </c>
      <c r="E173" s="662" t="s">
        <v>5696</v>
      </c>
      <c r="F173" s="663" t="s">
        <v>5697</v>
      </c>
      <c r="G173" s="662" t="s">
        <v>3713</v>
      </c>
      <c r="H173" s="662" t="s">
        <v>3714</v>
      </c>
      <c r="I173" s="664">
        <v>0.85333333333333339</v>
      </c>
      <c r="J173" s="664">
        <v>250</v>
      </c>
      <c r="K173" s="665">
        <v>213.5</v>
      </c>
    </row>
    <row r="174" spans="1:11" ht="14.4" customHeight="1" x14ac:dyDescent="0.3">
      <c r="A174" s="660" t="s">
        <v>576</v>
      </c>
      <c r="B174" s="661" t="s">
        <v>577</v>
      </c>
      <c r="C174" s="662" t="s">
        <v>589</v>
      </c>
      <c r="D174" s="663" t="s">
        <v>2030</v>
      </c>
      <c r="E174" s="662" t="s">
        <v>5696</v>
      </c>
      <c r="F174" s="663" t="s">
        <v>5697</v>
      </c>
      <c r="G174" s="662" t="s">
        <v>3861</v>
      </c>
      <c r="H174" s="662" t="s">
        <v>3862</v>
      </c>
      <c r="I174" s="664">
        <v>191.12999999999997</v>
      </c>
      <c r="J174" s="664">
        <v>35</v>
      </c>
      <c r="K174" s="665">
        <v>6689.55</v>
      </c>
    </row>
    <row r="175" spans="1:11" ht="14.4" customHeight="1" x14ac:dyDescent="0.3">
      <c r="A175" s="660" t="s">
        <v>576</v>
      </c>
      <c r="B175" s="661" t="s">
        <v>577</v>
      </c>
      <c r="C175" s="662" t="s">
        <v>589</v>
      </c>
      <c r="D175" s="663" t="s">
        <v>2030</v>
      </c>
      <c r="E175" s="662" t="s">
        <v>5696</v>
      </c>
      <c r="F175" s="663" t="s">
        <v>5697</v>
      </c>
      <c r="G175" s="662" t="s">
        <v>3895</v>
      </c>
      <c r="H175" s="662" t="s">
        <v>3896</v>
      </c>
      <c r="I175" s="664">
        <v>927.67</v>
      </c>
      <c r="J175" s="664">
        <v>2</v>
      </c>
      <c r="K175" s="665">
        <v>1855.34</v>
      </c>
    </row>
    <row r="176" spans="1:11" ht="14.4" customHeight="1" x14ac:dyDescent="0.3">
      <c r="A176" s="660" t="s">
        <v>576</v>
      </c>
      <c r="B176" s="661" t="s">
        <v>577</v>
      </c>
      <c r="C176" s="662" t="s">
        <v>589</v>
      </c>
      <c r="D176" s="663" t="s">
        <v>2030</v>
      </c>
      <c r="E176" s="662" t="s">
        <v>5696</v>
      </c>
      <c r="F176" s="663" t="s">
        <v>5697</v>
      </c>
      <c r="G176" s="662" t="s">
        <v>3897</v>
      </c>
      <c r="H176" s="662" t="s">
        <v>3898</v>
      </c>
      <c r="I176" s="664">
        <v>66.58</v>
      </c>
      <c r="J176" s="664">
        <v>3</v>
      </c>
      <c r="K176" s="665">
        <v>199.74</v>
      </c>
    </row>
    <row r="177" spans="1:11" ht="14.4" customHeight="1" x14ac:dyDescent="0.3">
      <c r="A177" s="660" t="s">
        <v>576</v>
      </c>
      <c r="B177" s="661" t="s">
        <v>577</v>
      </c>
      <c r="C177" s="662" t="s">
        <v>589</v>
      </c>
      <c r="D177" s="663" t="s">
        <v>2030</v>
      </c>
      <c r="E177" s="662" t="s">
        <v>5696</v>
      </c>
      <c r="F177" s="663" t="s">
        <v>5697</v>
      </c>
      <c r="G177" s="662" t="s">
        <v>3899</v>
      </c>
      <c r="H177" s="662" t="s">
        <v>3900</v>
      </c>
      <c r="I177" s="664">
        <v>137.25</v>
      </c>
      <c r="J177" s="664">
        <v>5</v>
      </c>
      <c r="K177" s="665">
        <v>686.23</v>
      </c>
    </row>
    <row r="178" spans="1:11" ht="14.4" customHeight="1" x14ac:dyDescent="0.3">
      <c r="A178" s="660" t="s">
        <v>576</v>
      </c>
      <c r="B178" s="661" t="s">
        <v>577</v>
      </c>
      <c r="C178" s="662" t="s">
        <v>589</v>
      </c>
      <c r="D178" s="663" t="s">
        <v>2030</v>
      </c>
      <c r="E178" s="662" t="s">
        <v>5698</v>
      </c>
      <c r="F178" s="663" t="s">
        <v>5699</v>
      </c>
      <c r="G178" s="662" t="s">
        <v>3901</v>
      </c>
      <c r="H178" s="662" t="s">
        <v>3902</v>
      </c>
      <c r="I178" s="664">
        <v>2.9499999999999997</v>
      </c>
      <c r="J178" s="664">
        <v>119</v>
      </c>
      <c r="K178" s="665">
        <v>348.55</v>
      </c>
    </row>
    <row r="179" spans="1:11" ht="14.4" customHeight="1" x14ac:dyDescent="0.3">
      <c r="A179" s="660" t="s">
        <v>576</v>
      </c>
      <c r="B179" s="661" t="s">
        <v>577</v>
      </c>
      <c r="C179" s="662" t="s">
        <v>589</v>
      </c>
      <c r="D179" s="663" t="s">
        <v>2030</v>
      </c>
      <c r="E179" s="662" t="s">
        <v>5698</v>
      </c>
      <c r="F179" s="663" t="s">
        <v>5699</v>
      </c>
      <c r="G179" s="662" t="s">
        <v>3735</v>
      </c>
      <c r="H179" s="662" t="s">
        <v>3736</v>
      </c>
      <c r="I179" s="664">
        <v>11.145</v>
      </c>
      <c r="J179" s="664">
        <v>200</v>
      </c>
      <c r="K179" s="665">
        <v>2229</v>
      </c>
    </row>
    <row r="180" spans="1:11" ht="14.4" customHeight="1" x14ac:dyDescent="0.3">
      <c r="A180" s="660" t="s">
        <v>576</v>
      </c>
      <c r="B180" s="661" t="s">
        <v>577</v>
      </c>
      <c r="C180" s="662" t="s">
        <v>589</v>
      </c>
      <c r="D180" s="663" t="s">
        <v>2030</v>
      </c>
      <c r="E180" s="662" t="s">
        <v>5698</v>
      </c>
      <c r="F180" s="663" t="s">
        <v>5699</v>
      </c>
      <c r="G180" s="662" t="s">
        <v>3737</v>
      </c>
      <c r="H180" s="662" t="s">
        <v>3738</v>
      </c>
      <c r="I180" s="664">
        <v>1.0900000000000001</v>
      </c>
      <c r="J180" s="664">
        <v>3100</v>
      </c>
      <c r="K180" s="665">
        <v>3379</v>
      </c>
    </row>
    <row r="181" spans="1:11" ht="14.4" customHeight="1" x14ac:dyDescent="0.3">
      <c r="A181" s="660" t="s">
        <v>576</v>
      </c>
      <c r="B181" s="661" t="s">
        <v>577</v>
      </c>
      <c r="C181" s="662" t="s">
        <v>589</v>
      </c>
      <c r="D181" s="663" t="s">
        <v>2030</v>
      </c>
      <c r="E181" s="662" t="s">
        <v>5698</v>
      </c>
      <c r="F181" s="663" t="s">
        <v>5699</v>
      </c>
      <c r="G181" s="662" t="s">
        <v>3739</v>
      </c>
      <c r="H181" s="662" t="s">
        <v>3740</v>
      </c>
      <c r="I181" s="664">
        <v>1.6716666666666666</v>
      </c>
      <c r="J181" s="664">
        <v>2200</v>
      </c>
      <c r="K181" s="665">
        <v>3676</v>
      </c>
    </row>
    <row r="182" spans="1:11" ht="14.4" customHeight="1" x14ac:dyDescent="0.3">
      <c r="A182" s="660" t="s">
        <v>576</v>
      </c>
      <c r="B182" s="661" t="s">
        <v>577</v>
      </c>
      <c r="C182" s="662" t="s">
        <v>589</v>
      </c>
      <c r="D182" s="663" t="s">
        <v>2030</v>
      </c>
      <c r="E182" s="662" t="s">
        <v>5698</v>
      </c>
      <c r="F182" s="663" t="s">
        <v>5699</v>
      </c>
      <c r="G182" s="662" t="s">
        <v>3741</v>
      </c>
      <c r="H182" s="662" t="s">
        <v>3742</v>
      </c>
      <c r="I182" s="664">
        <v>0.47499999999999998</v>
      </c>
      <c r="J182" s="664">
        <v>200</v>
      </c>
      <c r="K182" s="665">
        <v>95</v>
      </c>
    </row>
    <row r="183" spans="1:11" ht="14.4" customHeight="1" x14ac:dyDescent="0.3">
      <c r="A183" s="660" t="s">
        <v>576</v>
      </c>
      <c r="B183" s="661" t="s">
        <v>577</v>
      </c>
      <c r="C183" s="662" t="s">
        <v>589</v>
      </c>
      <c r="D183" s="663" t="s">
        <v>2030</v>
      </c>
      <c r="E183" s="662" t="s">
        <v>5698</v>
      </c>
      <c r="F183" s="663" t="s">
        <v>5699</v>
      </c>
      <c r="G183" s="662" t="s">
        <v>3743</v>
      </c>
      <c r="H183" s="662" t="s">
        <v>3744</v>
      </c>
      <c r="I183" s="664">
        <v>0.67</v>
      </c>
      <c r="J183" s="664">
        <v>400</v>
      </c>
      <c r="K183" s="665">
        <v>268</v>
      </c>
    </row>
    <row r="184" spans="1:11" ht="14.4" customHeight="1" x14ac:dyDescent="0.3">
      <c r="A184" s="660" t="s">
        <v>576</v>
      </c>
      <c r="B184" s="661" t="s">
        <v>577</v>
      </c>
      <c r="C184" s="662" t="s">
        <v>589</v>
      </c>
      <c r="D184" s="663" t="s">
        <v>2030</v>
      </c>
      <c r="E184" s="662" t="s">
        <v>5698</v>
      </c>
      <c r="F184" s="663" t="s">
        <v>5699</v>
      </c>
      <c r="G184" s="662" t="s">
        <v>3747</v>
      </c>
      <c r="H184" s="662" t="s">
        <v>3748</v>
      </c>
      <c r="I184" s="664">
        <v>2.46</v>
      </c>
      <c r="J184" s="664">
        <v>100</v>
      </c>
      <c r="K184" s="665">
        <v>246</v>
      </c>
    </row>
    <row r="185" spans="1:11" ht="14.4" customHeight="1" x14ac:dyDescent="0.3">
      <c r="A185" s="660" t="s">
        <v>576</v>
      </c>
      <c r="B185" s="661" t="s">
        <v>577</v>
      </c>
      <c r="C185" s="662" t="s">
        <v>589</v>
      </c>
      <c r="D185" s="663" t="s">
        <v>2030</v>
      </c>
      <c r="E185" s="662" t="s">
        <v>5698</v>
      </c>
      <c r="F185" s="663" t="s">
        <v>5699</v>
      </c>
      <c r="G185" s="662" t="s">
        <v>3749</v>
      </c>
      <c r="H185" s="662" t="s">
        <v>3750</v>
      </c>
      <c r="I185" s="664">
        <v>5.9260000000000002</v>
      </c>
      <c r="J185" s="664">
        <v>70</v>
      </c>
      <c r="K185" s="665">
        <v>413.59999999999997</v>
      </c>
    </row>
    <row r="186" spans="1:11" ht="14.4" customHeight="1" x14ac:dyDescent="0.3">
      <c r="A186" s="660" t="s">
        <v>576</v>
      </c>
      <c r="B186" s="661" t="s">
        <v>577</v>
      </c>
      <c r="C186" s="662" t="s">
        <v>589</v>
      </c>
      <c r="D186" s="663" t="s">
        <v>2030</v>
      </c>
      <c r="E186" s="662" t="s">
        <v>5698</v>
      </c>
      <c r="F186" s="663" t="s">
        <v>5699</v>
      </c>
      <c r="G186" s="662" t="s">
        <v>3751</v>
      </c>
      <c r="H186" s="662" t="s">
        <v>3752</v>
      </c>
      <c r="I186" s="664">
        <v>175.55500000000001</v>
      </c>
      <c r="J186" s="664">
        <v>3</v>
      </c>
      <c r="K186" s="665">
        <v>526.67000000000007</v>
      </c>
    </row>
    <row r="187" spans="1:11" ht="14.4" customHeight="1" x14ac:dyDescent="0.3">
      <c r="A187" s="660" t="s">
        <v>576</v>
      </c>
      <c r="B187" s="661" t="s">
        <v>577</v>
      </c>
      <c r="C187" s="662" t="s">
        <v>589</v>
      </c>
      <c r="D187" s="663" t="s">
        <v>2030</v>
      </c>
      <c r="E187" s="662" t="s">
        <v>5698</v>
      </c>
      <c r="F187" s="663" t="s">
        <v>5699</v>
      </c>
      <c r="G187" s="662" t="s">
        <v>3865</v>
      </c>
      <c r="H187" s="662" t="s">
        <v>3866</v>
      </c>
      <c r="I187" s="664">
        <v>1.9</v>
      </c>
      <c r="J187" s="664">
        <v>100</v>
      </c>
      <c r="K187" s="665">
        <v>190</v>
      </c>
    </row>
    <row r="188" spans="1:11" ht="14.4" customHeight="1" x14ac:dyDescent="0.3">
      <c r="A188" s="660" t="s">
        <v>576</v>
      </c>
      <c r="B188" s="661" t="s">
        <v>577</v>
      </c>
      <c r="C188" s="662" t="s">
        <v>589</v>
      </c>
      <c r="D188" s="663" t="s">
        <v>2030</v>
      </c>
      <c r="E188" s="662" t="s">
        <v>5698</v>
      </c>
      <c r="F188" s="663" t="s">
        <v>5699</v>
      </c>
      <c r="G188" s="662" t="s">
        <v>3903</v>
      </c>
      <c r="H188" s="662" t="s">
        <v>3904</v>
      </c>
      <c r="I188" s="664">
        <v>2.375</v>
      </c>
      <c r="J188" s="664">
        <v>100</v>
      </c>
      <c r="K188" s="665">
        <v>237.5</v>
      </c>
    </row>
    <row r="189" spans="1:11" ht="14.4" customHeight="1" x14ac:dyDescent="0.3">
      <c r="A189" s="660" t="s">
        <v>576</v>
      </c>
      <c r="B189" s="661" t="s">
        <v>577</v>
      </c>
      <c r="C189" s="662" t="s">
        <v>589</v>
      </c>
      <c r="D189" s="663" t="s">
        <v>2030</v>
      </c>
      <c r="E189" s="662" t="s">
        <v>5698</v>
      </c>
      <c r="F189" s="663" t="s">
        <v>5699</v>
      </c>
      <c r="G189" s="662" t="s">
        <v>3755</v>
      </c>
      <c r="H189" s="662" t="s">
        <v>3756</v>
      </c>
      <c r="I189" s="664">
        <v>1.9550000000000001</v>
      </c>
      <c r="J189" s="664">
        <v>100</v>
      </c>
      <c r="K189" s="665">
        <v>195.5</v>
      </c>
    </row>
    <row r="190" spans="1:11" ht="14.4" customHeight="1" x14ac:dyDescent="0.3">
      <c r="A190" s="660" t="s">
        <v>576</v>
      </c>
      <c r="B190" s="661" t="s">
        <v>577</v>
      </c>
      <c r="C190" s="662" t="s">
        <v>589</v>
      </c>
      <c r="D190" s="663" t="s">
        <v>2030</v>
      </c>
      <c r="E190" s="662" t="s">
        <v>5698</v>
      </c>
      <c r="F190" s="663" t="s">
        <v>5699</v>
      </c>
      <c r="G190" s="662" t="s">
        <v>3905</v>
      </c>
      <c r="H190" s="662" t="s">
        <v>3906</v>
      </c>
      <c r="I190" s="664">
        <v>3</v>
      </c>
      <c r="J190" s="664">
        <v>50</v>
      </c>
      <c r="K190" s="665">
        <v>150</v>
      </c>
    </row>
    <row r="191" spans="1:11" ht="14.4" customHeight="1" x14ac:dyDescent="0.3">
      <c r="A191" s="660" t="s">
        <v>576</v>
      </c>
      <c r="B191" s="661" t="s">
        <v>577</v>
      </c>
      <c r="C191" s="662" t="s">
        <v>589</v>
      </c>
      <c r="D191" s="663" t="s">
        <v>2030</v>
      </c>
      <c r="E191" s="662" t="s">
        <v>5698</v>
      </c>
      <c r="F191" s="663" t="s">
        <v>5699</v>
      </c>
      <c r="G191" s="662" t="s">
        <v>3761</v>
      </c>
      <c r="H191" s="662" t="s">
        <v>3762</v>
      </c>
      <c r="I191" s="664">
        <v>1.1666666666666667E-2</v>
      </c>
      <c r="J191" s="664">
        <v>550</v>
      </c>
      <c r="K191" s="665">
        <v>6.5</v>
      </c>
    </row>
    <row r="192" spans="1:11" ht="14.4" customHeight="1" x14ac:dyDescent="0.3">
      <c r="A192" s="660" t="s">
        <v>576</v>
      </c>
      <c r="B192" s="661" t="s">
        <v>577</v>
      </c>
      <c r="C192" s="662" t="s">
        <v>589</v>
      </c>
      <c r="D192" s="663" t="s">
        <v>2030</v>
      </c>
      <c r="E192" s="662" t="s">
        <v>5698</v>
      </c>
      <c r="F192" s="663" t="s">
        <v>5699</v>
      </c>
      <c r="G192" s="662" t="s">
        <v>3763</v>
      </c>
      <c r="H192" s="662" t="s">
        <v>3764</v>
      </c>
      <c r="I192" s="664">
        <v>2.165</v>
      </c>
      <c r="J192" s="664">
        <v>100</v>
      </c>
      <c r="K192" s="665">
        <v>216.5</v>
      </c>
    </row>
    <row r="193" spans="1:11" ht="14.4" customHeight="1" x14ac:dyDescent="0.3">
      <c r="A193" s="660" t="s">
        <v>576</v>
      </c>
      <c r="B193" s="661" t="s">
        <v>577</v>
      </c>
      <c r="C193" s="662" t="s">
        <v>589</v>
      </c>
      <c r="D193" s="663" t="s">
        <v>2030</v>
      </c>
      <c r="E193" s="662" t="s">
        <v>5698</v>
      </c>
      <c r="F193" s="663" t="s">
        <v>5699</v>
      </c>
      <c r="G193" s="662" t="s">
        <v>3765</v>
      </c>
      <c r="H193" s="662" t="s">
        <v>3766</v>
      </c>
      <c r="I193" s="664">
        <v>2.6040000000000001</v>
      </c>
      <c r="J193" s="664">
        <v>300</v>
      </c>
      <c r="K193" s="665">
        <v>781</v>
      </c>
    </row>
    <row r="194" spans="1:11" ht="14.4" customHeight="1" x14ac:dyDescent="0.3">
      <c r="A194" s="660" t="s">
        <v>576</v>
      </c>
      <c r="B194" s="661" t="s">
        <v>577</v>
      </c>
      <c r="C194" s="662" t="s">
        <v>589</v>
      </c>
      <c r="D194" s="663" t="s">
        <v>2030</v>
      </c>
      <c r="E194" s="662" t="s">
        <v>5698</v>
      </c>
      <c r="F194" s="663" t="s">
        <v>5699</v>
      </c>
      <c r="G194" s="662" t="s">
        <v>3767</v>
      </c>
      <c r="H194" s="662" t="s">
        <v>3768</v>
      </c>
      <c r="I194" s="664">
        <v>2.855</v>
      </c>
      <c r="J194" s="664">
        <v>200</v>
      </c>
      <c r="K194" s="665">
        <v>571</v>
      </c>
    </row>
    <row r="195" spans="1:11" ht="14.4" customHeight="1" x14ac:dyDescent="0.3">
      <c r="A195" s="660" t="s">
        <v>576</v>
      </c>
      <c r="B195" s="661" t="s">
        <v>577</v>
      </c>
      <c r="C195" s="662" t="s">
        <v>589</v>
      </c>
      <c r="D195" s="663" t="s">
        <v>2030</v>
      </c>
      <c r="E195" s="662" t="s">
        <v>5698</v>
      </c>
      <c r="F195" s="663" t="s">
        <v>5699</v>
      </c>
      <c r="G195" s="662" t="s">
        <v>3769</v>
      </c>
      <c r="H195" s="662" t="s">
        <v>3770</v>
      </c>
      <c r="I195" s="664">
        <v>6.05</v>
      </c>
      <c r="J195" s="664">
        <v>55</v>
      </c>
      <c r="K195" s="665">
        <v>332.75</v>
      </c>
    </row>
    <row r="196" spans="1:11" ht="14.4" customHeight="1" x14ac:dyDescent="0.3">
      <c r="A196" s="660" t="s">
        <v>576</v>
      </c>
      <c r="B196" s="661" t="s">
        <v>577</v>
      </c>
      <c r="C196" s="662" t="s">
        <v>589</v>
      </c>
      <c r="D196" s="663" t="s">
        <v>2030</v>
      </c>
      <c r="E196" s="662" t="s">
        <v>5698</v>
      </c>
      <c r="F196" s="663" t="s">
        <v>5699</v>
      </c>
      <c r="G196" s="662" t="s">
        <v>3773</v>
      </c>
      <c r="H196" s="662" t="s">
        <v>3774</v>
      </c>
      <c r="I196" s="664">
        <v>5.13</v>
      </c>
      <c r="J196" s="664">
        <v>240</v>
      </c>
      <c r="K196" s="665">
        <v>1231.1999999999998</v>
      </c>
    </row>
    <row r="197" spans="1:11" ht="14.4" customHeight="1" x14ac:dyDescent="0.3">
      <c r="A197" s="660" t="s">
        <v>576</v>
      </c>
      <c r="B197" s="661" t="s">
        <v>577</v>
      </c>
      <c r="C197" s="662" t="s">
        <v>589</v>
      </c>
      <c r="D197" s="663" t="s">
        <v>2030</v>
      </c>
      <c r="E197" s="662" t="s">
        <v>5698</v>
      </c>
      <c r="F197" s="663" t="s">
        <v>5699</v>
      </c>
      <c r="G197" s="662" t="s">
        <v>3907</v>
      </c>
      <c r="H197" s="662" t="s">
        <v>3908</v>
      </c>
      <c r="I197" s="664">
        <v>127.05</v>
      </c>
      <c r="J197" s="664">
        <v>1</v>
      </c>
      <c r="K197" s="665">
        <v>127.05</v>
      </c>
    </row>
    <row r="198" spans="1:11" ht="14.4" customHeight="1" x14ac:dyDescent="0.3">
      <c r="A198" s="660" t="s">
        <v>576</v>
      </c>
      <c r="B198" s="661" t="s">
        <v>577</v>
      </c>
      <c r="C198" s="662" t="s">
        <v>589</v>
      </c>
      <c r="D198" s="663" t="s">
        <v>2030</v>
      </c>
      <c r="E198" s="662" t="s">
        <v>5698</v>
      </c>
      <c r="F198" s="663" t="s">
        <v>5699</v>
      </c>
      <c r="G198" s="662" t="s">
        <v>3775</v>
      </c>
      <c r="H198" s="662" t="s">
        <v>3776</v>
      </c>
      <c r="I198" s="664">
        <v>17.98</v>
      </c>
      <c r="J198" s="664">
        <v>150</v>
      </c>
      <c r="K198" s="665">
        <v>2697</v>
      </c>
    </row>
    <row r="199" spans="1:11" ht="14.4" customHeight="1" x14ac:dyDescent="0.3">
      <c r="A199" s="660" t="s">
        <v>576</v>
      </c>
      <c r="B199" s="661" t="s">
        <v>577</v>
      </c>
      <c r="C199" s="662" t="s">
        <v>589</v>
      </c>
      <c r="D199" s="663" t="s">
        <v>2030</v>
      </c>
      <c r="E199" s="662" t="s">
        <v>5698</v>
      </c>
      <c r="F199" s="663" t="s">
        <v>5699</v>
      </c>
      <c r="G199" s="662" t="s">
        <v>3777</v>
      </c>
      <c r="H199" s="662" t="s">
        <v>3778</v>
      </c>
      <c r="I199" s="664">
        <v>17.982499999999998</v>
      </c>
      <c r="J199" s="664">
        <v>200</v>
      </c>
      <c r="K199" s="665">
        <v>3596.5</v>
      </c>
    </row>
    <row r="200" spans="1:11" ht="14.4" customHeight="1" x14ac:dyDescent="0.3">
      <c r="A200" s="660" t="s">
        <v>576</v>
      </c>
      <c r="B200" s="661" t="s">
        <v>577</v>
      </c>
      <c r="C200" s="662" t="s">
        <v>589</v>
      </c>
      <c r="D200" s="663" t="s">
        <v>2030</v>
      </c>
      <c r="E200" s="662" t="s">
        <v>5698</v>
      </c>
      <c r="F200" s="663" t="s">
        <v>5699</v>
      </c>
      <c r="G200" s="662" t="s">
        <v>3869</v>
      </c>
      <c r="H200" s="662" t="s">
        <v>3870</v>
      </c>
      <c r="I200" s="664">
        <v>15.01</v>
      </c>
      <c r="J200" s="664">
        <v>20</v>
      </c>
      <c r="K200" s="665">
        <v>300.2</v>
      </c>
    </row>
    <row r="201" spans="1:11" ht="14.4" customHeight="1" x14ac:dyDescent="0.3">
      <c r="A201" s="660" t="s">
        <v>576</v>
      </c>
      <c r="B201" s="661" t="s">
        <v>577</v>
      </c>
      <c r="C201" s="662" t="s">
        <v>589</v>
      </c>
      <c r="D201" s="663" t="s">
        <v>2030</v>
      </c>
      <c r="E201" s="662" t="s">
        <v>5698</v>
      </c>
      <c r="F201" s="663" t="s">
        <v>5699</v>
      </c>
      <c r="G201" s="662" t="s">
        <v>3783</v>
      </c>
      <c r="H201" s="662" t="s">
        <v>3784</v>
      </c>
      <c r="I201" s="664">
        <v>12.106666666666667</v>
      </c>
      <c r="J201" s="664">
        <v>60</v>
      </c>
      <c r="K201" s="665">
        <v>726.4</v>
      </c>
    </row>
    <row r="202" spans="1:11" ht="14.4" customHeight="1" x14ac:dyDescent="0.3">
      <c r="A202" s="660" t="s">
        <v>576</v>
      </c>
      <c r="B202" s="661" t="s">
        <v>577</v>
      </c>
      <c r="C202" s="662" t="s">
        <v>589</v>
      </c>
      <c r="D202" s="663" t="s">
        <v>2030</v>
      </c>
      <c r="E202" s="662" t="s">
        <v>5698</v>
      </c>
      <c r="F202" s="663" t="s">
        <v>5699</v>
      </c>
      <c r="G202" s="662" t="s">
        <v>3909</v>
      </c>
      <c r="H202" s="662" t="s">
        <v>3910</v>
      </c>
      <c r="I202" s="664">
        <v>25.533333333333331</v>
      </c>
      <c r="J202" s="664">
        <v>30</v>
      </c>
      <c r="K202" s="665">
        <v>766</v>
      </c>
    </row>
    <row r="203" spans="1:11" ht="14.4" customHeight="1" x14ac:dyDescent="0.3">
      <c r="A203" s="660" t="s">
        <v>576</v>
      </c>
      <c r="B203" s="661" t="s">
        <v>577</v>
      </c>
      <c r="C203" s="662" t="s">
        <v>589</v>
      </c>
      <c r="D203" s="663" t="s">
        <v>2030</v>
      </c>
      <c r="E203" s="662" t="s">
        <v>5698</v>
      </c>
      <c r="F203" s="663" t="s">
        <v>5699</v>
      </c>
      <c r="G203" s="662" t="s">
        <v>3785</v>
      </c>
      <c r="H203" s="662" t="s">
        <v>3786</v>
      </c>
      <c r="I203" s="664">
        <v>2.5099999999999998</v>
      </c>
      <c r="J203" s="664">
        <v>50</v>
      </c>
      <c r="K203" s="665">
        <v>125.5</v>
      </c>
    </row>
    <row r="204" spans="1:11" ht="14.4" customHeight="1" x14ac:dyDescent="0.3">
      <c r="A204" s="660" t="s">
        <v>576</v>
      </c>
      <c r="B204" s="661" t="s">
        <v>577</v>
      </c>
      <c r="C204" s="662" t="s">
        <v>589</v>
      </c>
      <c r="D204" s="663" t="s">
        <v>2030</v>
      </c>
      <c r="E204" s="662" t="s">
        <v>5698</v>
      </c>
      <c r="F204" s="663" t="s">
        <v>5699</v>
      </c>
      <c r="G204" s="662" t="s">
        <v>3787</v>
      </c>
      <c r="H204" s="662" t="s">
        <v>3788</v>
      </c>
      <c r="I204" s="664">
        <v>13.2</v>
      </c>
      <c r="J204" s="664">
        <v>20</v>
      </c>
      <c r="K204" s="665">
        <v>264</v>
      </c>
    </row>
    <row r="205" spans="1:11" ht="14.4" customHeight="1" x14ac:dyDescent="0.3">
      <c r="A205" s="660" t="s">
        <v>576</v>
      </c>
      <c r="B205" s="661" t="s">
        <v>577</v>
      </c>
      <c r="C205" s="662" t="s">
        <v>589</v>
      </c>
      <c r="D205" s="663" t="s">
        <v>2030</v>
      </c>
      <c r="E205" s="662" t="s">
        <v>5698</v>
      </c>
      <c r="F205" s="663" t="s">
        <v>5699</v>
      </c>
      <c r="G205" s="662" t="s">
        <v>3789</v>
      </c>
      <c r="H205" s="662" t="s">
        <v>3790</v>
      </c>
      <c r="I205" s="664">
        <v>13.2</v>
      </c>
      <c r="J205" s="664">
        <v>20</v>
      </c>
      <c r="K205" s="665">
        <v>264</v>
      </c>
    </row>
    <row r="206" spans="1:11" ht="14.4" customHeight="1" x14ac:dyDescent="0.3">
      <c r="A206" s="660" t="s">
        <v>576</v>
      </c>
      <c r="B206" s="661" t="s">
        <v>577</v>
      </c>
      <c r="C206" s="662" t="s">
        <v>589</v>
      </c>
      <c r="D206" s="663" t="s">
        <v>2030</v>
      </c>
      <c r="E206" s="662" t="s">
        <v>5698</v>
      </c>
      <c r="F206" s="663" t="s">
        <v>5699</v>
      </c>
      <c r="G206" s="662" t="s">
        <v>3791</v>
      </c>
      <c r="H206" s="662" t="s">
        <v>3792</v>
      </c>
      <c r="I206" s="664">
        <v>13.21</v>
      </c>
      <c r="J206" s="664">
        <v>10</v>
      </c>
      <c r="K206" s="665">
        <v>132.1</v>
      </c>
    </row>
    <row r="207" spans="1:11" ht="14.4" customHeight="1" x14ac:dyDescent="0.3">
      <c r="A207" s="660" t="s">
        <v>576</v>
      </c>
      <c r="B207" s="661" t="s">
        <v>577</v>
      </c>
      <c r="C207" s="662" t="s">
        <v>589</v>
      </c>
      <c r="D207" s="663" t="s">
        <v>2030</v>
      </c>
      <c r="E207" s="662" t="s">
        <v>5698</v>
      </c>
      <c r="F207" s="663" t="s">
        <v>5699</v>
      </c>
      <c r="G207" s="662" t="s">
        <v>3793</v>
      </c>
      <c r="H207" s="662" t="s">
        <v>3794</v>
      </c>
      <c r="I207" s="664">
        <v>21.234999999999999</v>
      </c>
      <c r="J207" s="664">
        <v>100</v>
      </c>
      <c r="K207" s="665">
        <v>2123.5</v>
      </c>
    </row>
    <row r="208" spans="1:11" ht="14.4" customHeight="1" x14ac:dyDescent="0.3">
      <c r="A208" s="660" t="s">
        <v>576</v>
      </c>
      <c r="B208" s="661" t="s">
        <v>577</v>
      </c>
      <c r="C208" s="662" t="s">
        <v>589</v>
      </c>
      <c r="D208" s="663" t="s">
        <v>2030</v>
      </c>
      <c r="E208" s="662" t="s">
        <v>5698</v>
      </c>
      <c r="F208" s="663" t="s">
        <v>5699</v>
      </c>
      <c r="G208" s="662" t="s">
        <v>3795</v>
      </c>
      <c r="H208" s="662" t="s">
        <v>3796</v>
      </c>
      <c r="I208" s="664">
        <v>21.24</v>
      </c>
      <c r="J208" s="664">
        <v>50</v>
      </c>
      <c r="K208" s="665">
        <v>1062</v>
      </c>
    </row>
    <row r="209" spans="1:11" ht="14.4" customHeight="1" x14ac:dyDescent="0.3">
      <c r="A209" s="660" t="s">
        <v>576</v>
      </c>
      <c r="B209" s="661" t="s">
        <v>577</v>
      </c>
      <c r="C209" s="662" t="s">
        <v>589</v>
      </c>
      <c r="D209" s="663" t="s">
        <v>2030</v>
      </c>
      <c r="E209" s="662" t="s">
        <v>5698</v>
      </c>
      <c r="F209" s="663" t="s">
        <v>5699</v>
      </c>
      <c r="G209" s="662" t="s">
        <v>3799</v>
      </c>
      <c r="H209" s="662" t="s">
        <v>3800</v>
      </c>
      <c r="I209" s="664">
        <v>2.2799999999999998</v>
      </c>
      <c r="J209" s="664">
        <v>50</v>
      </c>
      <c r="K209" s="665">
        <v>114</v>
      </c>
    </row>
    <row r="210" spans="1:11" ht="14.4" customHeight="1" x14ac:dyDescent="0.3">
      <c r="A210" s="660" t="s">
        <v>576</v>
      </c>
      <c r="B210" s="661" t="s">
        <v>577</v>
      </c>
      <c r="C210" s="662" t="s">
        <v>589</v>
      </c>
      <c r="D210" s="663" t="s">
        <v>2030</v>
      </c>
      <c r="E210" s="662" t="s">
        <v>5698</v>
      </c>
      <c r="F210" s="663" t="s">
        <v>5699</v>
      </c>
      <c r="G210" s="662" t="s">
        <v>3801</v>
      </c>
      <c r="H210" s="662" t="s">
        <v>3802</v>
      </c>
      <c r="I210" s="664">
        <v>9.5949999999999989</v>
      </c>
      <c r="J210" s="664">
        <v>300</v>
      </c>
      <c r="K210" s="665">
        <v>2879</v>
      </c>
    </row>
    <row r="211" spans="1:11" ht="14.4" customHeight="1" x14ac:dyDescent="0.3">
      <c r="A211" s="660" t="s">
        <v>576</v>
      </c>
      <c r="B211" s="661" t="s">
        <v>577</v>
      </c>
      <c r="C211" s="662" t="s">
        <v>589</v>
      </c>
      <c r="D211" s="663" t="s">
        <v>2030</v>
      </c>
      <c r="E211" s="662" t="s">
        <v>5698</v>
      </c>
      <c r="F211" s="663" t="s">
        <v>5699</v>
      </c>
      <c r="G211" s="662" t="s">
        <v>3803</v>
      </c>
      <c r="H211" s="662" t="s">
        <v>3804</v>
      </c>
      <c r="I211" s="664">
        <v>9.2000000000000011</v>
      </c>
      <c r="J211" s="664">
        <v>350</v>
      </c>
      <c r="K211" s="665">
        <v>3220</v>
      </c>
    </row>
    <row r="212" spans="1:11" ht="14.4" customHeight="1" x14ac:dyDescent="0.3">
      <c r="A212" s="660" t="s">
        <v>576</v>
      </c>
      <c r="B212" s="661" t="s">
        <v>577</v>
      </c>
      <c r="C212" s="662" t="s">
        <v>589</v>
      </c>
      <c r="D212" s="663" t="s">
        <v>2030</v>
      </c>
      <c r="E212" s="662" t="s">
        <v>5698</v>
      </c>
      <c r="F212" s="663" t="s">
        <v>5699</v>
      </c>
      <c r="G212" s="662" t="s">
        <v>3805</v>
      </c>
      <c r="H212" s="662" t="s">
        <v>3806</v>
      </c>
      <c r="I212" s="664">
        <v>172.5</v>
      </c>
      <c r="J212" s="664">
        <v>2</v>
      </c>
      <c r="K212" s="665">
        <v>345</v>
      </c>
    </row>
    <row r="213" spans="1:11" ht="14.4" customHeight="1" x14ac:dyDescent="0.3">
      <c r="A213" s="660" t="s">
        <v>576</v>
      </c>
      <c r="B213" s="661" t="s">
        <v>577</v>
      </c>
      <c r="C213" s="662" t="s">
        <v>589</v>
      </c>
      <c r="D213" s="663" t="s">
        <v>2030</v>
      </c>
      <c r="E213" s="662" t="s">
        <v>5700</v>
      </c>
      <c r="F213" s="663" t="s">
        <v>5701</v>
      </c>
      <c r="G213" s="662" t="s">
        <v>3809</v>
      </c>
      <c r="H213" s="662" t="s">
        <v>3810</v>
      </c>
      <c r="I213" s="664">
        <v>8.1616666666666671</v>
      </c>
      <c r="J213" s="664">
        <v>4400</v>
      </c>
      <c r="K213" s="665">
        <v>35910</v>
      </c>
    </row>
    <row r="214" spans="1:11" ht="14.4" customHeight="1" x14ac:dyDescent="0.3">
      <c r="A214" s="660" t="s">
        <v>576</v>
      </c>
      <c r="B214" s="661" t="s">
        <v>577</v>
      </c>
      <c r="C214" s="662" t="s">
        <v>589</v>
      </c>
      <c r="D214" s="663" t="s">
        <v>2030</v>
      </c>
      <c r="E214" s="662" t="s">
        <v>5702</v>
      </c>
      <c r="F214" s="663" t="s">
        <v>5703</v>
      </c>
      <c r="G214" s="662" t="s">
        <v>3815</v>
      </c>
      <c r="H214" s="662" t="s">
        <v>3816</v>
      </c>
      <c r="I214" s="664">
        <v>0.30499999999999999</v>
      </c>
      <c r="J214" s="664">
        <v>200</v>
      </c>
      <c r="K214" s="665">
        <v>61</v>
      </c>
    </row>
    <row r="215" spans="1:11" ht="14.4" customHeight="1" x14ac:dyDescent="0.3">
      <c r="A215" s="660" t="s">
        <v>576</v>
      </c>
      <c r="B215" s="661" t="s">
        <v>577</v>
      </c>
      <c r="C215" s="662" t="s">
        <v>589</v>
      </c>
      <c r="D215" s="663" t="s">
        <v>2030</v>
      </c>
      <c r="E215" s="662" t="s">
        <v>5702</v>
      </c>
      <c r="F215" s="663" t="s">
        <v>5703</v>
      </c>
      <c r="G215" s="662" t="s">
        <v>3817</v>
      </c>
      <c r="H215" s="662" t="s">
        <v>3818</v>
      </c>
      <c r="I215" s="664">
        <v>0.48333333333333339</v>
      </c>
      <c r="J215" s="664">
        <v>3700</v>
      </c>
      <c r="K215" s="665">
        <v>1788</v>
      </c>
    </row>
    <row r="216" spans="1:11" ht="14.4" customHeight="1" x14ac:dyDescent="0.3">
      <c r="A216" s="660" t="s">
        <v>576</v>
      </c>
      <c r="B216" s="661" t="s">
        <v>577</v>
      </c>
      <c r="C216" s="662" t="s">
        <v>589</v>
      </c>
      <c r="D216" s="663" t="s">
        <v>2030</v>
      </c>
      <c r="E216" s="662" t="s">
        <v>5702</v>
      </c>
      <c r="F216" s="663" t="s">
        <v>5703</v>
      </c>
      <c r="G216" s="662" t="s">
        <v>3911</v>
      </c>
      <c r="H216" s="662" t="s">
        <v>3912</v>
      </c>
      <c r="I216" s="664">
        <v>1.7850000000000001</v>
      </c>
      <c r="J216" s="664">
        <v>150</v>
      </c>
      <c r="K216" s="665">
        <v>268</v>
      </c>
    </row>
    <row r="217" spans="1:11" ht="14.4" customHeight="1" x14ac:dyDescent="0.3">
      <c r="A217" s="660" t="s">
        <v>576</v>
      </c>
      <c r="B217" s="661" t="s">
        <v>577</v>
      </c>
      <c r="C217" s="662" t="s">
        <v>589</v>
      </c>
      <c r="D217" s="663" t="s">
        <v>2030</v>
      </c>
      <c r="E217" s="662" t="s">
        <v>5702</v>
      </c>
      <c r="F217" s="663" t="s">
        <v>5703</v>
      </c>
      <c r="G217" s="662" t="s">
        <v>3819</v>
      </c>
      <c r="H217" s="662" t="s">
        <v>3820</v>
      </c>
      <c r="I217" s="664">
        <v>1.8050000000000002</v>
      </c>
      <c r="J217" s="664">
        <v>200</v>
      </c>
      <c r="K217" s="665">
        <v>361</v>
      </c>
    </row>
    <row r="218" spans="1:11" ht="14.4" customHeight="1" x14ac:dyDescent="0.3">
      <c r="A218" s="660" t="s">
        <v>576</v>
      </c>
      <c r="B218" s="661" t="s">
        <v>577</v>
      </c>
      <c r="C218" s="662" t="s">
        <v>589</v>
      </c>
      <c r="D218" s="663" t="s">
        <v>2030</v>
      </c>
      <c r="E218" s="662" t="s">
        <v>5704</v>
      </c>
      <c r="F218" s="663" t="s">
        <v>5705</v>
      </c>
      <c r="G218" s="662" t="s">
        <v>3823</v>
      </c>
      <c r="H218" s="662" t="s">
        <v>3824</v>
      </c>
      <c r="I218" s="664">
        <v>0.71</v>
      </c>
      <c r="J218" s="664">
        <v>7600</v>
      </c>
      <c r="K218" s="665">
        <v>5396</v>
      </c>
    </row>
    <row r="219" spans="1:11" ht="14.4" customHeight="1" x14ac:dyDescent="0.3">
      <c r="A219" s="660" t="s">
        <v>576</v>
      </c>
      <c r="B219" s="661" t="s">
        <v>577</v>
      </c>
      <c r="C219" s="662" t="s">
        <v>589</v>
      </c>
      <c r="D219" s="663" t="s">
        <v>2030</v>
      </c>
      <c r="E219" s="662" t="s">
        <v>5704</v>
      </c>
      <c r="F219" s="663" t="s">
        <v>5705</v>
      </c>
      <c r="G219" s="662" t="s">
        <v>3913</v>
      </c>
      <c r="H219" s="662" t="s">
        <v>3914</v>
      </c>
      <c r="I219" s="664">
        <v>0.71</v>
      </c>
      <c r="J219" s="664">
        <v>8000</v>
      </c>
      <c r="K219" s="665">
        <v>5680</v>
      </c>
    </row>
    <row r="220" spans="1:11" ht="14.4" customHeight="1" x14ac:dyDescent="0.3">
      <c r="A220" s="660" t="s">
        <v>576</v>
      </c>
      <c r="B220" s="661" t="s">
        <v>577</v>
      </c>
      <c r="C220" s="662" t="s">
        <v>589</v>
      </c>
      <c r="D220" s="663" t="s">
        <v>2030</v>
      </c>
      <c r="E220" s="662" t="s">
        <v>5704</v>
      </c>
      <c r="F220" s="663" t="s">
        <v>5705</v>
      </c>
      <c r="G220" s="662" t="s">
        <v>3825</v>
      </c>
      <c r="H220" s="662" t="s">
        <v>3826</v>
      </c>
      <c r="I220" s="664">
        <v>0.71</v>
      </c>
      <c r="J220" s="664">
        <v>800</v>
      </c>
      <c r="K220" s="665">
        <v>568</v>
      </c>
    </row>
    <row r="221" spans="1:11" ht="14.4" customHeight="1" x14ac:dyDescent="0.3">
      <c r="A221" s="660" t="s">
        <v>576</v>
      </c>
      <c r="B221" s="661" t="s">
        <v>577</v>
      </c>
      <c r="C221" s="662" t="s">
        <v>589</v>
      </c>
      <c r="D221" s="663" t="s">
        <v>2030</v>
      </c>
      <c r="E221" s="662" t="s">
        <v>5706</v>
      </c>
      <c r="F221" s="663" t="s">
        <v>5707</v>
      </c>
      <c r="G221" s="662" t="s">
        <v>3915</v>
      </c>
      <c r="H221" s="662" t="s">
        <v>3916</v>
      </c>
      <c r="I221" s="664">
        <v>139.44000000000003</v>
      </c>
      <c r="J221" s="664">
        <v>14</v>
      </c>
      <c r="K221" s="665">
        <v>1952.16</v>
      </c>
    </row>
    <row r="222" spans="1:11" ht="14.4" customHeight="1" x14ac:dyDescent="0.3">
      <c r="A222" s="660" t="s">
        <v>576</v>
      </c>
      <c r="B222" s="661" t="s">
        <v>577</v>
      </c>
      <c r="C222" s="662" t="s">
        <v>589</v>
      </c>
      <c r="D222" s="663" t="s">
        <v>2030</v>
      </c>
      <c r="E222" s="662" t="s">
        <v>5706</v>
      </c>
      <c r="F222" s="663" t="s">
        <v>5707</v>
      </c>
      <c r="G222" s="662" t="s">
        <v>3917</v>
      </c>
      <c r="H222" s="662" t="s">
        <v>3918</v>
      </c>
      <c r="I222" s="664">
        <v>139.44000000000003</v>
      </c>
      <c r="J222" s="664">
        <v>14</v>
      </c>
      <c r="K222" s="665">
        <v>1952.1599999999999</v>
      </c>
    </row>
    <row r="223" spans="1:11" ht="14.4" customHeight="1" x14ac:dyDescent="0.3">
      <c r="A223" s="660" t="s">
        <v>576</v>
      </c>
      <c r="B223" s="661" t="s">
        <v>577</v>
      </c>
      <c r="C223" s="662" t="s">
        <v>589</v>
      </c>
      <c r="D223" s="663" t="s">
        <v>2030</v>
      </c>
      <c r="E223" s="662" t="s">
        <v>5706</v>
      </c>
      <c r="F223" s="663" t="s">
        <v>5707</v>
      </c>
      <c r="G223" s="662" t="s">
        <v>3919</v>
      </c>
      <c r="H223" s="662" t="s">
        <v>3920</v>
      </c>
      <c r="I223" s="664">
        <v>142.78</v>
      </c>
      <c r="J223" s="664">
        <v>1</v>
      </c>
      <c r="K223" s="665">
        <v>142.78</v>
      </c>
    </row>
    <row r="224" spans="1:11" ht="14.4" customHeight="1" x14ac:dyDescent="0.3">
      <c r="A224" s="660" t="s">
        <v>576</v>
      </c>
      <c r="B224" s="661" t="s">
        <v>577</v>
      </c>
      <c r="C224" s="662" t="s">
        <v>592</v>
      </c>
      <c r="D224" s="663" t="s">
        <v>2031</v>
      </c>
      <c r="E224" s="662" t="s">
        <v>5696</v>
      </c>
      <c r="F224" s="663" t="s">
        <v>5697</v>
      </c>
      <c r="G224" s="662" t="s">
        <v>3829</v>
      </c>
      <c r="H224" s="662" t="s">
        <v>3830</v>
      </c>
      <c r="I224" s="664">
        <v>2.4533333333333331</v>
      </c>
      <c r="J224" s="664">
        <v>280</v>
      </c>
      <c r="K224" s="665">
        <v>684.59999999999991</v>
      </c>
    </row>
    <row r="225" spans="1:11" ht="14.4" customHeight="1" x14ac:dyDescent="0.3">
      <c r="A225" s="660" t="s">
        <v>576</v>
      </c>
      <c r="B225" s="661" t="s">
        <v>577</v>
      </c>
      <c r="C225" s="662" t="s">
        <v>592</v>
      </c>
      <c r="D225" s="663" t="s">
        <v>2031</v>
      </c>
      <c r="E225" s="662" t="s">
        <v>5696</v>
      </c>
      <c r="F225" s="663" t="s">
        <v>5697</v>
      </c>
      <c r="G225" s="662" t="s">
        <v>3921</v>
      </c>
      <c r="H225" s="662" t="s">
        <v>3922</v>
      </c>
      <c r="I225" s="664">
        <v>3.1757142857142857</v>
      </c>
      <c r="J225" s="664">
        <v>280</v>
      </c>
      <c r="K225" s="665">
        <v>886</v>
      </c>
    </row>
    <row r="226" spans="1:11" ht="14.4" customHeight="1" x14ac:dyDescent="0.3">
      <c r="A226" s="660" t="s">
        <v>576</v>
      </c>
      <c r="B226" s="661" t="s">
        <v>577</v>
      </c>
      <c r="C226" s="662" t="s">
        <v>592</v>
      </c>
      <c r="D226" s="663" t="s">
        <v>2031</v>
      </c>
      <c r="E226" s="662" t="s">
        <v>5696</v>
      </c>
      <c r="F226" s="663" t="s">
        <v>5697</v>
      </c>
      <c r="G226" s="662" t="s">
        <v>3691</v>
      </c>
      <c r="H226" s="662" t="s">
        <v>3692</v>
      </c>
      <c r="I226" s="664">
        <v>3.9033333333333338</v>
      </c>
      <c r="J226" s="664">
        <v>300</v>
      </c>
      <c r="K226" s="665">
        <v>1171</v>
      </c>
    </row>
    <row r="227" spans="1:11" ht="14.4" customHeight="1" x14ac:dyDescent="0.3">
      <c r="A227" s="660" t="s">
        <v>576</v>
      </c>
      <c r="B227" s="661" t="s">
        <v>577</v>
      </c>
      <c r="C227" s="662" t="s">
        <v>592</v>
      </c>
      <c r="D227" s="663" t="s">
        <v>2031</v>
      </c>
      <c r="E227" s="662" t="s">
        <v>5696</v>
      </c>
      <c r="F227" s="663" t="s">
        <v>5697</v>
      </c>
      <c r="G227" s="662" t="s">
        <v>3877</v>
      </c>
      <c r="H227" s="662" t="s">
        <v>3878</v>
      </c>
      <c r="I227" s="664">
        <v>139.52000000000001</v>
      </c>
      <c r="J227" s="664">
        <v>10</v>
      </c>
      <c r="K227" s="665">
        <v>1395.2</v>
      </c>
    </row>
    <row r="228" spans="1:11" ht="14.4" customHeight="1" x14ac:dyDescent="0.3">
      <c r="A228" s="660" t="s">
        <v>576</v>
      </c>
      <c r="B228" s="661" t="s">
        <v>577</v>
      </c>
      <c r="C228" s="662" t="s">
        <v>592</v>
      </c>
      <c r="D228" s="663" t="s">
        <v>2031</v>
      </c>
      <c r="E228" s="662" t="s">
        <v>5696</v>
      </c>
      <c r="F228" s="663" t="s">
        <v>5697</v>
      </c>
      <c r="G228" s="662" t="s">
        <v>3831</v>
      </c>
      <c r="H228" s="662" t="s">
        <v>3832</v>
      </c>
      <c r="I228" s="664">
        <v>1.84</v>
      </c>
      <c r="J228" s="664">
        <v>20</v>
      </c>
      <c r="K228" s="665">
        <v>36.799999999999997</v>
      </c>
    </row>
    <row r="229" spans="1:11" ht="14.4" customHeight="1" x14ac:dyDescent="0.3">
      <c r="A229" s="660" t="s">
        <v>576</v>
      </c>
      <c r="B229" s="661" t="s">
        <v>577</v>
      </c>
      <c r="C229" s="662" t="s">
        <v>592</v>
      </c>
      <c r="D229" s="663" t="s">
        <v>2031</v>
      </c>
      <c r="E229" s="662" t="s">
        <v>5696</v>
      </c>
      <c r="F229" s="663" t="s">
        <v>5697</v>
      </c>
      <c r="G229" s="662" t="s">
        <v>3833</v>
      </c>
      <c r="H229" s="662" t="s">
        <v>3834</v>
      </c>
      <c r="I229" s="664">
        <v>2.39</v>
      </c>
      <c r="J229" s="664">
        <v>20</v>
      </c>
      <c r="K229" s="665">
        <v>47.8</v>
      </c>
    </row>
    <row r="230" spans="1:11" ht="14.4" customHeight="1" x14ac:dyDescent="0.3">
      <c r="A230" s="660" t="s">
        <v>576</v>
      </c>
      <c r="B230" s="661" t="s">
        <v>577</v>
      </c>
      <c r="C230" s="662" t="s">
        <v>592</v>
      </c>
      <c r="D230" s="663" t="s">
        <v>2031</v>
      </c>
      <c r="E230" s="662" t="s">
        <v>5696</v>
      </c>
      <c r="F230" s="663" t="s">
        <v>5697</v>
      </c>
      <c r="G230" s="662" t="s">
        <v>3835</v>
      </c>
      <c r="H230" s="662" t="s">
        <v>3836</v>
      </c>
      <c r="I230" s="664">
        <v>3.59</v>
      </c>
      <c r="J230" s="664">
        <v>20</v>
      </c>
      <c r="K230" s="665">
        <v>71.8</v>
      </c>
    </row>
    <row r="231" spans="1:11" ht="14.4" customHeight="1" x14ac:dyDescent="0.3">
      <c r="A231" s="660" t="s">
        <v>576</v>
      </c>
      <c r="B231" s="661" t="s">
        <v>577</v>
      </c>
      <c r="C231" s="662" t="s">
        <v>592</v>
      </c>
      <c r="D231" s="663" t="s">
        <v>2031</v>
      </c>
      <c r="E231" s="662" t="s">
        <v>5696</v>
      </c>
      <c r="F231" s="663" t="s">
        <v>5697</v>
      </c>
      <c r="G231" s="662" t="s">
        <v>3837</v>
      </c>
      <c r="H231" s="662" t="s">
        <v>3838</v>
      </c>
      <c r="I231" s="664">
        <v>2.95</v>
      </c>
      <c r="J231" s="664">
        <v>10</v>
      </c>
      <c r="K231" s="665">
        <v>29.5</v>
      </c>
    </row>
    <row r="232" spans="1:11" ht="14.4" customHeight="1" x14ac:dyDescent="0.3">
      <c r="A232" s="660" t="s">
        <v>576</v>
      </c>
      <c r="B232" s="661" t="s">
        <v>577</v>
      </c>
      <c r="C232" s="662" t="s">
        <v>592</v>
      </c>
      <c r="D232" s="663" t="s">
        <v>2031</v>
      </c>
      <c r="E232" s="662" t="s">
        <v>5696</v>
      </c>
      <c r="F232" s="663" t="s">
        <v>5697</v>
      </c>
      <c r="G232" s="662" t="s">
        <v>3923</v>
      </c>
      <c r="H232" s="662" t="s">
        <v>3924</v>
      </c>
      <c r="I232" s="664">
        <v>17.55</v>
      </c>
      <c r="J232" s="664">
        <v>320</v>
      </c>
      <c r="K232" s="665">
        <v>5617.4500000000007</v>
      </c>
    </row>
    <row r="233" spans="1:11" ht="14.4" customHeight="1" x14ac:dyDescent="0.3">
      <c r="A233" s="660" t="s">
        <v>576</v>
      </c>
      <c r="B233" s="661" t="s">
        <v>577</v>
      </c>
      <c r="C233" s="662" t="s">
        <v>592</v>
      </c>
      <c r="D233" s="663" t="s">
        <v>2031</v>
      </c>
      <c r="E233" s="662" t="s">
        <v>5696</v>
      </c>
      <c r="F233" s="663" t="s">
        <v>5697</v>
      </c>
      <c r="G233" s="662" t="s">
        <v>3843</v>
      </c>
      <c r="H233" s="662" t="s">
        <v>3844</v>
      </c>
      <c r="I233" s="664">
        <v>8.4600000000000009</v>
      </c>
      <c r="J233" s="664">
        <v>13</v>
      </c>
      <c r="K233" s="665">
        <v>109.72</v>
      </c>
    </row>
    <row r="234" spans="1:11" ht="14.4" customHeight="1" x14ac:dyDescent="0.3">
      <c r="A234" s="660" t="s">
        <v>576</v>
      </c>
      <c r="B234" s="661" t="s">
        <v>577</v>
      </c>
      <c r="C234" s="662" t="s">
        <v>592</v>
      </c>
      <c r="D234" s="663" t="s">
        <v>2031</v>
      </c>
      <c r="E234" s="662" t="s">
        <v>5696</v>
      </c>
      <c r="F234" s="663" t="s">
        <v>5697</v>
      </c>
      <c r="G234" s="662" t="s">
        <v>3695</v>
      </c>
      <c r="H234" s="662" t="s">
        <v>3696</v>
      </c>
      <c r="I234" s="664">
        <v>40.966000000000001</v>
      </c>
      <c r="J234" s="664">
        <v>14</v>
      </c>
      <c r="K234" s="665">
        <v>568.26</v>
      </c>
    </row>
    <row r="235" spans="1:11" ht="14.4" customHeight="1" x14ac:dyDescent="0.3">
      <c r="A235" s="660" t="s">
        <v>576</v>
      </c>
      <c r="B235" s="661" t="s">
        <v>577</v>
      </c>
      <c r="C235" s="662" t="s">
        <v>592</v>
      </c>
      <c r="D235" s="663" t="s">
        <v>2031</v>
      </c>
      <c r="E235" s="662" t="s">
        <v>5696</v>
      </c>
      <c r="F235" s="663" t="s">
        <v>5697</v>
      </c>
      <c r="G235" s="662" t="s">
        <v>3847</v>
      </c>
      <c r="H235" s="662" t="s">
        <v>3848</v>
      </c>
      <c r="I235" s="664">
        <v>0.87833333333333341</v>
      </c>
      <c r="J235" s="664">
        <v>5800</v>
      </c>
      <c r="K235" s="665">
        <v>5094</v>
      </c>
    </row>
    <row r="236" spans="1:11" ht="14.4" customHeight="1" x14ac:dyDescent="0.3">
      <c r="A236" s="660" t="s">
        <v>576</v>
      </c>
      <c r="B236" s="661" t="s">
        <v>577</v>
      </c>
      <c r="C236" s="662" t="s">
        <v>592</v>
      </c>
      <c r="D236" s="663" t="s">
        <v>2031</v>
      </c>
      <c r="E236" s="662" t="s">
        <v>5696</v>
      </c>
      <c r="F236" s="663" t="s">
        <v>5697</v>
      </c>
      <c r="G236" s="662" t="s">
        <v>3883</v>
      </c>
      <c r="H236" s="662" t="s">
        <v>3884</v>
      </c>
      <c r="I236" s="664">
        <v>22.15</v>
      </c>
      <c r="J236" s="664">
        <v>75</v>
      </c>
      <c r="K236" s="665">
        <v>1661.25</v>
      </c>
    </row>
    <row r="237" spans="1:11" ht="14.4" customHeight="1" x14ac:dyDescent="0.3">
      <c r="A237" s="660" t="s">
        <v>576</v>
      </c>
      <c r="B237" s="661" t="s">
        <v>577</v>
      </c>
      <c r="C237" s="662" t="s">
        <v>592</v>
      </c>
      <c r="D237" s="663" t="s">
        <v>2031</v>
      </c>
      <c r="E237" s="662" t="s">
        <v>5696</v>
      </c>
      <c r="F237" s="663" t="s">
        <v>5697</v>
      </c>
      <c r="G237" s="662" t="s">
        <v>3885</v>
      </c>
      <c r="H237" s="662" t="s">
        <v>3886</v>
      </c>
      <c r="I237" s="664">
        <v>272.45999999999998</v>
      </c>
      <c r="J237" s="664">
        <v>6</v>
      </c>
      <c r="K237" s="665">
        <v>1634.76</v>
      </c>
    </row>
    <row r="238" spans="1:11" ht="14.4" customHeight="1" x14ac:dyDescent="0.3">
      <c r="A238" s="660" t="s">
        <v>576</v>
      </c>
      <c r="B238" s="661" t="s">
        <v>577</v>
      </c>
      <c r="C238" s="662" t="s">
        <v>592</v>
      </c>
      <c r="D238" s="663" t="s">
        <v>2031</v>
      </c>
      <c r="E238" s="662" t="s">
        <v>5696</v>
      </c>
      <c r="F238" s="663" t="s">
        <v>5697</v>
      </c>
      <c r="G238" s="662" t="s">
        <v>3703</v>
      </c>
      <c r="H238" s="662" t="s">
        <v>3704</v>
      </c>
      <c r="I238" s="664">
        <v>0.61</v>
      </c>
      <c r="J238" s="664">
        <v>14500</v>
      </c>
      <c r="K238" s="665">
        <v>8820</v>
      </c>
    </row>
    <row r="239" spans="1:11" ht="14.4" customHeight="1" x14ac:dyDescent="0.3">
      <c r="A239" s="660" t="s">
        <v>576</v>
      </c>
      <c r="B239" s="661" t="s">
        <v>577</v>
      </c>
      <c r="C239" s="662" t="s">
        <v>592</v>
      </c>
      <c r="D239" s="663" t="s">
        <v>2031</v>
      </c>
      <c r="E239" s="662" t="s">
        <v>5696</v>
      </c>
      <c r="F239" s="663" t="s">
        <v>5697</v>
      </c>
      <c r="G239" s="662" t="s">
        <v>3925</v>
      </c>
      <c r="H239" s="662" t="s">
        <v>3926</v>
      </c>
      <c r="I239" s="664">
        <v>4.371666666666667</v>
      </c>
      <c r="J239" s="664">
        <v>200</v>
      </c>
      <c r="K239" s="665">
        <v>870</v>
      </c>
    </row>
    <row r="240" spans="1:11" ht="14.4" customHeight="1" x14ac:dyDescent="0.3">
      <c r="A240" s="660" t="s">
        <v>576</v>
      </c>
      <c r="B240" s="661" t="s">
        <v>577</v>
      </c>
      <c r="C240" s="662" t="s">
        <v>592</v>
      </c>
      <c r="D240" s="663" t="s">
        <v>2031</v>
      </c>
      <c r="E240" s="662" t="s">
        <v>5696</v>
      </c>
      <c r="F240" s="663" t="s">
        <v>5697</v>
      </c>
      <c r="G240" s="662" t="s">
        <v>3707</v>
      </c>
      <c r="H240" s="662" t="s">
        <v>3708</v>
      </c>
      <c r="I240" s="664">
        <v>8.5766666666666662</v>
      </c>
      <c r="J240" s="664">
        <v>96</v>
      </c>
      <c r="K240" s="665">
        <v>823.3599999999999</v>
      </c>
    </row>
    <row r="241" spans="1:11" ht="14.4" customHeight="1" x14ac:dyDescent="0.3">
      <c r="A241" s="660" t="s">
        <v>576</v>
      </c>
      <c r="B241" s="661" t="s">
        <v>577</v>
      </c>
      <c r="C241" s="662" t="s">
        <v>592</v>
      </c>
      <c r="D241" s="663" t="s">
        <v>2031</v>
      </c>
      <c r="E241" s="662" t="s">
        <v>5696</v>
      </c>
      <c r="F241" s="663" t="s">
        <v>5697</v>
      </c>
      <c r="G241" s="662" t="s">
        <v>3709</v>
      </c>
      <c r="H241" s="662" t="s">
        <v>3710</v>
      </c>
      <c r="I241" s="664">
        <v>13.018333333333331</v>
      </c>
      <c r="J241" s="664">
        <v>14</v>
      </c>
      <c r="K241" s="665">
        <v>182.24999999999997</v>
      </c>
    </row>
    <row r="242" spans="1:11" ht="14.4" customHeight="1" x14ac:dyDescent="0.3">
      <c r="A242" s="660" t="s">
        <v>576</v>
      </c>
      <c r="B242" s="661" t="s">
        <v>577</v>
      </c>
      <c r="C242" s="662" t="s">
        <v>592</v>
      </c>
      <c r="D242" s="663" t="s">
        <v>2031</v>
      </c>
      <c r="E242" s="662" t="s">
        <v>5696</v>
      </c>
      <c r="F242" s="663" t="s">
        <v>5697</v>
      </c>
      <c r="G242" s="662" t="s">
        <v>3853</v>
      </c>
      <c r="H242" s="662" t="s">
        <v>3854</v>
      </c>
      <c r="I242" s="664">
        <v>224.52500000000001</v>
      </c>
      <c r="J242" s="664">
        <v>2</v>
      </c>
      <c r="K242" s="665">
        <v>449.05</v>
      </c>
    </row>
    <row r="243" spans="1:11" ht="14.4" customHeight="1" x14ac:dyDescent="0.3">
      <c r="A243" s="660" t="s">
        <v>576</v>
      </c>
      <c r="B243" s="661" t="s">
        <v>577</v>
      </c>
      <c r="C243" s="662" t="s">
        <v>592</v>
      </c>
      <c r="D243" s="663" t="s">
        <v>2031</v>
      </c>
      <c r="E243" s="662" t="s">
        <v>5696</v>
      </c>
      <c r="F243" s="663" t="s">
        <v>5697</v>
      </c>
      <c r="G243" s="662" t="s">
        <v>3713</v>
      </c>
      <c r="H243" s="662" t="s">
        <v>3714</v>
      </c>
      <c r="I243" s="664">
        <v>0.85333333333333317</v>
      </c>
      <c r="J243" s="664">
        <v>750</v>
      </c>
      <c r="K243" s="665">
        <v>640.5</v>
      </c>
    </row>
    <row r="244" spans="1:11" ht="14.4" customHeight="1" x14ac:dyDescent="0.3">
      <c r="A244" s="660" t="s">
        <v>576</v>
      </c>
      <c r="B244" s="661" t="s">
        <v>577</v>
      </c>
      <c r="C244" s="662" t="s">
        <v>592</v>
      </c>
      <c r="D244" s="663" t="s">
        <v>2031</v>
      </c>
      <c r="E244" s="662" t="s">
        <v>5696</v>
      </c>
      <c r="F244" s="663" t="s">
        <v>5697</v>
      </c>
      <c r="G244" s="662" t="s">
        <v>3857</v>
      </c>
      <c r="H244" s="662" t="s">
        <v>3858</v>
      </c>
      <c r="I244" s="664">
        <v>2.0674999999999999</v>
      </c>
      <c r="J244" s="664">
        <v>250</v>
      </c>
      <c r="K244" s="665">
        <v>517</v>
      </c>
    </row>
    <row r="245" spans="1:11" ht="14.4" customHeight="1" x14ac:dyDescent="0.3">
      <c r="A245" s="660" t="s">
        <v>576</v>
      </c>
      <c r="B245" s="661" t="s">
        <v>577</v>
      </c>
      <c r="C245" s="662" t="s">
        <v>592</v>
      </c>
      <c r="D245" s="663" t="s">
        <v>2031</v>
      </c>
      <c r="E245" s="662" t="s">
        <v>5696</v>
      </c>
      <c r="F245" s="663" t="s">
        <v>5697</v>
      </c>
      <c r="G245" s="662" t="s">
        <v>3861</v>
      </c>
      <c r="H245" s="662" t="s">
        <v>3862</v>
      </c>
      <c r="I245" s="664">
        <v>191.13</v>
      </c>
      <c r="J245" s="664">
        <v>7</v>
      </c>
      <c r="K245" s="665">
        <v>1337.9099999999999</v>
      </c>
    </row>
    <row r="246" spans="1:11" ht="14.4" customHeight="1" x14ac:dyDescent="0.3">
      <c r="A246" s="660" t="s">
        <v>576</v>
      </c>
      <c r="B246" s="661" t="s">
        <v>577</v>
      </c>
      <c r="C246" s="662" t="s">
        <v>592</v>
      </c>
      <c r="D246" s="663" t="s">
        <v>2031</v>
      </c>
      <c r="E246" s="662" t="s">
        <v>5696</v>
      </c>
      <c r="F246" s="663" t="s">
        <v>5697</v>
      </c>
      <c r="G246" s="662" t="s">
        <v>3927</v>
      </c>
      <c r="H246" s="662" t="s">
        <v>3928</v>
      </c>
      <c r="I246" s="664">
        <v>7.13</v>
      </c>
      <c r="J246" s="664">
        <v>168</v>
      </c>
      <c r="K246" s="665">
        <v>1197.2</v>
      </c>
    </row>
    <row r="247" spans="1:11" ht="14.4" customHeight="1" x14ac:dyDescent="0.3">
      <c r="A247" s="660" t="s">
        <v>576</v>
      </c>
      <c r="B247" s="661" t="s">
        <v>577</v>
      </c>
      <c r="C247" s="662" t="s">
        <v>592</v>
      </c>
      <c r="D247" s="663" t="s">
        <v>2031</v>
      </c>
      <c r="E247" s="662" t="s">
        <v>5696</v>
      </c>
      <c r="F247" s="663" t="s">
        <v>5697</v>
      </c>
      <c r="G247" s="662" t="s">
        <v>3929</v>
      </c>
      <c r="H247" s="662" t="s">
        <v>3930</v>
      </c>
      <c r="I247" s="664">
        <v>11.31</v>
      </c>
      <c r="J247" s="664">
        <v>150</v>
      </c>
      <c r="K247" s="665">
        <v>1697</v>
      </c>
    </row>
    <row r="248" spans="1:11" ht="14.4" customHeight="1" x14ac:dyDescent="0.3">
      <c r="A248" s="660" t="s">
        <v>576</v>
      </c>
      <c r="B248" s="661" t="s">
        <v>577</v>
      </c>
      <c r="C248" s="662" t="s">
        <v>592</v>
      </c>
      <c r="D248" s="663" t="s">
        <v>2031</v>
      </c>
      <c r="E248" s="662" t="s">
        <v>5696</v>
      </c>
      <c r="F248" s="663" t="s">
        <v>5697</v>
      </c>
      <c r="G248" s="662" t="s">
        <v>3863</v>
      </c>
      <c r="H248" s="662" t="s">
        <v>3864</v>
      </c>
      <c r="I248" s="664">
        <v>2.54</v>
      </c>
      <c r="J248" s="664">
        <v>15</v>
      </c>
      <c r="K248" s="665">
        <v>38.119999999999997</v>
      </c>
    </row>
    <row r="249" spans="1:11" ht="14.4" customHeight="1" x14ac:dyDescent="0.3">
      <c r="A249" s="660" t="s">
        <v>576</v>
      </c>
      <c r="B249" s="661" t="s">
        <v>577</v>
      </c>
      <c r="C249" s="662" t="s">
        <v>592</v>
      </c>
      <c r="D249" s="663" t="s">
        <v>2031</v>
      </c>
      <c r="E249" s="662" t="s">
        <v>5696</v>
      </c>
      <c r="F249" s="663" t="s">
        <v>5697</v>
      </c>
      <c r="G249" s="662" t="s">
        <v>3931</v>
      </c>
      <c r="H249" s="662" t="s">
        <v>3932</v>
      </c>
      <c r="I249" s="664">
        <v>153</v>
      </c>
      <c r="J249" s="664">
        <v>10</v>
      </c>
      <c r="K249" s="665">
        <v>1529.96</v>
      </c>
    </row>
    <row r="250" spans="1:11" ht="14.4" customHeight="1" x14ac:dyDescent="0.3">
      <c r="A250" s="660" t="s">
        <v>576</v>
      </c>
      <c r="B250" s="661" t="s">
        <v>577</v>
      </c>
      <c r="C250" s="662" t="s">
        <v>592</v>
      </c>
      <c r="D250" s="663" t="s">
        <v>2031</v>
      </c>
      <c r="E250" s="662" t="s">
        <v>5696</v>
      </c>
      <c r="F250" s="663" t="s">
        <v>5697</v>
      </c>
      <c r="G250" s="662" t="s">
        <v>3933</v>
      </c>
      <c r="H250" s="662" t="s">
        <v>3934</v>
      </c>
      <c r="I250" s="664">
        <v>27.805</v>
      </c>
      <c r="J250" s="664">
        <v>100</v>
      </c>
      <c r="K250" s="665">
        <v>2780.66</v>
      </c>
    </row>
    <row r="251" spans="1:11" ht="14.4" customHeight="1" x14ac:dyDescent="0.3">
      <c r="A251" s="660" t="s">
        <v>576</v>
      </c>
      <c r="B251" s="661" t="s">
        <v>577</v>
      </c>
      <c r="C251" s="662" t="s">
        <v>592</v>
      </c>
      <c r="D251" s="663" t="s">
        <v>2031</v>
      </c>
      <c r="E251" s="662" t="s">
        <v>5698</v>
      </c>
      <c r="F251" s="663" t="s">
        <v>5699</v>
      </c>
      <c r="G251" s="662" t="s">
        <v>3735</v>
      </c>
      <c r="H251" s="662" t="s">
        <v>3736</v>
      </c>
      <c r="I251" s="664">
        <v>11.141999999999999</v>
      </c>
      <c r="J251" s="664">
        <v>380</v>
      </c>
      <c r="K251" s="665">
        <v>4234</v>
      </c>
    </row>
    <row r="252" spans="1:11" ht="14.4" customHeight="1" x14ac:dyDescent="0.3">
      <c r="A252" s="660" t="s">
        <v>576</v>
      </c>
      <c r="B252" s="661" t="s">
        <v>577</v>
      </c>
      <c r="C252" s="662" t="s">
        <v>592</v>
      </c>
      <c r="D252" s="663" t="s">
        <v>2031</v>
      </c>
      <c r="E252" s="662" t="s">
        <v>5698</v>
      </c>
      <c r="F252" s="663" t="s">
        <v>5699</v>
      </c>
      <c r="G252" s="662" t="s">
        <v>3737</v>
      </c>
      <c r="H252" s="662" t="s">
        <v>3738</v>
      </c>
      <c r="I252" s="664">
        <v>1.095</v>
      </c>
      <c r="J252" s="664">
        <v>1800</v>
      </c>
      <c r="K252" s="665">
        <v>1972</v>
      </c>
    </row>
    <row r="253" spans="1:11" ht="14.4" customHeight="1" x14ac:dyDescent="0.3">
      <c r="A253" s="660" t="s">
        <v>576</v>
      </c>
      <c r="B253" s="661" t="s">
        <v>577</v>
      </c>
      <c r="C253" s="662" t="s">
        <v>592</v>
      </c>
      <c r="D253" s="663" t="s">
        <v>2031</v>
      </c>
      <c r="E253" s="662" t="s">
        <v>5698</v>
      </c>
      <c r="F253" s="663" t="s">
        <v>5699</v>
      </c>
      <c r="G253" s="662" t="s">
        <v>3739</v>
      </c>
      <c r="H253" s="662" t="s">
        <v>3740</v>
      </c>
      <c r="I253" s="664">
        <v>1.6719999999999999</v>
      </c>
      <c r="J253" s="664">
        <v>500</v>
      </c>
      <c r="K253" s="665">
        <v>836</v>
      </c>
    </row>
    <row r="254" spans="1:11" ht="14.4" customHeight="1" x14ac:dyDescent="0.3">
      <c r="A254" s="660" t="s">
        <v>576</v>
      </c>
      <c r="B254" s="661" t="s">
        <v>577</v>
      </c>
      <c r="C254" s="662" t="s">
        <v>592</v>
      </c>
      <c r="D254" s="663" t="s">
        <v>2031</v>
      </c>
      <c r="E254" s="662" t="s">
        <v>5698</v>
      </c>
      <c r="F254" s="663" t="s">
        <v>5699</v>
      </c>
      <c r="G254" s="662" t="s">
        <v>3741</v>
      </c>
      <c r="H254" s="662" t="s">
        <v>3742</v>
      </c>
      <c r="I254" s="664">
        <v>0.47499999999999992</v>
      </c>
      <c r="J254" s="664">
        <v>1600</v>
      </c>
      <c r="K254" s="665">
        <v>761</v>
      </c>
    </row>
    <row r="255" spans="1:11" ht="14.4" customHeight="1" x14ac:dyDescent="0.3">
      <c r="A255" s="660" t="s">
        <v>576</v>
      </c>
      <c r="B255" s="661" t="s">
        <v>577</v>
      </c>
      <c r="C255" s="662" t="s">
        <v>592</v>
      </c>
      <c r="D255" s="663" t="s">
        <v>2031</v>
      </c>
      <c r="E255" s="662" t="s">
        <v>5698</v>
      </c>
      <c r="F255" s="663" t="s">
        <v>5699</v>
      </c>
      <c r="G255" s="662" t="s">
        <v>3743</v>
      </c>
      <c r="H255" s="662" t="s">
        <v>3744</v>
      </c>
      <c r="I255" s="664">
        <v>0.67</v>
      </c>
      <c r="J255" s="664">
        <v>1100</v>
      </c>
      <c r="K255" s="665">
        <v>737</v>
      </c>
    </row>
    <row r="256" spans="1:11" ht="14.4" customHeight="1" x14ac:dyDescent="0.3">
      <c r="A256" s="660" t="s">
        <v>576</v>
      </c>
      <c r="B256" s="661" t="s">
        <v>577</v>
      </c>
      <c r="C256" s="662" t="s">
        <v>592</v>
      </c>
      <c r="D256" s="663" t="s">
        <v>2031</v>
      </c>
      <c r="E256" s="662" t="s">
        <v>5698</v>
      </c>
      <c r="F256" s="663" t="s">
        <v>5699</v>
      </c>
      <c r="G256" s="662" t="s">
        <v>3745</v>
      </c>
      <c r="H256" s="662" t="s">
        <v>3746</v>
      </c>
      <c r="I256" s="664">
        <v>5.3260000000000005</v>
      </c>
      <c r="J256" s="664">
        <v>600</v>
      </c>
      <c r="K256" s="665">
        <v>3195.2</v>
      </c>
    </row>
    <row r="257" spans="1:11" ht="14.4" customHeight="1" x14ac:dyDescent="0.3">
      <c r="A257" s="660" t="s">
        <v>576</v>
      </c>
      <c r="B257" s="661" t="s">
        <v>577</v>
      </c>
      <c r="C257" s="662" t="s">
        <v>592</v>
      </c>
      <c r="D257" s="663" t="s">
        <v>2031</v>
      </c>
      <c r="E257" s="662" t="s">
        <v>5698</v>
      </c>
      <c r="F257" s="663" t="s">
        <v>5699</v>
      </c>
      <c r="G257" s="662" t="s">
        <v>3865</v>
      </c>
      <c r="H257" s="662" t="s">
        <v>3866</v>
      </c>
      <c r="I257" s="664">
        <v>1.9</v>
      </c>
      <c r="J257" s="664">
        <v>20</v>
      </c>
      <c r="K257" s="665">
        <v>38</v>
      </c>
    </row>
    <row r="258" spans="1:11" ht="14.4" customHeight="1" x14ac:dyDescent="0.3">
      <c r="A258" s="660" t="s">
        <v>576</v>
      </c>
      <c r="B258" s="661" t="s">
        <v>577</v>
      </c>
      <c r="C258" s="662" t="s">
        <v>592</v>
      </c>
      <c r="D258" s="663" t="s">
        <v>2031</v>
      </c>
      <c r="E258" s="662" t="s">
        <v>5698</v>
      </c>
      <c r="F258" s="663" t="s">
        <v>5699</v>
      </c>
      <c r="G258" s="662" t="s">
        <v>3763</v>
      </c>
      <c r="H258" s="662" t="s">
        <v>3764</v>
      </c>
      <c r="I258" s="664">
        <v>2.16</v>
      </c>
      <c r="J258" s="664">
        <v>30</v>
      </c>
      <c r="K258" s="665">
        <v>64.8</v>
      </c>
    </row>
    <row r="259" spans="1:11" ht="14.4" customHeight="1" x14ac:dyDescent="0.3">
      <c r="A259" s="660" t="s">
        <v>576</v>
      </c>
      <c r="B259" s="661" t="s">
        <v>577</v>
      </c>
      <c r="C259" s="662" t="s">
        <v>592</v>
      </c>
      <c r="D259" s="663" t="s">
        <v>2031</v>
      </c>
      <c r="E259" s="662" t="s">
        <v>5698</v>
      </c>
      <c r="F259" s="663" t="s">
        <v>5699</v>
      </c>
      <c r="G259" s="662" t="s">
        <v>3765</v>
      </c>
      <c r="H259" s="662" t="s">
        <v>3766</v>
      </c>
      <c r="I259" s="664">
        <v>2.6266666666666669</v>
      </c>
      <c r="J259" s="664">
        <v>110</v>
      </c>
      <c r="K259" s="665">
        <v>289</v>
      </c>
    </row>
    <row r="260" spans="1:11" ht="14.4" customHeight="1" x14ac:dyDescent="0.3">
      <c r="A260" s="660" t="s">
        <v>576</v>
      </c>
      <c r="B260" s="661" t="s">
        <v>577</v>
      </c>
      <c r="C260" s="662" t="s">
        <v>592</v>
      </c>
      <c r="D260" s="663" t="s">
        <v>2031</v>
      </c>
      <c r="E260" s="662" t="s">
        <v>5698</v>
      </c>
      <c r="F260" s="663" t="s">
        <v>5699</v>
      </c>
      <c r="G260" s="662" t="s">
        <v>3771</v>
      </c>
      <c r="H260" s="662" t="s">
        <v>3772</v>
      </c>
      <c r="I260" s="664">
        <v>2.0550000000000002</v>
      </c>
      <c r="J260" s="664">
        <v>210</v>
      </c>
      <c r="K260" s="665">
        <v>431.7</v>
      </c>
    </row>
    <row r="261" spans="1:11" ht="14.4" customHeight="1" x14ac:dyDescent="0.3">
      <c r="A261" s="660" t="s">
        <v>576</v>
      </c>
      <c r="B261" s="661" t="s">
        <v>577</v>
      </c>
      <c r="C261" s="662" t="s">
        <v>592</v>
      </c>
      <c r="D261" s="663" t="s">
        <v>2031</v>
      </c>
      <c r="E261" s="662" t="s">
        <v>5698</v>
      </c>
      <c r="F261" s="663" t="s">
        <v>5699</v>
      </c>
      <c r="G261" s="662" t="s">
        <v>3935</v>
      </c>
      <c r="H261" s="662" t="s">
        <v>3936</v>
      </c>
      <c r="I261" s="664">
        <v>138.01</v>
      </c>
      <c r="J261" s="664">
        <v>7</v>
      </c>
      <c r="K261" s="665">
        <v>966.07999999999993</v>
      </c>
    </row>
    <row r="262" spans="1:11" ht="14.4" customHeight="1" x14ac:dyDescent="0.3">
      <c r="A262" s="660" t="s">
        <v>576</v>
      </c>
      <c r="B262" s="661" t="s">
        <v>577</v>
      </c>
      <c r="C262" s="662" t="s">
        <v>592</v>
      </c>
      <c r="D262" s="663" t="s">
        <v>2031</v>
      </c>
      <c r="E262" s="662" t="s">
        <v>5698</v>
      </c>
      <c r="F262" s="663" t="s">
        <v>5699</v>
      </c>
      <c r="G262" s="662" t="s">
        <v>3869</v>
      </c>
      <c r="H262" s="662" t="s">
        <v>3870</v>
      </c>
      <c r="I262" s="664">
        <v>15.005000000000001</v>
      </c>
      <c r="J262" s="664">
        <v>35</v>
      </c>
      <c r="K262" s="665">
        <v>525.15</v>
      </c>
    </row>
    <row r="263" spans="1:11" ht="14.4" customHeight="1" x14ac:dyDescent="0.3">
      <c r="A263" s="660" t="s">
        <v>576</v>
      </c>
      <c r="B263" s="661" t="s">
        <v>577</v>
      </c>
      <c r="C263" s="662" t="s">
        <v>592</v>
      </c>
      <c r="D263" s="663" t="s">
        <v>2031</v>
      </c>
      <c r="E263" s="662" t="s">
        <v>5698</v>
      </c>
      <c r="F263" s="663" t="s">
        <v>5699</v>
      </c>
      <c r="G263" s="662" t="s">
        <v>3785</v>
      </c>
      <c r="H263" s="662" t="s">
        <v>3786</v>
      </c>
      <c r="I263" s="664">
        <v>2.5166666666666666</v>
      </c>
      <c r="J263" s="664">
        <v>155</v>
      </c>
      <c r="K263" s="665">
        <v>390.09999999999997</v>
      </c>
    </row>
    <row r="264" spans="1:11" ht="14.4" customHeight="1" x14ac:dyDescent="0.3">
      <c r="A264" s="660" t="s">
        <v>576</v>
      </c>
      <c r="B264" s="661" t="s">
        <v>577</v>
      </c>
      <c r="C264" s="662" t="s">
        <v>592</v>
      </c>
      <c r="D264" s="663" t="s">
        <v>2031</v>
      </c>
      <c r="E264" s="662" t="s">
        <v>5698</v>
      </c>
      <c r="F264" s="663" t="s">
        <v>5699</v>
      </c>
      <c r="G264" s="662" t="s">
        <v>3793</v>
      </c>
      <c r="H264" s="662" t="s">
        <v>3794</v>
      </c>
      <c r="I264" s="664">
        <v>21.233333333333334</v>
      </c>
      <c r="J264" s="664">
        <v>80</v>
      </c>
      <c r="K264" s="665">
        <v>1698.7000000000003</v>
      </c>
    </row>
    <row r="265" spans="1:11" ht="14.4" customHeight="1" x14ac:dyDescent="0.3">
      <c r="A265" s="660" t="s">
        <v>576</v>
      </c>
      <c r="B265" s="661" t="s">
        <v>577</v>
      </c>
      <c r="C265" s="662" t="s">
        <v>592</v>
      </c>
      <c r="D265" s="663" t="s">
        <v>2031</v>
      </c>
      <c r="E265" s="662" t="s">
        <v>5698</v>
      </c>
      <c r="F265" s="663" t="s">
        <v>5699</v>
      </c>
      <c r="G265" s="662" t="s">
        <v>3937</v>
      </c>
      <c r="H265" s="662" t="s">
        <v>3938</v>
      </c>
      <c r="I265" s="664">
        <v>0.59</v>
      </c>
      <c r="J265" s="664">
        <v>500</v>
      </c>
      <c r="K265" s="665">
        <v>296.45</v>
      </c>
    </row>
    <row r="266" spans="1:11" ht="14.4" customHeight="1" x14ac:dyDescent="0.3">
      <c r="A266" s="660" t="s">
        <v>576</v>
      </c>
      <c r="B266" s="661" t="s">
        <v>577</v>
      </c>
      <c r="C266" s="662" t="s">
        <v>592</v>
      </c>
      <c r="D266" s="663" t="s">
        <v>2031</v>
      </c>
      <c r="E266" s="662" t="s">
        <v>5702</v>
      </c>
      <c r="F266" s="663" t="s">
        <v>5703</v>
      </c>
      <c r="G266" s="662" t="s">
        <v>3939</v>
      </c>
      <c r="H266" s="662" t="s">
        <v>3940</v>
      </c>
      <c r="I266" s="664">
        <v>0.30333333333333334</v>
      </c>
      <c r="J266" s="664">
        <v>1000</v>
      </c>
      <c r="K266" s="665">
        <v>302</v>
      </c>
    </row>
    <row r="267" spans="1:11" ht="14.4" customHeight="1" x14ac:dyDescent="0.3">
      <c r="A267" s="660" t="s">
        <v>576</v>
      </c>
      <c r="B267" s="661" t="s">
        <v>577</v>
      </c>
      <c r="C267" s="662" t="s">
        <v>592</v>
      </c>
      <c r="D267" s="663" t="s">
        <v>2031</v>
      </c>
      <c r="E267" s="662" t="s">
        <v>5702</v>
      </c>
      <c r="F267" s="663" t="s">
        <v>5703</v>
      </c>
      <c r="G267" s="662" t="s">
        <v>3813</v>
      </c>
      <c r="H267" s="662" t="s">
        <v>3814</v>
      </c>
      <c r="I267" s="664">
        <v>0.3066666666666667</v>
      </c>
      <c r="J267" s="664">
        <v>2300</v>
      </c>
      <c r="K267" s="665">
        <v>705</v>
      </c>
    </row>
    <row r="268" spans="1:11" ht="14.4" customHeight="1" x14ac:dyDescent="0.3">
      <c r="A268" s="660" t="s">
        <v>576</v>
      </c>
      <c r="B268" s="661" t="s">
        <v>577</v>
      </c>
      <c r="C268" s="662" t="s">
        <v>592</v>
      </c>
      <c r="D268" s="663" t="s">
        <v>2031</v>
      </c>
      <c r="E268" s="662" t="s">
        <v>5702</v>
      </c>
      <c r="F268" s="663" t="s">
        <v>5703</v>
      </c>
      <c r="G268" s="662" t="s">
        <v>3815</v>
      </c>
      <c r="H268" s="662" t="s">
        <v>3816</v>
      </c>
      <c r="I268" s="664">
        <v>0.30333333333333334</v>
      </c>
      <c r="J268" s="664">
        <v>1100</v>
      </c>
      <c r="K268" s="665">
        <v>335</v>
      </c>
    </row>
    <row r="269" spans="1:11" ht="14.4" customHeight="1" x14ac:dyDescent="0.3">
      <c r="A269" s="660" t="s">
        <v>576</v>
      </c>
      <c r="B269" s="661" t="s">
        <v>577</v>
      </c>
      <c r="C269" s="662" t="s">
        <v>592</v>
      </c>
      <c r="D269" s="663" t="s">
        <v>2031</v>
      </c>
      <c r="E269" s="662" t="s">
        <v>5702</v>
      </c>
      <c r="F269" s="663" t="s">
        <v>5703</v>
      </c>
      <c r="G269" s="662" t="s">
        <v>3941</v>
      </c>
      <c r="H269" s="662" t="s">
        <v>3942</v>
      </c>
      <c r="I269" s="664">
        <v>0.67749999999999999</v>
      </c>
      <c r="J269" s="664">
        <v>400</v>
      </c>
      <c r="K269" s="665">
        <v>271</v>
      </c>
    </row>
    <row r="270" spans="1:11" ht="14.4" customHeight="1" x14ac:dyDescent="0.3">
      <c r="A270" s="660" t="s">
        <v>576</v>
      </c>
      <c r="B270" s="661" t="s">
        <v>577</v>
      </c>
      <c r="C270" s="662" t="s">
        <v>592</v>
      </c>
      <c r="D270" s="663" t="s">
        <v>2031</v>
      </c>
      <c r="E270" s="662" t="s">
        <v>5702</v>
      </c>
      <c r="F270" s="663" t="s">
        <v>5703</v>
      </c>
      <c r="G270" s="662" t="s">
        <v>3817</v>
      </c>
      <c r="H270" s="662" t="s">
        <v>3818</v>
      </c>
      <c r="I270" s="664">
        <v>0.48333333333333334</v>
      </c>
      <c r="J270" s="664">
        <v>2600</v>
      </c>
      <c r="K270" s="665">
        <v>1257</v>
      </c>
    </row>
    <row r="271" spans="1:11" ht="14.4" customHeight="1" x14ac:dyDescent="0.3">
      <c r="A271" s="660" t="s">
        <v>576</v>
      </c>
      <c r="B271" s="661" t="s">
        <v>577</v>
      </c>
      <c r="C271" s="662" t="s">
        <v>592</v>
      </c>
      <c r="D271" s="663" t="s">
        <v>2031</v>
      </c>
      <c r="E271" s="662" t="s">
        <v>5704</v>
      </c>
      <c r="F271" s="663" t="s">
        <v>5705</v>
      </c>
      <c r="G271" s="662" t="s">
        <v>3823</v>
      </c>
      <c r="H271" s="662" t="s">
        <v>3824</v>
      </c>
      <c r="I271" s="664">
        <v>0.71</v>
      </c>
      <c r="J271" s="664">
        <v>5800</v>
      </c>
      <c r="K271" s="665">
        <v>4118</v>
      </c>
    </row>
    <row r="272" spans="1:11" ht="14.4" customHeight="1" x14ac:dyDescent="0.3">
      <c r="A272" s="660" t="s">
        <v>576</v>
      </c>
      <c r="B272" s="661" t="s">
        <v>577</v>
      </c>
      <c r="C272" s="662" t="s">
        <v>592</v>
      </c>
      <c r="D272" s="663" t="s">
        <v>2031</v>
      </c>
      <c r="E272" s="662" t="s">
        <v>5704</v>
      </c>
      <c r="F272" s="663" t="s">
        <v>5705</v>
      </c>
      <c r="G272" s="662" t="s">
        <v>3913</v>
      </c>
      <c r="H272" s="662" t="s">
        <v>3914</v>
      </c>
      <c r="I272" s="664">
        <v>0.71</v>
      </c>
      <c r="J272" s="664">
        <v>1400</v>
      </c>
      <c r="K272" s="665">
        <v>994</v>
      </c>
    </row>
    <row r="273" spans="1:11" ht="14.4" customHeight="1" x14ac:dyDescent="0.3">
      <c r="A273" s="660" t="s">
        <v>576</v>
      </c>
      <c r="B273" s="661" t="s">
        <v>577</v>
      </c>
      <c r="C273" s="662" t="s">
        <v>592</v>
      </c>
      <c r="D273" s="663" t="s">
        <v>2031</v>
      </c>
      <c r="E273" s="662" t="s">
        <v>5704</v>
      </c>
      <c r="F273" s="663" t="s">
        <v>5705</v>
      </c>
      <c r="G273" s="662" t="s">
        <v>3825</v>
      </c>
      <c r="H273" s="662" t="s">
        <v>3826</v>
      </c>
      <c r="I273" s="664">
        <v>0.71</v>
      </c>
      <c r="J273" s="664">
        <v>5600</v>
      </c>
      <c r="K273" s="665">
        <v>3976</v>
      </c>
    </row>
    <row r="274" spans="1:11" ht="14.4" customHeight="1" x14ac:dyDescent="0.3">
      <c r="A274" s="660" t="s">
        <v>576</v>
      </c>
      <c r="B274" s="661" t="s">
        <v>577</v>
      </c>
      <c r="C274" s="662" t="s">
        <v>595</v>
      </c>
      <c r="D274" s="663" t="s">
        <v>2032</v>
      </c>
      <c r="E274" s="662" t="s">
        <v>5696</v>
      </c>
      <c r="F274" s="663" t="s">
        <v>5697</v>
      </c>
      <c r="G274" s="662" t="s">
        <v>3827</v>
      </c>
      <c r="H274" s="662" t="s">
        <v>3828</v>
      </c>
      <c r="I274" s="664">
        <v>129.27333333333334</v>
      </c>
      <c r="J274" s="664">
        <v>6</v>
      </c>
      <c r="K274" s="665">
        <v>775.65</v>
      </c>
    </row>
    <row r="275" spans="1:11" ht="14.4" customHeight="1" x14ac:dyDescent="0.3">
      <c r="A275" s="660" t="s">
        <v>576</v>
      </c>
      <c r="B275" s="661" t="s">
        <v>577</v>
      </c>
      <c r="C275" s="662" t="s">
        <v>595</v>
      </c>
      <c r="D275" s="663" t="s">
        <v>2032</v>
      </c>
      <c r="E275" s="662" t="s">
        <v>5696</v>
      </c>
      <c r="F275" s="663" t="s">
        <v>5697</v>
      </c>
      <c r="G275" s="662" t="s">
        <v>3689</v>
      </c>
      <c r="H275" s="662" t="s">
        <v>3690</v>
      </c>
      <c r="I275" s="664">
        <v>260.29750000000001</v>
      </c>
      <c r="J275" s="664">
        <v>7</v>
      </c>
      <c r="K275" s="665">
        <v>1822.0800000000002</v>
      </c>
    </row>
    <row r="276" spans="1:11" ht="14.4" customHeight="1" x14ac:dyDescent="0.3">
      <c r="A276" s="660" t="s">
        <v>576</v>
      </c>
      <c r="B276" s="661" t="s">
        <v>577</v>
      </c>
      <c r="C276" s="662" t="s">
        <v>595</v>
      </c>
      <c r="D276" s="663" t="s">
        <v>2032</v>
      </c>
      <c r="E276" s="662" t="s">
        <v>5696</v>
      </c>
      <c r="F276" s="663" t="s">
        <v>5697</v>
      </c>
      <c r="G276" s="662" t="s">
        <v>3943</v>
      </c>
      <c r="H276" s="662" t="s">
        <v>3944</v>
      </c>
      <c r="I276" s="664">
        <v>123.05</v>
      </c>
      <c r="J276" s="664">
        <v>20</v>
      </c>
      <c r="K276" s="665">
        <v>2461</v>
      </c>
    </row>
    <row r="277" spans="1:11" ht="14.4" customHeight="1" x14ac:dyDescent="0.3">
      <c r="A277" s="660" t="s">
        <v>576</v>
      </c>
      <c r="B277" s="661" t="s">
        <v>577</v>
      </c>
      <c r="C277" s="662" t="s">
        <v>595</v>
      </c>
      <c r="D277" s="663" t="s">
        <v>2032</v>
      </c>
      <c r="E277" s="662" t="s">
        <v>5696</v>
      </c>
      <c r="F277" s="663" t="s">
        <v>5697</v>
      </c>
      <c r="G277" s="662" t="s">
        <v>3921</v>
      </c>
      <c r="H277" s="662" t="s">
        <v>3922</v>
      </c>
      <c r="I277" s="664">
        <v>3.19</v>
      </c>
      <c r="J277" s="664">
        <v>80</v>
      </c>
      <c r="K277" s="665">
        <v>258.39999999999998</v>
      </c>
    </row>
    <row r="278" spans="1:11" ht="14.4" customHeight="1" x14ac:dyDescent="0.3">
      <c r="A278" s="660" t="s">
        <v>576</v>
      </c>
      <c r="B278" s="661" t="s">
        <v>577</v>
      </c>
      <c r="C278" s="662" t="s">
        <v>595</v>
      </c>
      <c r="D278" s="663" t="s">
        <v>2032</v>
      </c>
      <c r="E278" s="662" t="s">
        <v>5696</v>
      </c>
      <c r="F278" s="663" t="s">
        <v>5697</v>
      </c>
      <c r="G278" s="662" t="s">
        <v>3691</v>
      </c>
      <c r="H278" s="662" t="s">
        <v>3692</v>
      </c>
      <c r="I278" s="664">
        <v>3.97</v>
      </c>
      <c r="J278" s="664">
        <v>40</v>
      </c>
      <c r="K278" s="665">
        <v>158.80000000000001</v>
      </c>
    </row>
    <row r="279" spans="1:11" ht="14.4" customHeight="1" x14ac:dyDescent="0.3">
      <c r="A279" s="660" t="s">
        <v>576</v>
      </c>
      <c r="B279" s="661" t="s">
        <v>577</v>
      </c>
      <c r="C279" s="662" t="s">
        <v>595</v>
      </c>
      <c r="D279" s="663" t="s">
        <v>2032</v>
      </c>
      <c r="E279" s="662" t="s">
        <v>5696</v>
      </c>
      <c r="F279" s="663" t="s">
        <v>5697</v>
      </c>
      <c r="G279" s="662" t="s">
        <v>3877</v>
      </c>
      <c r="H279" s="662" t="s">
        <v>3878</v>
      </c>
      <c r="I279" s="664">
        <v>133.755</v>
      </c>
      <c r="J279" s="664">
        <v>20</v>
      </c>
      <c r="K279" s="665">
        <v>2675.08</v>
      </c>
    </row>
    <row r="280" spans="1:11" ht="14.4" customHeight="1" x14ac:dyDescent="0.3">
      <c r="A280" s="660" t="s">
        <v>576</v>
      </c>
      <c r="B280" s="661" t="s">
        <v>577</v>
      </c>
      <c r="C280" s="662" t="s">
        <v>595</v>
      </c>
      <c r="D280" s="663" t="s">
        <v>2032</v>
      </c>
      <c r="E280" s="662" t="s">
        <v>5696</v>
      </c>
      <c r="F280" s="663" t="s">
        <v>5697</v>
      </c>
      <c r="G280" s="662" t="s">
        <v>3693</v>
      </c>
      <c r="H280" s="662" t="s">
        <v>3694</v>
      </c>
      <c r="I280" s="664">
        <v>13.853333333333332</v>
      </c>
      <c r="J280" s="664">
        <v>1200</v>
      </c>
      <c r="K280" s="665">
        <v>16623</v>
      </c>
    </row>
    <row r="281" spans="1:11" ht="14.4" customHeight="1" x14ac:dyDescent="0.3">
      <c r="A281" s="660" t="s">
        <v>576</v>
      </c>
      <c r="B281" s="661" t="s">
        <v>577</v>
      </c>
      <c r="C281" s="662" t="s">
        <v>595</v>
      </c>
      <c r="D281" s="663" t="s">
        <v>2032</v>
      </c>
      <c r="E281" s="662" t="s">
        <v>5696</v>
      </c>
      <c r="F281" s="663" t="s">
        <v>5697</v>
      </c>
      <c r="G281" s="662" t="s">
        <v>3945</v>
      </c>
      <c r="H281" s="662" t="s">
        <v>3946</v>
      </c>
      <c r="I281" s="664">
        <v>4.01</v>
      </c>
      <c r="J281" s="664">
        <v>500</v>
      </c>
      <c r="K281" s="665">
        <v>2005</v>
      </c>
    </row>
    <row r="282" spans="1:11" ht="14.4" customHeight="1" x14ac:dyDescent="0.3">
      <c r="A282" s="660" t="s">
        <v>576</v>
      </c>
      <c r="B282" s="661" t="s">
        <v>577</v>
      </c>
      <c r="C282" s="662" t="s">
        <v>595</v>
      </c>
      <c r="D282" s="663" t="s">
        <v>2032</v>
      </c>
      <c r="E282" s="662" t="s">
        <v>5696</v>
      </c>
      <c r="F282" s="663" t="s">
        <v>5697</v>
      </c>
      <c r="G282" s="662" t="s">
        <v>3845</v>
      </c>
      <c r="H282" s="662" t="s">
        <v>3846</v>
      </c>
      <c r="I282" s="664">
        <v>3.01</v>
      </c>
      <c r="J282" s="664">
        <v>50</v>
      </c>
      <c r="K282" s="665">
        <v>150.5</v>
      </c>
    </row>
    <row r="283" spans="1:11" ht="14.4" customHeight="1" x14ac:dyDescent="0.3">
      <c r="A283" s="660" t="s">
        <v>576</v>
      </c>
      <c r="B283" s="661" t="s">
        <v>577</v>
      </c>
      <c r="C283" s="662" t="s">
        <v>595</v>
      </c>
      <c r="D283" s="663" t="s">
        <v>2032</v>
      </c>
      <c r="E283" s="662" t="s">
        <v>5696</v>
      </c>
      <c r="F283" s="663" t="s">
        <v>5697</v>
      </c>
      <c r="G283" s="662" t="s">
        <v>3847</v>
      </c>
      <c r="H283" s="662" t="s">
        <v>3848</v>
      </c>
      <c r="I283" s="664">
        <v>0.88</v>
      </c>
      <c r="J283" s="664">
        <v>156</v>
      </c>
      <c r="K283" s="665">
        <v>137.28</v>
      </c>
    </row>
    <row r="284" spans="1:11" ht="14.4" customHeight="1" x14ac:dyDescent="0.3">
      <c r="A284" s="660" t="s">
        <v>576</v>
      </c>
      <c r="B284" s="661" t="s">
        <v>577</v>
      </c>
      <c r="C284" s="662" t="s">
        <v>595</v>
      </c>
      <c r="D284" s="663" t="s">
        <v>2032</v>
      </c>
      <c r="E284" s="662" t="s">
        <v>5696</v>
      </c>
      <c r="F284" s="663" t="s">
        <v>5697</v>
      </c>
      <c r="G284" s="662" t="s">
        <v>3879</v>
      </c>
      <c r="H284" s="662" t="s">
        <v>3880</v>
      </c>
      <c r="I284" s="664">
        <v>6.56</v>
      </c>
      <c r="J284" s="664">
        <v>50</v>
      </c>
      <c r="K284" s="665">
        <v>327.92</v>
      </c>
    </row>
    <row r="285" spans="1:11" ht="14.4" customHeight="1" x14ac:dyDescent="0.3">
      <c r="A285" s="660" t="s">
        <v>576</v>
      </c>
      <c r="B285" s="661" t="s">
        <v>577</v>
      </c>
      <c r="C285" s="662" t="s">
        <v>595</v>
      </c>
      <c r="D285" s="663" t="s">
        <v>2032</v>
      </c>
      <c r="E285" s="662" t="s">
        <v>5696</v>
      </c>
      <c r="F285" s="663" t="s">
        <v>5697</v>
      </c>
      <c r="G285" s="662" t="s">
        <v>3947</v>
      </c>
      <c r="H285" s="662" t="s">
        <v>3948</v>
      </c>
      <c r="I285" s="664">
        <v>10.614999999999998</v>
      </c>
      <c r="J285" s="664">
        <v>105</v>
      </c>
      <c r="K285" s="665">
        <v>1115.05</v>
      </c>
    </row>
    <row r="286" spans="1:11" ht="14.4" customHeight="1" x14ac:dyDescent="0.3">
      <c r="A286" s="660" t="s">
        <v>576</v>
      </c>
      <c r="B286" s="661" t="s">
        <v>577</v>
      </c>
      <c r="C286" s="662" t="s">
        <v>595</v>
      </c>
      <c r="D286" s="663" t="s">
        <v>2032</v>
      </c>
      <c r="E286" s="662" t="s">
        <v>5696</v>
      </c>
      <c r="F286" s="663" t="s">
        <v>5697</v>
      </c>
      <c r="G286" s="662" t="s">
        <v>3883</v>
      </c>
      <c r="H286" s="662" t="s">
        <v>3884</v>
      </c>
      <c r="I286" s="664">
        <v>22.15</v>
      </c>
      <c r="J286" s="664">
        <v>160</v>
      </c>
      <c r="K286" s="665">
        <v>3544</v>
      </c>
    </row>
    <row r="287" spans="1:11" ht="14.4" customHeight="1" x14ac:dyDescent="0.3">
      <c r="A287" s="660" t="s">
        <v>576</v>
      </c>
      <c r="B287" s="661" t="s">
        <v>577</v>
      </c>
      <c r="C287" s="662" t="s">
        <v>595</v>
      </c>
      <c r="D287" s="663" t="s">
        <v>2032</v>
      </c>
      <c r="E287" s="662" t="s">
        <v>5696</v>
      </c>
      <c r="F287" s="663" t="s">
        <v>5697</v>
      </c>
      <c r="G287" s="662" t="s">
        <v>3887</v>
      </c>
      <c r="H287" s="662" t="s">
        <v>3888</v>
      </c>
      <c r="I287" s="664">
        <v>12.73</v>
      </c>
      <c r="J287" s="664">
        <v>200</v>
      </c>
      <c r="K287" s="665">
        <v>2546</v>
      </c>
    </row>
    <row r="288" spans="1:11" ht="14.4" customHeight="1" x14ac:dyDescent="0.3">
      <c r="A288" s="660" t="s">
        <v>576</v>
      </c>
      <c r="B288" s="661" t="s">
        <v>577</v>
      </c>
      <c r="C288" s="662" t="s">
        <v>595</v>
      </c>
      <c r="D288" s="663" t="s">
        <v>2032</v>
      </c>
      <c r="E288" s="662" t="s">
        <v>5696</v>
      </c>
      <c r="F288" s="663" t="s">
        <v>5697</v>
      </c>
      <c r="G288" s="662" t="s">
        <v>3949</v>
      </c>
      <c r="H288" s="662" t="s">
        <v>3950</v>
      </c>
      <c r="I288" s="664">
        <v>1.17</v>
      </c>
      <c r="J288" s="664">
        <v>1500</v>
      </c>
      <c r="K288" s="665">
        <v>1759.5</v>
      </c>
    </row>
    <row r="289" spans="1:11" ht="14.4" customHeight="1" x14ac:dyDescent="0.3">
      <c r="A289" s="660" t="s">
        <v>576</v>
      </c>
      <c r="B289" s="661" t="s">
        <v>577</v>
      </c>
      <c r="C289" s="662" t="s">
        <v>595</v>
      </c>
      <c r="D289" s="663" t="s">
        <v>2032</v>
      </c>
      <c r="E289" s="662" t="s">
        <v>5696</v>
      </c>
      <c r="F289" s="663" t="s">
        <v>5697</v>
      </c>
      <c r="G289" s="662" t="s">
        <v>3703</v>
      </c>
      <c r="H289" s="662" t="s">
        <v>3704</v>
      </c>
      <c r="I289" s="664">
        <v>0.60799999999999998</v>
      </c>
      <c r="J289" s="664">
        <v>5000</v>
      </c>
      <c r="K289" s="665">
        <v>3040</v>
      </c>
    </row>
    <row r="290" spans="1:11" ht="14.4" customHeight="1" x14ac:dyDescent="0.3">
      <c r="A290" s="660" t="s">
        <v>576</v>
      </c>
      <c r="B290" s="661" t="s">
        <v>577</v>
      </c>
      <c r="C290" s="662" t="s">
        <v>595</v>
      </c>
      <c r="D290" s="663" t="s">
        <v>2032</v>
      </c>
      <c r="E290" s="662" t="s">
        <v>5696</v>
      </c>
      <c r="F290" s="663" t="s">
        <v>5697</v>
      </c>
      <c r="G290" s="662" t="s">
        <v>3951</v>
      </c>
      <c r="H290" s="662" t="s">
        <v>3952</v>
      </c>
      <c r="I290" s="664">
        <v>3.28</v>
      </c>
      <c r="J290" s="664">
        <v>100</v>
      </c>
      <c r="K290" s="665">
        <v>328</v>
      </c>
    </row>
    <row r="291" spans="1:11" ht="14.4" customHeight="1" x14ac:dyDescent="0.3">
      <c r="A291" s="660" t="s">
        <v>576</v>
      </c>
      <c r="B291" s="661" t="s">
        <v>577</v>
      </c>
      <c r="C291" s="662" t="s">
        <v>595</v>
      </c>
      <c r="D291" s="663" t="s">
        <v>2032</v>
      </c>
      <c r="E291" s="662" t="s">
        <v>5696</v>
      </c>
      <c r="F291" s="663" t="s">
        <v>5697</v>
      </c>
      <c r="G291" s="662" t="s">
        <v>3705</v>
      </c>
      <c r="H291" s="662" t="s">
        <v>3706</v>
      </c>
      <c r="I291" s="664">
        <v>3.4350000000000001</v>
      </c>
      <c r="J291" s="664">
        <v>1500</v>
      </c>
      <c r="K291" s="665">
        <v>5149.3099999999995</v>
      </c>
    </row>
    <row r="292" spans="1:11" ht="14.4" customHeight="1" x14ac:dyDescent="0.3">
      <c r="A292" s="660" t="s">
        <v>576</v>
      </c>
      <c r="B292" s="661" t="s">
        <v>577</v>
      </c>
      <c r="C292" s="662" t="s">
        <v>595</v>
      </c>
      <c r="D292" s="663" t="s">
        <v>2032</v>
      </c>
      <c r="E292" s="662" t="s">
        <v>5696</v>
      </c>
      <c r="F292" s="663" t="s">
        <v>5697</v>
      </c>
      <c r="G292" s="662" t="s">
        <v>3707</v>
      </c>
      <c r="H292" s="662" t="s">
        <v>3708</v>
      </c>
      <c r="I292" s="664">
        <v>8.5749999999999993</v>
      </c>
      <c r="J292" s="664">
        <v>141</v>
      </c>
      <c r="K292" s="665">
        <v>1209.0999999999999</v>
      </c>
    </row>
    <row r="293" spans="1:11" ht="14.4" customHeight="1" x14ac:dyDescent="0.3">
      <c r="A293" s="660" t="s">
        <v>576</v>
      </c>
      <c r="B293" s="661" t="s">
        <v>577</v>
      </c>
      <c r="C293" s="662" t="s">
        <v>595</v>
      </c>
      <c r="D293" s="663" t="s">
        <v>2032</v>
      </c>
      <c r="E293" s="662" t="s">
        <v>5696</v>
      </c>
      <c r="F293" s="663" t="s">
        <v>5697</v>
      </c>
      <c r="G293" s="662" t="s">
        <v>3711</v>
      </c>
      <c r="H293" s="662" t="s">
        <v>3712</v>
      </c>
      <c r="I293" s="664">
        <v>8.7649999999999988</v>
      </c>
      <c r="J293" s="664">
        <v>700</v>
      </c>
      <c r="K293" s="665">
        <v>6129.1</v>
      </c>
    </row>
    <row r="294" spans="1:11" ht="14.4" customHeight="1" x14ac:dyDescent="0.3">
      <c r="A294" s="660" t="s">
        <v>576</v>
      </c>
      <c r="B294" s="661" t="s">
        <v>577</v>
      </c>
      <c r="C294" s="662" t="s">
        <v>595</v>
      </c>
      <c r="D294" s="663" t="s">
        <v>2032</v>
      </c>
      <c r="E294" s="662" t="s">
        <v>5696</v>
      </c>
      <c r="F294" s="663" t="s">
        <v>5697</v>
      </c>
      <c r="G294" s="662" t="s">
        <v>3891</v>
      </c>
      <c r="H294" s="662" t="s">
        <v>3892</v>
      </c>
      <c r="I294" s="664">
        <v>283.01</v>
      </c>
      <c r="J294" s="664">
        <v>15</v>
      </c>
      <c r="K294" s="665">
        <v>4245.18</v>
      </c>
    </row>
    <row r="295" spans="1:11" ht="14.4" customHeight="1" x14ac:dyDescent="0.3">
      <c r="A295" s="660" t="s">
        <v>576</v>
      </c>
      <c r="B295" s="661" t="s">
        <v>577</v>
      </c>
      <c r="C295" s="662" t="s">
        <v>595</v>
      </c>
      <c r="D295" s="663" t="s">
        <v>2032</v>
      </c>
      <c r="E295" s="662" t="s">
        <v>5696</v>
      </c>
      <c r="F295" s="663" t="s">
        <v>5697</v>
      </c>
      <c r="G295" s="662" t="s">
        <v>3713</v>
      </c>
      <c r="H295" s="662" t="s">
        <v>3714</v>
      </c>
      <c r="I295" s="664">
        <v>0.85499999999999998</v>
      </c>
      <c r="J295" s="664">
        <v>500</v>
      </c>
      <c r="K295" s="665">
        <v>426</v>
      </c>
    </row>
    <row r="296" spans="1:11" ht="14.4" customHeight="1" x14ac:dyDescent="0.3">
      <c r="A296" s="660" t="s">
        <v>576</v>
      </c>
      <c r="B296" s="661" t="s">
        <v>577</v>
      </c>
      <c r="C296" s="662" t="s">
        <v>595</v>
      </c>
      <c r="D296" s="663" t="s">
        <v>2032</v>
      </c>
      <c r="E296" s="662" t="s">
        <v>5696</v>
      </c>
      <c r="F296" s="663" t="s">
        <v>5697</v>
      </c>
      <c r="G296" s="662" t="s">
        <v>3855</v>
      </c>
      <c r="H296" s="662" t="s">
        <v>3856</v>
      </c>
      <c r="I296" s="664">
        <v>1.51</v>
      </c>
      <c r="J296" s="664">
        <v>100</v>
      </c>
      <c r="K296" s="665">
        <v>151</v>
      </c>
    </row>
    <row r="297" spans="1:11" ht="14.4" customHeight="1" x14ac:dyDescent="0.3">
      <c r="A297" s="660" t="s">
        <v>576</v>
      </c>
      <c r="B297" s="661" t="s">
        <v>577</v>
      </c>
      <c r="C297" s="662" t="s">
        <v>595</v>
      </c>
      <c r="D297" s="663" t="s">
        <v>2032</v>
      </c>
      <c r="E297" s="662" t="s">
        <v>5696</v>
      </c>
      <c r="F297" s="663" t="s">
        <v>5697</v>
      </c>
      <c r="G297" s="662" t="s">
        <v>3857</v>
      </c>
      <c r="H297" s="662" t="s">
        <v>3858</v>
      </c>
      <c r="I297" s="664">
        <v>2.06</v>
      </c>
      <c r="J297" s="664">
        <v>105</v>
      </c>
      <c r="K297" s="665">
        <v>216.3</v>
      </c>
    </row>
    <row r="298" spans="1:11" ht="14.4" customHeight="1" x14ac:dyDescent="0.3">
      <c r="A298" s="660" t="s">
        <v>576</v>
      </c>
      <c r="B298" s="661" t="s">
        <v>577</v>
      </c>
      <c r="C298" s="662" t="s">
        <v>595</v>
      </c>
      <c r="D298" s="663" t="s">
        <v>2032</v>
      </c>
      <c r="E298" s="662" t="s">
        <v>5696</v>
      </c>
      <c r="F298" s="663" t="s">
        <v>5697</v>
      </c>
      <c r="G298" s="662" t="s">
        <v>3861</v>
      </c>
      <c r="H298" s="662" t="s">
        <v>3862</v>
      </c>
      <c r="I298" s="664">
        <v>191.13</v>
      </c>
      <c r="J298" s="664">
        <v>5</v>
      </c>
      <c r="K298" s="665">
        <v>955.65</v>
      </c>
    </row>
    <row r="299" spans="1:11" ht="14.4" customHeight="1" x14ac:dyDescent="0.3">
      <c r="A299" s="660" t="s">
        <v>576</v>
      </c>
      <c r="B299" s="661" t="s">
        <v>577</v>
      </c>
      <c r="C299" s="662" t="s">
        <v>595</v>
      </c>
      <c r="D299" s="663" t="s">
        <v>2032</v>
      </c>
      <c r="E299" s="662" t="s">
        <v>5696</v>
      </c>
      <c r="F299" s="663" t="s">
        <v>5697</v>
      </c>
      <c r="G299" s="662" t="s">
        <v>3953</v>
      </c>
      <c r="H299" s="662" t="s">
        <v>3954</v>
      </c>
      <c r="I299" s="664">
        <v>790.88</v>
      </c>
      <c r="J299" s="664">
        <v>1</v>
      </c>
      <c r="K299" s="665">
        <v>790.88</v>
      </c>
    </row>
    <row r="300" spans="1:11" ht="14.4" customHeight="1" x14ac:dyDescent="0.3">
      <c r="A300" s="660" t="s">
        <v>576</v>
      </c>
      <c r="B300" s="661" t="s">
        <v>577</v>
      </c>
      <c r="C300" s="662" t="s">
        <v>595</v>
      </c>
      <c r="D300" s="663" t="s">
        <v>2032</v>
      </c>
      <c r="E300" s="662" t="s">
        <v>5696</v>
      </c>
      <c r="F300" s="663" t="s">
        <v>5697</v>
      </c>
      <c r="G300" s="662" t="s">
        <v>3715</v>
      </c>
      <c r="H300" s="662" t="s">
        <v>3716</v>
      </c>
      <c r="I300" s="664">
        <v>12</v>
      </c>
      <c r="J300" s="664">
        <v>100</v>
      </c>
      <c r="K300" s="665">
        <v>1200</v>
      </c>
    </row>
    <row r="301" spans="1:11" ht="14.4" customHeight="1" x14ac:dyDescent="0.3">
      <c r="A301" s="660" t="s">
        <v>576</v>
      </c>
      <c r="B301" s="661" t="s">
        <v>577</v>
      </c>
      <c r="C301" s="662" t="s">
        <v>595</v>
      </c>
      <c r="D301" s="663" t="s">
        <v>2032</v>
      </c>
      <c r="E301" s="662" t="s">
        <v>5696</v>
      </c>
      <c r="F301" s="663" t="s">
        <v>5697</v>
      </c>
      <c r="G301" s="662" t="s">
        <v>3955</v>
      </c>
      <c r="H301" s="662" t="s">
        <v>3956</v>
      </c>
      <c r="I301" s="664">
        <v>380.88</v>
      </c>
      <c r="J301" s="664">
        <v>10</v>
      </c>
      <c r="K301" s="665">
        <v>3808.8</v>
      </c>
    </row>
    <row r="302" spans="1:11" ht="14.4" customHeight="1" x14ac:dyDescent="0.3">
      <c r="A302" s="660" t="s">
        <v>576</v>
      </c>
      <c r="B302" s="661" t="s">
        <v>577</v>
      </c>
      <c r="C302" s="662" t="s">
        <v>595</v>
      </c>
      <c r="D302" s="663" t="s">
        <v>2032</v>
      </c>
      <c r="E302" s="662" t="s">
        <v>5696</v>
      </c>
      <c r="F302" s="663" t="s">
        <v>5697</v>
      </c>
      <c r="G302" s="662" t="s">
        <v>3957</v>
      </c>
      <c r="H302" s="662" t="s">
        <v>3958</v>
      </c>
      <c r="I302" s="664">
        <v>235.15</v>
      </c>
      <c r="J302" s="664">
        <v>10</v>
      </c>
      <c r="K302" s="665">
        <v>2351.48</v>
      </c>
    </row>
    <row r="303" spans="1:11" ht="14.4" customHeight="1" x14ac:dyDescent="0.3">
      <c r="A303" s="660" t="s">
        <v>576</v>
      </c>
      <c r="B303" s="661" t="s">
        <v>577</v>
      </c>
      <c r="C303" s="662" t="s">
        <v>595</v>
      </c>
      <c r="D303" s="663" t="s">
        <v>2032</v>
      </c>
      <c r="E303" s="662" t="s">
        <v>5696</v>
      </c>
      <c r="F303" s="663" t="s">
        <v>5697</v>
      </c>
      <c r="G303" s="662" t="s">
        <v>3959</v>
      </c>
      <c r="H303" s="662" t="s">
        <v>3960</v>
      </c>
      <c r="I303" s="664">
        <v>138</v>
      </c>
      <c r="J303" s="664">
        <v>10</v>
      </c>
      <c r="K303" s="665">
        <v>1380</v>
      </c>
    </row>
    <row r="304" spans="1:11" ht="14.4" customHeight="1" x14ac:dyDescent="0.3">
      <c r="A304" s="660" t="s">
        <v>576</v>
      </c>
      <c r="B304" s="661" t="s">
        <v>577</v>
      </c>
      <c r="C304" s="662" t="s">
        <v>595</v>
      </c>
      <c r="D304" s="663" t="s">
        <v>2032</v>
      </c>
      <c r="E304" s="662" t="s">
        <v>5696</v>
      </c>
      <c r="F304" s="663" t="s">
        <v>5697</v>
      </c>
      <c r="G304" s="662" t="s">
        <v>3961</v>
      </c>
      <c r="H304" s="662" t="s">
        <v>3962</v>
      </c>
      <c r="I304" s="664">
        <v>111.95</v>
      </c>
      <c r="J304" s="664">
        <v>10</v>
      </c>
      <c r="K304" s="665">
        <v>1119.52</v>
      </c>
    </row>
    <row r="305" spans="1:11" ht="14.4" customHeight="1" x14ac:dyDescent="0.3">
      <c r="A305" s="660" t="s">
        <v>576</v>
      </c>
      <c r="B305" s="661" t="s">
        <v>577</v>
      </c>
      <c r="C305" s="662" t="s">
        <v>595</v>
      </c>
      <c r="D305" s="663" t="s">
        <v>2032</v>
      </c>
      <c r="E305" s="662" t="s">
        <v>5698</v>
      </c>
      <c r="F305" s="663" t="s">
        <v>5699</v>
      </c>
      <c r="G305" s="662" t="s">
        <v>3735</v>
      </c>
      <c r="H305" s="662" t="s">
        <v>3736</v>
      </c>
      <c r="I305" s="664">
        <v>11.145999999999999</v>
      </c>
      <c r="J305" s="664">
        <v>250</v>
      </c>
      <c r="K305" s="665">
        <v>2786.5</v>
      </c>
    </row>
    <row r="306" spans="1:11" ht="14.4" customHeight="1" x14ac:dyDescent="0.3">
      <c r="A306" s="660" t="s">
        <v>576</v>
      </c>
      <c r="B306" s="661" t="s">
        <v>577</v>
      </c>
      <c r="C306" s="662" t="s">
        <v>595</v>
      </c>
      <c r="D306" s="663" t="s">
        <v>2032</v>
      </c>
      <c r="E306" s="662" t="s">
        <v>5698</v>
      </c>
      <c r="F306" s="663" t="s">
        <v>5699</v>
      </c>
      <c r="G306" s="662" t="s">
        <v>3963</v>
      </c>
      <c r="H306" s="662" t="s">
        <v>3964</v>
      </c>
      <c r="I306" s="664">
        <v>7.43</v>
      </c>
      <c r="J306" s="664">
        <v>80</v>
      </c>
      <c r="K306" s="665">
        <v>594.4</v>
      </c>
    </row>
    <row r="307" spans="1:11" ht="14.4" customHeight="1" x14ac:dyDescent="0.3">
      <c r="A307" s="660" t="s">
        <v>576</v>
      </c>
      <c r="B307" s="661" t="s">
        <v>577</v>
      </c>
      <c r="C307" s="662" t="s">
        <v>595</v>
      </c>
      <c r="D307" s="663" t="s">
        <v>2032</v>
      </c>
      <c r="E307" s="662" t="s">
        <v>5698</v>
      </c>
      <c r="F307" s="663" t="s">
        <v>5699</v>
      </c>
      <c r="G307" s="662" t="s">
        <v>3737</v>
      </c>
      <c r="H307" s="662" t="s">
        <v>3738</v>
      </c>
      <c r="I307" s="664">
        <v>1.0900000000000001</v>
      </c>
      <c r="J307" s="664">
        <v>2700</v>
      </c>
      <c r="K307" s="665">
        <v>2943</v>
      </c>
    </row>
    <row r="308" spans="1:11" ht="14.4" customHeight="1" x14ac:dyDescent="0.3">
      <c r="A308" s="660" t="s">
        <v>576</v>
      </c>
      <c r="B308" s="661" t="s">
        <v>577</v>
      </c>
      <c r="C308" s="662" t="s">
        <v>595</v>
      </c>
      <c r="D308" s="663" t="s">
        <v>2032</v>
      </c>
      <c r="E308" s="662" t="s">
        <v>5698</v>
      </c>
      <c r="F308" s="663" t="s">
        <v>5699</v>
      </c>
      <c r="G308" s="662" t="s">
        <v>3739</v>
      </c>
      <c r="H308" s="662" t="s">
        <v>3740</v>
      </c>
      <c r="I308" s="664">
        <v>1.6749999999999998</v>
      </c>
      <c r="J308" s="664">
        <v>200</v>
      </c>
      <c r="K308" s="665">
        <v>335</v>
      </c>
    </row>
    <row r="309" spans="1:11" ht="14.4" customHeight="1" x14ac:dyDescent="0.3">
      <c r="A309" s="660" t="s">
        <v>576</v>
      </c>
      <c r="B309" s="661" t="s">
        <v>577</v>
      </c>
      <c r="C309" s="662" t="s">
        <v>595</v>
      </c>
      <c r="D309" s="663" t="s">
        <v>2032</v>
      </c>
      <c r="E309" s="662" t="s">
        <v>5698</v>
      </c>
      <c r="F309" s="663" t="s">
        <v>5699</v>
      </c>
      <c r="G309" s="662" t="s">
        <v>3741</v>
      </c>
      <c r="H309" s="662" t="s">
        <v>3742</v>
      </c>
      <c r="I309" s="664">
        <v>0.47666666666666663</v>
      </c>
      <c r="J309" s="664">
        <v>500</v>
      </c>
      <c r="K309" s="665">
        <v>238</v>
      </c>
    </row>
    <row r="310" spans="1:11" ht="14.4" customHeight="1" x14ac:dyDescent="0.3">
      <c r="A310" s="660" t="s">
        <v>576</v>
      </c>
      <c r="B310" s="661" t="s">
        <v>577</v>
      </c>
      <c r="C310" s="662" t="s">
        <v>595</v>
      </c>
      <c r="D310" s="663" t="s">
        <v>2032</v>
      </c>
      <c r="E310" s="662" t="s">
        <v>5698</v>
      </c>
      <c r="F310" s="663" t="s">
        <v>5699</v>
      </c>
      <c r="G310" s="662" t="s">
        <v>3743</v>
      </c>
      <c r="H310" s="662" t="s">
        <v>3744</v>
      </c>
      <c r="I310" s="664">
        <v>0.67</v>
      </c>
      <c r="J310" s="664">
        <v>4600</v>
      </c>
      <c r="K310" s="665">
        <v>3082</v>
      </c>
    </row>
    <row r="311" spans="1:11" ht="14.4" customHeight="1" x14ac:dyDescent="0.3">
      <c r="A311" s="660" t="s">
        <v>576</v>
      </c>
      <c r="B311" s="661" t="s">
        <v>577</v>
      </c>
      <c r="C311" s="662" t="s">
        <v>595</v>
      </c>
      <c r="D311" s="663" t="s">
        <v>2032</v>
      </c>
      <c r="E311" s="662" t="s">
        <v>5698</v>
      </c>
      <c r="F311" s="663" t="s">
        <v>5699</v>
      </c>
      <c r="G311" s="662" t="s">
        <v>3965</v>
      </c>
      <c r="H311" s="662" t="s">
        <v>3966</v>
      </c>
      <c r="I311" s="664">
        <v>22.53</v>
      </c>
      <c r="J311" s="664">
        <v>3</v>
      </c>
      <c r="K311" s="665">
        <v>67.59</v>
      </c>
    </row>
    <row r="312" spans="1:11" ht="14.4" customHeight="1" x14ac:dyDescent="0.3">
      <c r="A312" s="660" t="s">
        <v>576</v>
      </c>
      <c r="B312" s="661" t="s">
        <v>577</v>
      </c>
      <c r="C312" s="662" t="s">
        <v>595</v>
      </c>
      <c r="D312" s="663" t="s">
        <v>2032</v>
      </c>
      <c r="E312" s="662" t="s">
        <v>5698</v>
      </c>
      <c r="F312" s="663" t="s">
        <v>5699</v>
      </c>
      <c r="G312" s="662" t="s">
        <v>3745</v>
      </c>
      <c r="H312" s="662" t="s">
        <v>3746</v>
      </c>
      <c r="I312" s="664">
        <v>5.32</v>
      </c>
      <c r="J312" s="664">
        <v>200</v>
      </c>
      <c r="K312" s="665">
        <v>1064.5999999999999</v>
      </c>
    </row>
    <row r="313" spans="1:11" ht="14.4" customHeight="1" x14ac:dyDescent="0.3">
      <c r="A313" s="660" t="s">
        <v>576</v>
      </c>
      <c r="B313" s="661" t="s">
        <v>577</v>
      </c>
      <c r="C313" s="662" t="s">
        <v>595</v>
      </c>
      <c r="D313" s="663" t="s">
        <v>2032</v>
      </c>
      <c r="E313" s="662" t="s">
        <v>5698</v>
      </c>
      <c r="F313" s="663" t="s">
        <v>5699</v>
      </c>
      <c r="G313" s="662" t="s">
        <v>3747</v>
      </c>
      <c r="H313" s="662" t="s">
        <v>3748</v>
      </c>
      <c r="I313" s="664">
        <v>2.4620000000000002</v>
      </c>
      <c r="J313" s="664">
        <v>600</v>
      </c>
      <c r="K313" s="665">
        <v>1477</v>
      </c>
    </row>
    <row r="314" spans="1:11" ht="14.4" customHeight="1" x14ac:dyDescent="0.3">
      <c r="A314" s="660" t="s">
        <v>576</v>
      </c>
      <c r="B314" s="661" t="s">
        <v>577</v>
      </c>
      <c r="C314" s="662" t="s">
        <v>595</v>
      </c>
      <c r="D314" s="663" t="s">
        <v>2032</v>
      </c>
      <c r="E314" s="662" t="s">
        <v>5698</v>
      </c>
      <c r="F314" s="663" t="s">
        <v>5699</v>
      </c>
      <c r="G314" s="662" t="s">
        <v>3749</v>
      </c>
      <c r="H314" s="662" t="s">
        <v>3750</v>
      </c>
      <c r="I314" s="664">
        <v>5.87</v>
      </c>
      <c r="J314" s="664">
        <v>850</v>
      </c>
      <c r="K314" s="665">
        <v>5065</v>
      </c>
    </row>
    <row r="315" spans="1:11" ht="14.4" customHeight="1" x14ac:dyDescent="0.3">
      <c r="A315" s="660" t="s">
        <v>576</v>
      </c>
      <c r="B315" s="661" t="s">
        <v>577</v>
      </c>
      <c r="C315" s="662" t="s">
        <v>595</v>
      </c>
      <c r="D315" s="663" t="s">
        <v>2032</v>
      </c>
      <c r="E315" s="662" t="s">
        <v>5698</v>
      </c>
      <c r="F315" s="663" t="s">
        <v>5699</v>
      </c>
      <c r="G315" s="662" t="s">
        <v>3967</v>
      </c>
      <c r="H315" s="662" t="s">
        <v>3968</v>
      </c>
      <c r="I315" s="664">
        <v>26.01</v>
      </c>
      <c r="J315" s="664">
        <v>80</v>
      </c>
      <c r="K315" s="665">
        <v>2081.1999999999998</v>
      </c>
    </row>
    <row r="316" spans="1:11" ht="14.4" customHeight="1" x14ac:dyDescent="0.3">
      <c r="A316" s="660" t="s">
        <v>576</v>
      </c>
      <c r="B316" s="661" t="s">
        <v>577</v>
      </c>
      <c r="C316" s="662" t="s">
        <v>595</v>
      </c>
      <c r="D316" s="663" t="s">
        <v>2032</v>
      </c>
      <c r="E316" s="662" t="s">
        <v>5698</v>
      </c>
      <c r="F316" s="663" t="s">
        <v>5699</v>
      </c>
      <c r="G316" s="662" t="s">
        <v>3751</v>
      </c>
      <c r="H316" s="662" t="s">
        <v>3752</v>
      </c>
      <c r="I316" s="664">
        <v>190.79749999999999</v>
      </c>
      <c r="J316" s="664">
        <v>72</v>
      </c>
      <c r="K316" s="665">
        <v>14103.239999999998</v>
      </c>
    </row>
    <row r="317" spans="1:11" ht="14.4" customHeight="1" x14ac:dyDescent="0.3">
      <c r="A317" s="660" t="s">
        <v>576</v>
      </c>
      <c r="B317" s="661" t="s">
        <v>577</v>
      </c>
      <c r="C317" s="662" t="s">
        <v>595</v>
      </c>
      <c r="D317" s="663" t="s">
        <v>2032</v>
      </c>
      <c r="E317" s="662" t="s">
        <v>5698</v>
      </c>
      <c r="F317" s="663" t="s">
        <v>5699</v>
      </c>
      <c r="G317" s="662" t="s">
        <v>3865</v>
      </c>
      <c r="H317" s="662" t="s">
        <v>3866</v>
      </c>
      <c r="I317" s="664">
        <v>1.895</v>
      </c>
      <c r="J317" s="664">
        <v>100</v>
      </c>
      <c r="K317" s="665">
        <v>189.5</v>
      </c>
    </row>
    <row r="318" spans="1:11" ht="14.4" customHeight="1" x14ac:dyDescent="0.3">
      <c r="A318" s="660" t="s">
        <v>576</v>
      </c>
      <c r="B318" s="661" t="s">
        <v>577</v>
      </c>
      <c r="C318" s="662" t="s">
        <v>595</v>
      </c>
      <c r="D318" s="663" t="s">
        <v>2032</v>
      </c>
      <c r="E318" s="662" t="s">
        <v>5698</v>
      </c>
      <c r="F318" s="663" t="s">
        <v>5699</v>
      </c>
      <c r="G318" s="662" t="s">
        <v>3903</v>
      </c>
      <c r="H318" s="662" t="s">
        <v>3904</v>
      </c>
      <c r="I318" s="664">
        <v>2.3766666666666669</v>
      </c>
      <c r="J318" s="664">
        <v>300</v>
      </c>
      <c r="K318" s="665">
        <v>713</v>
      </c>
    </row>
    <row r="319" spans="1:11" ht="14.4" customHeight="1" x14ac:dyDescent="0.3">
      <c r="A319" s="660" t="s">
        <v>576</v>
      </c>
      <c r="B319" s="661" t="s">
        <v>577</v>
      </c>
      <c r="C319" s="662" t="s">
        <v>595</v>
      </c>
      <c r="D319" s="663" t="s">
        <v>2032</v>
      </c>
      <c r="E319" s="662" t="s">
        <v>5698</v>
      </c>
      <c r="F319" s="663" t="s">
        <v>5699</v>
      </c>
      <c r="G319" s="662" t="s">
        <v>3753</v>
      </c>
      <c r="H319" s="662" t="s">
        <v>3754</v>
      </c>
      <c r="I319" s="664">
        <v>1.9800000000000002</v>
      </c>
      <c r="J319" s="664">
        <v>1250</v>
      </c>
      <c r="K319" s="665">
        <v>2475</v>
      </c>
    </row>
    <row r="320" spans="1:11" ht="14.4" customHeight="1" x14ac:dyDescent="0.3">
      <c r="A320" s="660" t="s">
        <v>576</v>
      </c>
      <c r="B320" s="661" t="s">
        <v>577</v>
      </c>
      <c r="C320" s="662" t="s">
        <v>595</v>
      </c>
      <c r="D320" s="663" t="s">
        <v>2032</v>
      </c>
      <c r="E320" s="662" t="s">
        <v>5698</v>
      </c>
      <c r="F320" s="663" t="s">
        <v>5699</v>
      </c>
      <c r="G320" s="662" t="s">
        <v>3755</v>
      </c>
      <c r="H320" s="662" t="s">
        <v>3756</v>
      </c>
      <c r="I320" s="664">
        <v>1.972</v>
      </c>
      <c r="J320" s="664">
        <v>250</v>
      </c>
      <c r="K320" s="665">
        <v>493</v>
      </c>
    </row>
    <row r="321" spans="1:11" ht="14.4" customHeight="1" x14ac:dyDescent="0.3">
      <c r="A321" s="660" t="s">
        <v>576</v>
      </c>
      <c r="B321" s="661" t="s">
        <v>577</v>
      </c>
      <c r="C321" s="662" t="s">
        <v>595</v>
      </c>
      <c r="D321" s="663" t="s">
        <v>2032</v>
      </c>
      <c r="E321" s="662" t="s">
        <v>5698</v>
      </c>
      <c r="F321" s="663" t="s">
        <v>5699</v>
      </c>
      <c r="G321" s="662" t="s">
        <v>3757</v>
      </c>
      <c r="H321" s="662" t="s">
        <v>3758</v>
      </c>
      <c r="I321" s="664">
        <v>1.92</v>
      </c>
      <c r="J321" s="664">
        <v>50</v>
      </c>
      <c r="K321" s="665">
        <v>96</v>
      </c>
    </row>
    <row r="322" spans="1:11" ht="14.4" customHeight="1" x14ac:dyDescent="0.3">
      <c r="A322" s="660" t="s">
        <v>576</v>
      </c>
      <c r="B322" s="661" t="s">
        <v>577</v>
      </c>
      <c r="C322" s="662" t="s">
        <v>595</v>
      </c>
      <c r="D322" s="663" t="s">
        <v>2032</v>
      </c>
      <c r="E322" s="662" t="s">
        <v>5698</v>
      </c>
      <c r="F322" s="663" t="s">
        <v>5699</v>
      </c>
      <c r="G322" s="662" t="s">
        <v>3761</v>
      </c>
      <c r="H322" s="662" t="s">
        <v>3762</v>
      </c>
      <c r="I322" s="664">
        <v>1.4285714285714287E-2</v>
      </c>
      <c r="J322" s="664">
        <v>1700</v>
      </c>
      <c r="K322" s="665">
        <v>22</v>
      </c>
    </row>
    <row r="323" spans="1:11" ht="14.4" customHeight="1" x14ac:dyDescent="0.3">
      <c r="A323" s="660" t="s">
        <v>576</v>
      </c>
      <c r="B323" s="661" t="s">
        <v>577</v>
      </c>
      <c r="C323" s="662" t="s">
        <v>595</v>
      </c>
      <c r="D323" s="663" t="s">
        <v>2032</v>
      </c>
      <c r="E323" s="662" t="s">
        <v>5698</v>
      </c>
      <c r="F323" s="663" t="s">
        <v>5699</v>
      </c>
      <c r="G323" s="662" t="s">
        <v>3763</v>
      </c>
      <c r="H323" s="662" t="s">
        <v>3764</v>
      </c>
      <c r="I323" s="664">
        <v>2.1675</v>
      </c>
      <c r="J323" s="664">
        <v>200</v>
      </c>
      <c r="K323" s="665">
        <v>433.5</v>
      </c>
    </row>
    <row r="324" spans="1:11" ht="14.4" customHeight="1" x14ac:dyDescent="0.3">
      <c r="A324" s="660" t="s">
        <v>576</v>
      </c>
      <c r="B324" s="661" t="s">
        <v>577</v>
      </c>
      <c r="C324" s="662" t="s">
        <v>595</v>
      </c>
      <c r="D324" s="663" t="s">
        <v>2032</v>
      </c>
      <c r="E324" s="662" t="s">
        <v>5698</v>
      </c>
      <c r="F324" s="663" t="s">
        <v>5699</v>
      </c>
      <c r="G324" s="662" t="s">
        <v>3765</v>
      </c>
      <c r="H324" s="662" t="s">
        <v>3766</v>
      </c>
      <c r="I324" s="664">
        <v>2.5933333333333337</v>
      </c>
      <c r="J324" s="664">
        <v>1350</v>
      </c>
      <c r="K324" s="665">
        <v>3502</v>
      </c>
    </row>
    <row r="325" spans="1:11" ht="14.4" customHeight="1" x14ac:dyDescent="0.3">
      <c r="A325" s="660" t="s">
        <v>576</v>
      </c>
      <c r="B325" s="661" t="s">
        <v>577</v>
      </c>
      <c r="C325" s="662" t="s">
        <v>595</v>
      </c>
      <c r="D325" s="663" t="s">
        <v>2032</v>
      </c>
      <c r="E325" s="662" t="s">
        <v>5698</v>
      </c>
      <c r="F325" s="663" t="s">
        <v>5699</v>
      </c>
      <c r="G325" s="662" t="s">
        <v>3969</v>
      </c>
      <c r="H325" s="662" t="s">
        <v>3970</v>
      </c>
      <c r="I325" s="664">
        <v>90.993333333333339</v>
      </c>
      <c r="J325" s="664">
        <v>170</v>
      </c>
      <c r="K325" s="665">
        <v>15468.900000000001</v>
      </c>
    </row>
    <row r="326" spans="1:11" ht="14.4" customHeight="1" x14ac:dyDescent="0.3">
      <c r="A326" s="660" t="s">
        <v>576</v>
      </c>
      <c r="B326" s="661" t="s">
        <v>577</v>
      </c>
      <c r="C326" s="662" t="s">
        <v>595</v>
      </c>
      <c r="D326" s="663" t="s">
        <v>2032</v>
      </c>
      <c r="E326" s="662" t="s">
        <v>5698</v>
      </c>
      <c r="F326" s="663" t="s">
        <v>5699</v>
      </c>
      <c r="G326" s="662" t="s">
        <v>3867</v>
      </c>
      <c r="H326" s="662" t="s">
        <v>3868</v>
      </c>
      <c r="I326" s="664">
        <v>2.1766666666666667</v>
      </c>
      <c r="J326" s="664">
        <v>300</v>
      </c>
      <c r="K326" s="665">
        <v>653</v>
      </c>
    </row>
    <row r="327" spans="1:11" ht="14.4" customHeight="1" x14ac:dyDescent="0.3">
      <c r="A327" s="660" t="s">
        <v>576</v>
      </c>
      <c r="B327" s="661" t="s">
        <v>577</v>
      </c>
      <c r="C327" s="662" t="s">
        <v>595</v>
      </c>
      <c r="D327" s="663" t="s">
        <v>2032</v>
      </c>
      <c r="E327" s="662" t="s">
        <v>5698</v>
      </c>
      <c r="F327" s="663" t="s">
        <v>5699</v>
      </c>
      <c r="G327" s="662" t="s">
        <v>3767</v>
      </c>
      <c r="H327" s="662" t="s">
        <v>3768</v>
      </c>
      <c r="I327" s="664">
        <v>2.85</v>
      </c>
      <c r="J327" s="664">
        <v>100</v>
      </c>
      <c r="K327" s="665">
        <v>285</v>
      </c>
    </row>
    <row r="328" spans="1:11" ht="14.4" customHeight="1" x14ac:dyDescent="0.3">
      <c r="A328" s="660" t="s">
        <v>576</v>
      </c>
      <c r="B328" s="661" t="s">
        <v>577</v>
      </c>
      <c r="C328" s="662" t="s">
        <v>595</v>
      </c>
      <c r="D328" s="663" t="s">
        <v>2032</v>
      </c>
      <c r="E328" s="662" t="s">
        <v>5698</v>
      </c>
      <c r="F328" s="663" t="s">
        <v>5699</v>
      </c>
      <c r="G328" s="662" t="s">
        <v>3971</v>
      </c>
      <c r="H328" s="662" t="s">
        <v>3972</v>
      </c>
      <c r="I328" s="664">
        <v>29.9</v>
      </c>
      <c r="J328" s="664">
        <v>50</v>
      </c>
      <c r="K328" s="665">
        <v>1495</v>
      </c>
    </row>
    <row r="329" spans="1:11" ht="14.4" customHeight="1" x14ac:dyDescent="0.3">
      <c r="A329" s="660" t="s">
        <v>576</v>
      </c>
      <c r="B329" s="661" t="s">
        <v>577</v>
      </c>
      <c r="C329" s="662" t="s">
        <v>595</v>
      </c>
      <c r="D329" s="663" t="s">
        <v>2032</v>
      </c>
      <c r="E329" s="662" t="s">
        <v>5698</v>
      </c>
      <c r="F329" s="663" t="s">
        <v>5699</v>
      </c>
      <c r="G329" s="662" t="s">
        <v>3769</v>
      </c>
      <c r="H329" s="662" t="s">
        <v>3770</v>
      </c>
      <c r="I329" s="664">
        <v>6.05</v>
      </c>
      <c r="J329" s="664">
        <v>352</v>
      </c>
      <c r="K329" s="665">
        <v>2129.6</v>
      </c>
    </row>
    <row r="330" spans="1:11" ht="14.4" customHeight="1" x14ac:dyDescent="0.3">
      <c r="A330" s="660" t="s">
        <v>576</v>
      </c>
      <c r="B330" s="661" t="s">
        <v>577</v>
      </c>
      <c r="C330" s="662" t="s">
        <v>595</v>
      </c>
      <c r="D330" s="663" t="s">
        <v>2032</v>
      </c>
      <c r="E330" s="662" t="s">
        <v>5698</v>
      </c>
      <c r="F330" s="663" t="s">
        <v>5699</v>
      </c>
      <c r="G330" s="662" t="s">
        <v>3973</v>
      </c>
      <c r="H330" s="662" t="s">
        <v>3974</v>
      </c>
      <c r="I330" s="664">
        <v>1.63</v>
      </c>
      <c r="J330" s="664">
        <v>800</v>
      </c>
      <c r="K330" s="665">
        <v>1304</v>
      </c>
    </row>
    <row r="331" spans="1:11" ht="14.4" customHeight="1" x14ac:dyDescent="0.3">
      <c r="A331" s="660" t="s">
        <v>576</v>
      </c>
      <c r="B331" s="661" t="s">
        <v>577</v>
      </c>
      <c r="C331" s="662" t="s">
        <v>595</v>
      </c>
      <c r="D331" s="663" t="s">
        <v>2032</v>
      </c>
      <c r="E331" s="662" t="s">
        <v>5698</v>
      </c>
      <c r="F331" s="663" t="s">
        <v>5699</v>
      </c>
      <c r="G331" s="662" t="s">
        <v>3973</v>
      </c>
      <c r="H331" s="662" t="s">
        <v>3975</v>
      </c>
      <c r="I331" s="664">
        <v>1.6366666666666665</v>
      </c>
      <c r="J331" s="664">
        <v>900</v>
      </c>
      <c r="K331" s="665">
        <v>1473</v>
      </c>
    </row>
    <row r="332" spans="1:11" ht="14.4" customHeight="1" x14ac:dyDescent="0.3">
      <c r="A332" s="660" t="s">
        <v>576</v>
      </c>
      <c r="B332" s="661" t="s">
        <v>577</v>
      </c>
      <c r="C332" s="662" t="s">
        <v>595</v>
      </c>
      <c r="D332" s="663" t="s">
        <v>2032</v>
      </c>
      <c r="E332" s="662" t="s">
        <v>5698</v>
      </c>
      <c r="F332" s="663" t="s">
        <v>5699</v>
      </c>
      <c r="G332" s="662" t="s">
        <v>3773</v>
      </c>
      <c r="H332" s="662" t="s">
        <v>3774</v>
      </c>
      <c r="I332" s="664">
        <v>5.13</v>
      </c>
      <c r="J332" s="664">
        <v>800</v>
      </c>
      <c r="K332" s="665">
        <v>4104</v>
      </c>
    </row>
    <row r="333" spans="1:11" ht="14.4" customHeight="1" x14ac:dyDescent="0.3">
      <c r="A333" s="660" t="s">
        <v>576</v>
      </c>
      <c r="B333" s="661" t="s">
        <v>577</v>
      </c>
      <c r="C333" s="662" t="s">
        <v>595</v>
      </c>
      <c r="D333" s="663" t="s">
        <v>2032</v>
      </c>
      <c r="E333" s="662" t="s">
        <v>5698</v>
      </c>
      <c r="F333" s="663" t="s">
        <v>5699</v>
      </c>
      <c r="G333" s="662" t="s">
        <v>3907</v>
      </c>
      <c r="H333" s="662" t="s">
        <v>3908</v>
      </c>
      <c r="I333" s="664">
        <v>127.05</v>
      </c>
      <c r="J333" s="664">
        <v>6</v>
      </c>
      <c r="K333" s="665">
        <v>762.3</v>
      </c>
    </row>
    <row r="334" spans="1:11" ht="14.4" customHeight="1" x14ac:dyDescent="0.3">
      <c r="A334" s="660" t="s">
        <v>576</v>
      </c>
      <c r="B334" s="661" t="s">
        <v>577</v>
      </c>
      <c r="C334" s="662" t="s">
        <v>595</v>
      </c>
      <c r="D334" s="663" t="s">
        <v>2032</v>
      </c>
      <c r="E334" s="662" t="s">
        <v>5698</v>
      </c>
      <c r="F334" s="663" t="s">
        <v>5699</v>
      </c>
      <c r="G334" s="662" t="s">
        <v>3935</v>
      </c>
      <c r="H334" s="662" t="s">
        <v>3936</v>
      </c>
      <c r="I334" s="664">
        <v>138.01</v>
      </c>
      <c r="J334" s="664">
        <v>20</v>
      </c>
      <c r="K334" s="665">
        <v>2760.24</v>
      </c>
    </row>
    <row r="335" spans="1:11" ht="14.4" customHeight="1" x14ac:dyDescent="0.3">
      <c r="A335" s="660" t="s">
        <v>576</v>
      </c>
      <c r="B335" s="661" t="s">
        <v>577</v>
      </c>
      <c r="C335" s="662" t="s">
        <v>595</v>
      </c>
      <c r="D335" s="663" t="s">
        <v>2032</v>
      </c>
      <c r="E335" s="662" t="s">
        <v>5698</v>
      </c>
      <c r="F335" s="663" t="s">
        <v>5699</v>
      </c>
      <c r="G335" s="662" t="s">
        <v>3976</v>
      </c>
      <c r="H335" s="662" t="s">
        <v>3977</v>
      </c>
      <c r="I335" s="664">
        <v>34.5</v>
      </c>
      <c r="J335" s="664">
        <v>20</v>
      </c>
      <c r="K335" s="665">
        <v>690.06</v>
      </c>
    </row>
    <row r="336" spans="1:11" ht="14.4" customHeight="1" x14ac:dyDescent="0.3">
      <c r="A336" s="660" t="s">
        <v>576</v>
      </c>
      <c r="B336" s="661" t="s">
        <v>577</v>
      </c>
      <c r="C336" s="662" t="s">
        <v>595</v>
      </c>
      <c r="D336" s="663" t="s">
        <v>2032</v>
      </c>
      <c r="E336" s="662" t="s">
        <v>5698</v>
      </c>
      <c r="F336" s="663" t="s">
        <v>5699</v>
      </c>
      <c r="G336" s="662" t="s">
        <v>3978</v>
      </c>
      <c r="H336" s="662" t="s">
        <v>3979</v>
      </c>
      <c r="I336" s="664">
        <v>84.905000000000001</v>
      </c>
      <c r="J336" s="664">
        <v>120</v>
      </c>
      <c r="K336" s="665">
        <v>10188.43</v>
      </c>
    </row>
    <row r="337" spans="1:11" ht="14.4" customHeight="1" x14ac:dyDescent="0.3">
      <c r="A337" s="660" t="s">
        <v>576</v>
      </c>
      <c r="B337" s="661" t="s">
        <v>577</v>
      </c>
      <c r="C337" s="662" t="s">
        <v>595</v>
      </c>
      <c r="D337" s="663" t="s">
        <v>2032</v>
      </c>
      <c r="E337" s="662" t="s">
        <v>5698</v>
      </c>
      <c r="F337" s="663" t="s">
        <v>5699</v>
      </c>
      <c r="G337" s="662" t="s">
        <v>3775</v>
      </c>
      <c r="H337" s="662" t="s">
        <v>3776</v>
      </c>
      <c r="I337" s="664">
        <v>17.98</v>
      </c>
      <c r="J337" s="664">
        <v>50</v>
      </c>
      <c r="K337" s="665">
        <v>899</v>
      </c>
    </row>
    <row r="338" spans="1:11" ht="14.4" customHeight="1" x14ac:dyDescent="0.3">
      <c r="A338" s="660" t="s">
        <v>576</v>
      </c>
      <c r="B338" s="661" t="s">
        <v>577</v>
      </c>
      <c r="C338" s="662" t="s">
        <v>595</v>
      </c>
      <c r="D338" s="663" t="s">
        <v>2032</v>
      </c>
      <c r="E338" s="662" t="s">
        <v>5698</v>
      </c>
      <c r="F338" s="663" t="s">
        <v>5699</v>
      </c>
      <c r="G338" s="662" t="s">
        <v>3777</v>
      </c>
      <c r="H338" s="662" t="s">
        <v>3778</v>
      </c>
      <c r="I338" s="664">
        <v>17.989999999999998</v>
      </c>
      <c r="J338" s="664">
        <v>50</v>
      </c>
      <c r="K338" s="665">
        <v>899.5</v>
      </c>
    </row>
    <row r="339" spans="1:11" ht="14.4" customHeight="1" x14ac:dyDescent="0.3">
      <c r="A339" s="660" t="s">
        <v>576</v>
      </c>
      <c r="B339" s="661" t="s">
        <v>577</v>
      </c>
      <c r="C339" s="662" t="s">
        <v>595</v>
      </c>
      <c r="D339" s="663" t="s">
        <v>2032</v>
      </c>
      <c r="E339" s="662" t="s">
        <v>5698</v>
      </c>
      <c r="F339" s="663" t="s">
        <v>5699</v>
      </c>
      <c r="G339" s="662" t="s">
        <v>3980</v>
      </c>
      <c r="H339" s="662" t="s">
        <v>3981</v>
      </c>
      <c r="I339" s="664">
        <v>4.4333333333333336</v>
      </c>
      <c r="J339" s="664">
        <v>80</v>
      </c>
      <c r="K339" s="665">
        <v>354.76</v>
      </c>
    </row>
    <row r="340" spans="1:11" ht="14.4" customHeight="1" x14ac:dyDescent="0.3">
      <c r="A340" s="660" t="s">
        <v>576</v>
      </c>
      <c r="B340" s="661" t="s">
        <v>577</v>
      </c>
      <c r="C340" s="662" t="s">
        <v>595</v>
      </c>
      <c r="D340" s="663" t="s">
        <v>2032</v>
      </c>
      <c r="E340" s="662" t="s">
        <v>5698</v>
      </c>
      <c r="F340" s="663" t="s">
        <v>5699</v>
      </c>
      <c r="G340" s="662" t="s">
        <v>3783</v>
      </c>
      <c r="H340" s="662" t="s">
        <v>3784</v>
      </c>
      <c r="I340" s="664">
        <v>12.104999999999999</v>
      </c>
      <c r="J340" s="664">
        <v>200</v>
      </c>
      <c r="K340" s="665">
        <v>2421</v>
      </c>
    </row>
    <row r="341" spans="1:11" ht="14.4" customHeight="1" x14ac:dyDescent="0.3">
      <c r="A341" s="660" t="s">
        <v>576</v>
      </c>
      <c r="B341" s="661" t="s">
        <v>577</v>
      </c>
      <c r="C341" s="662" t="s">
        <v>595</v>
      </c>
      <c r="D341" s="663" t="s">
        <v>2032</v>
      </c>
      <c r="E341" s="662" t="s">
        <v>5698</v>
      </c>
      <c r="F341" s="663" t="s">
        <v>5699</v>
      </c>
      <c r="G341" s="662" t="s">
        <v>3787</v>
      </c>
      <c r="H341" s="662" t="s">
        <v>3788</v>
      </c>
      <c r="I341" s="664">
        <v>13.2</v>
      </c>
      <c r="J341" s="664">
        <v>20</v>
      </c>
      <c r="K341" s="665">
        <v>264</v>
      </c>
    </row>
    <row r="342" spans="1:11" ht="14.4" customHeight="1" x14ac:dyDescent="0.3">
      <c r="A342" s="660" t="s">
        <v>576</v>
      </c>
      <c r="B342" s="661" t="s">
        <v>577</v>
      </c>
      <c r="C342" s="662" t="s">
        <v>595</v>
      </c>
      <c r="D342" s="663" t="s">
        <v>2032</v>
      </c>
      <c r="E342" s="662" t="s">
        <v>5698</v>
      </c>
      <c r="F342" s="663" t="s">
        <v>5699</v>
      </c>
      <c r="G342" s="662" t="s">
        <v>3982</v>
      </c>
      <c r="H342" s="662" t="s">
        <v>3983</v>
      </c>
      <c r="I342" s="664">
        <v>1.3424999999999998</v>
      </c>
      <c r="J342" s="664">
        <v>750</v>
      </c>
      <c r="K342" s="665">
        <v>996</v>
      </c>
    </row>
    <row r="343" spans="1:11" ht="14.4" customHeight="1" x14ac:dyDescent="0.3">
      <c r="A343" s="660" t="s">
        <v>576</v>
      </c>
      <c r="B343" s="661" t="s">
        <v>577</v>
      </c>
      <c r="C343" s="662" t="s">
        <v>595</v>
      </c>
      <c r="D343" s="663" t="s">
        <v>2032</v>
      </c>
      <c r="E343" s="662" t="s">
        <v>5698</v>
      </c>
      <c r="F343" s="663" t="s">
        <v>5699</v>
      </c>
      <c r="G343" s="662" t="s">
        <v>3793</v>
      </c>
      <c r="H343" s="662" t="s">
        <v>3794</v>
      </c>
      <c r="I343" s="664">
        <v>21.234999999999999</v>
      </c>
      <c r="J343" s="664">
        <v>30</v>
      </c>
      <c r="K343" s="665">
        <v>637.1</v>
      </c>
    </row>
    <row r="344" spans="1:11" ht="14.4" customHeight="1" x14ac:dyDescent="0.3">
      <c r="A344" s="660" t="s">
        <v>576</v>
      </c>
      <c r="B344" s="661" t="s">
        <v>577</v>
      </c>
      <c r="C344" s="662" t="s">
        <v>595</v>
      </c>
      <c r="D344" s="663" t="s">
        <v>2032</v>
      </c>
      <c r="E344" s="662" t="s">
        <v>5698</v>
      </c>
      <c r="F344" s="663" t="s">
        <v>5699</v>
      </c>
      <c r="G344" s="662" t="s">
        <v>3984</v>
      </c>
      <c r="H344" s="662" t="s">
        <v>3985</v>
      </c>
      <c r="I344" s="664">
        <v>6.6500000000000012</v>
      </c>
      <c r="J344" s="664">
        <v>15</v>
      </c>
      <c r="K344" s="665">
        <v>99.75</v>
      </c>
    </row>
    <row r="345" spans="1:11" ht="14.4" customHeight="1" x14ac:dyDescent="0.3">
      <c r="A345" s="660" t="s">
        <v>576</v>
      </c>
      <c r="B345" s="661" t="s">
        <v>577</v>
      </c>
      <c r="C345" s="662" t="s">
        <v>595</v>
      </c>
      <c r="D345" s="663" t="s">
        <v>2032</v>
      </c>
      <c r="E345" s="662" t="s">
        <v>5698</v>
      </c>
      <c r="F345" s="663" t="s">
        <v>5699</v>
      </c>
      <c r="G345" s="662" t="s">
        <v>3986</v>
      </c>
      <c r="H345" s="662" t="s">
        <v>3987</v>
      </c>
      <c r="I345" s="664">
        <v>6.65</v>
      </c>
      <c r="J345" s="664">
        <v>5</v>
      </c>
      <c r="K345" s="665">
        <v>33.25</v>
      </c>
    </row>
    <row r="346" spans="1:11" ht="14.4" customHeight="1" x14ac:dyDescent="0.3">
      <c r="A346" s="660" t="s">
        <v>576</v>
      </c>
      <c r="B346" s="661" t="s">
        <v>577</v>
      </c>
      <c r="C346" s="662" t="s">
        <v>595</v>
      </c>
      <c r="D346" s="663" t="s">
        <v>2032</v>
      </c>
      <c r="E346" s="662" t="s">
        <v>5698</v>
      </c>
      <c r="F346" s="663" t="s">
        <v>5699</v>
      </c>
      <c r="G346" s="662" t="s">
        <v>3988</v>
      </c>
      <c r="H346" s="662" t="s">
        <v>3989</v>
      </c>
      <c r="I346" s="664">
        <v>6.65</v>
      </c>
      <c r="J346" s="664">
        <v>5</v>
      </c>
      <c r="K346" s="665">
        <v>33.25</v>
      </c>
    </row>
    <row r="347" spans="1:11" ht="14.4" customHeight="1" x14ac:dyDescent="0.3">
      <c r="A347" s="660" t="s">
        <v>576</v>
      </c>
      <c r="B347" s="661" t="s">
        <v>577</v>
      </c>
      <c r="C347" s="662" t="s">
        <v>595</v>
      </c>
      <c r="D347" s="663" t="s">
        <v>2032</v>
      </c>
      <c r="E347" s="662" t="s">
        <v>5698</v>
      </c>
      <c r="F347" s="663" t="s">
        <v>5699</v>
      </c>
      <c r="G347" s="662" t="s">
        <v>3990</v>
      </c>
      <c r="H347" s="662" t="s">
        <v>3991</v>
      </c>
      <c r="I347" s="664">
        <v>6.66</v>
      </c>
      <c r="J347" s="664">
        <v>5</v>
      </c>
      <c r="K347" s="665">
        <v>33.299999999999997</v>
      </c>
    </row>
    <row r="348" spans="1:11" ht="14.4" customHeight="1" x14ac:dyDescent="0.3">
      <c r="A348" s="660" t="s">
        <v>576</v>
      </c>
      <c r="B348" s="661" t="s">
        <v>577</v>
      </c>
      <c r="C348" s="662" t="s">
        <v>595</v>
      </c>
      <c r="D348" s="663" t="s">
        <v>2032</v>
      </c>
      <c r="E348" s="662" t="s">
        <v>5698</v>
      </c>
      <c r="F348" s="663" t="s">
        <v>5699</v>
      </c>
      <c r="G348" s="662" t="s">
        <v>3992</v>
      </c>
      <c r="H348" s="662" t="s">
        <v>3993</v>
      </c>
      <c r="I348" s="664">
        <v>0.47500000000000003</v>
      </c>
      <c r="J348" s="664">
        <v>1200</v>
      </c>
      <c r="K348" s="665">
        <v>570</v>
      </c>
    </row>
    <row r="349" spans="1:11" ht="14.4" customHeight="1" x14ac:dyDescent="0.3">
      <c r="A349" s="660" t="s">
        <v>576</v>
      </c>
      <c r="B349" s="661" t="s">
        <v>577</v>
      </c>
      <c r="C349" s="662" t="s">
        <v>595</v>
      </c>
      <c r="D349" s="663" t="s">
        <v>2032</v>
      </c>
      <c r="E349" s="662" t="s">
        <v>5698</v>
      </c>
      <c r="F349" s="663" t="s">
        <v>5699</v>
      </c>
      <c r="G349" s="662" t="s">
        <v>3994</v>
      </c>
      <c r="H349" s="662" t="s">
        <v>3995</v>
      </c>
      <c r="I349" s="664">
        <v>0.4757142857142857</v>
      </c>
      <c r="J349" s="664">
        <v>1270</v>
      </c>
      <c r="K349" s="665">
        <v>604.6</v>
      </c>
    </row>
    <row r="350" spans="1:11" ht="14.4" customHeight="1" x14ac:dyDescent="0.3">
      <c r="A350" s="660" t="s">
        <v>576</v>
      </c>
      <c r="B350" s="661" t="s">
        <v>577</v>
      </c>
      <c r="C350" s="662" t="s">
        <v>595</v>
      </c>
      <c r="D350" s="663" t="s">
        <v>2032</v>
      </c>
      <c r="E350" s="662" t="s">
        <v>5698</v>
      </c>
      <c r="F350" s="663" t="s">
        <v>5699</v>
      </c>
      <c r="G350" s="662" t="s">
        <v>3996</v>
      </c>
      <c r="H350" s="662" t="s">
        <v>3997</v>
      </c>
      <c r="I350" s="664">
        <v>4.03</v>
      </c>
      <c r="J350" s="664">
        <v>1100</v>
      </c>
      <c r="K350" s="665">
        <v>4432.1100000000006</v>
      </c>
    </row>
    <row r="351" spans="1:11" ht="14.4" customHeight="1" x14ac:dyDescent="0.3">
      <c r="A351" s="660" t="s">
        <v>576</v>
      </c>
      <c r="B351" s="661" t="s">
        <v>577</v>
      </c>
      <c r="C351" s="662" t="s">
        <v>595</v>
      </c>
      <c r="D351" s="663" t="s">
        <v>2032</v>
      </c>
      <c r="E351" s="662" t="s">
        <v>5698</v>
      </c>
      <c r="F351" s="663" t="s">
        <v>5699</v>
      </c>
      <c r="G351" s="662" t="s">
        <v>3998</v>
      </c>
      <c r="H351" s="662" t="s">
        <v>3999</v>
      </c>
      <c r="I351" s="664">
        <v>2.6</v>
      </c>
      <c r="J351" s="664">
        <v>10</v>
      </c>
      <c r="K351" s="665">
        <v>26</v>
      </c>
    </row>
    <row r="352" spans="1:11" ht="14.4" customHeight="1" x14ac:dyDescent="0.3">
      <c r="A352" s="660" t="s">
        <v>576</v>
      </c>
      <c r="B352" s="661" t="s">
        <v>577</v>
      </c>
      <c r="C352" s="662" t="s">
        <v>595</v>
      </c>
      <c r="D352" s="663" t="s">
        <v>2032</v>
      </c>
      <c r="E352" s="662" t="s">
        <v>5698</v>
      </c>
      <c r="F352" s="663" t="s">
        <v>5699</v>
      </c>
      <c r="G352" s="662" t="s">
        <v>4000</v>
      </c>
      <c r="H352" s="662" t="s">
        <v>4001</v>
      </c>
      <c r="I352" s="664">
        <v>2.6</v>
      </c>
      <c r="J352" s="664">
        <v>10</v>
      </c>
      <c r="K352" s="665">
        <v>26</v>
      </c>
    </row>
    <row r="353" spans="1:11" ht="14.4" customHeight="1" x14ac:dyDescent="0.3">
      <c r="A353" s="660" t="s">
        <v>576</v>
      </c>
      <c r="B353" s="661" t="s">
        <v>577</v>
      </c>
      <c r="C353" s="662" t="s">
        <v>595</v>
      </c>
      <c r="D353" s="663" t="s">
        <v>2032</v>
      </c>
      <c r="E353" s="662" t="s">
        <v>5698</v>
      </c>
      <c r="F353" s="663" t="s">
        <v>5699</v>
      </c>
      <c r="G353" s="662" t="s">
        <v>4002</v>
      </c>
      <c r="H353" s="662" t="s">
        <v>4003</v>
      </c>
      <c r="I353" s="664">
        <v>2.6</v>
      </c>
      <c r="J353" s="664">
        <v>10</v>
      </c>
      <c r="K353" s="665">
        <v>26</v>
      </c>
    </row>
    <row r="354" spans="1:11" ht="14.4" customHeight="1" x14ac:dyDescent="0.3">
      <c r="A354" s="660" t="s">
        <v>576</v>
      </c>
      <c r="B354" s="661" t="s">
        <v>577</v>
      </c>
      <c r="C354" s="662" t="s">
        <v>595</v>
      </c>
      <c r="D354" s="663" t="s">
        <v>2032</v>
      </c>
      <c r="E354" s="662" t="s">
        <v>5698</v>
      </c>
      <c r="F354" s="663" t="s">
        <v>5699</v>
      </c>
      <c r="G354" s="662" t="s">
        <v>4004</v>
      </c>
      <c r="H354" s="662" t="s">
        <v>4005</v>
      </c>
      <c r="I354" s="664">
        <v>2400.64</v>
      </c>
      <c r="J354" s="664">
        <v>3</v>
      </c>
      <c r="K354" s="665">
        <v>7201.92</v>
      </c>
    </row>
    <row r="355" spans="1:11" ht="14.4" customHeight="1" x14ac:dyDescent="0.3">
      <c r="A355" s="660" t="s">
        <v>576</v>
      </c>
      <c r="B355" s="661" t="s">
        <v>577</v>
      </c>
      <c r="C355" s="662" t="s">
        <v>595</v>
      </c>
      <c r="D355" s="663" t="s">
        <v>2032</v>
      </c>
      <c r="E355" s="662" t="s">
        <v>5698</v>
      </c>
      <c r="F355" s="663" t="s">
        <v>5699</v>
      </c>
      <c r="G355" s="662" t="s">
        <v>4006</v>
      </c>
      <c r="H355" s="662" t="s">
        <v>4007</v>
      </c>
      <c r="I355" s="664">
        <v>49.98</v>
      </c>
      <c r="J355" s="664">
        <v>10</v>
      </c>
      <c r="K355" s="665">
        <v>499.75</v>
      </c>
    </row>
    <row r="356" spans="1:11" ht="14.4" customHeight="1" x14ac:dyDescent="0.3">
      <c r="A356" s="660" t="s">
        <v>576</v>
      </c>
      <c r="B356" s="661" t="s">
        <v>577</v>
      </c>
      <c r="C356" s="662" t="s">
        <v>595</v>
      </c>
      <c r="D356" s="663" t="s">
        <v>2032</v>
      </c>
      <c r="E356" s="662" t="s">
        <v>5698</v>
      </c>
      <c r="F356" s="663" t="s">
        <v>5699</v>
      </c>
      <c r="G356" s="662" t="s">
        <v>3801</v>
      </c>
      <c r="H356" s="662" t="s">
        <v>3802</v>
      </c>
      <c r="I356" s="664">
        <v>9.5950000000000006</v>
      </c>
      <c r="J356" s="664">
        <v>425</v>
      </c>
      <c r="K356" s="665">
        <v>4077.38</v>
      </c>
    </row>
    <row r="357" spans="1:11" ht="14.4" customHeight="1" x14ac:dyDescent="0.3">
      <c r="A357" s="660" t="s">
        <v>576</v>
      </c>
      <c r="B357" s="661" t="s">
        <v>577</v>
      </c>
      <c r="C357" s="662" t="s">
        <v>595</v>
      </c>
      <c r="D357" s="663" t="s">
        <v>2032</v>
      </c>
      <c r="E357" s="662" t="s">
        <v>5698</v>
      </c>
      <c r="F357" s="663" t="s">
        <v>5699</v>
      </c>
      <c r="G357" s="662" t="s">
        <v>4008</v>
      </c>
      <c r="H357" s="662" t="s">
        <v>4009</v>
      </c>
      <c r="I357" s="664">
        <v>150</v>
      </c>
      <c r="J357" s="664">
        <v>1</v>
      </c>
      <c r="K357" s="665">
        <v>150</v>
      </c>
    </row>
    <row r="358" spans="1:11" ht="14.4" customHeight="1" x14ac:dyDescent="0.3">
      <c r="A358" s="660" t="s">
        <v>576</v>
      </c>
      <c r="B358" s="661" t="s">
        <v>577</v>
      </c>
      <c r="C358" s="662" t="s">
        <v>595</v>
      </c>
      <c r="D358" s="663" t="s">
        <v>2032</v>
      </c>
      <c r="E358" s="662" t="s">
        <v>5698</v>
      </c>
      <c r="F358" s="663" t="s">
        <v>5699</v>
      </c>
      <c r="G358" s="662" t="s">
        <v>3803</v>
      </c>
      <c r="H358" s="662" t="s">
        <v>3804</v>
      </c>
      <c r="I358" s="664">
        <v>9.2000000000000011</v>
      </c>
      <c r="J358" s="664">
        <v>1000</v>
      </c>
      <c r="K358" s="665">
        <v>9200</v>
      </c>
    </row>
    <row r="359" spans="1:11" ht="14.4" customHeight="1" x14ac:dyDescent="0.3">
      <c r="A359" s="660" t="s">
        <v>576</v>
      </c>
      <c r="B359" s="661" t="s">
        <v>577</v>
      </c>
      <c r="C359" s="662" t="s">
        <v>595</v>
      </c>
      <c r="D359" s="663" t="s">
        <v>2032</v>
      </c>
      <c r="E359" s="662" t="s">
        <v>5698</v>
      </c>
      <c r="F359" s="663" t="s">
        <v>5699</v>
      </c>
      <c r="G359" s="662" t="s">
        <v>3805</v>
      </c>
      <c r="H359" s="662" t="s">
        <v>3806</v>
      </c>
      <c r="I359" s="664">
        <v>172.5</v>
      </c>
      <c r="J359" s="664">
        <v>3</v>
      </c>
      <c r="K359" s="665">
        <v>517.5</v>
      </c>
    </row>
    <row r="360" spans="1:11" ht="14.4" customHeight="1" x14ac:dyDescent="0.3">
      <c r="A360" s="660" t="s">
        <v>576</v>
      </c>
      <c r="B360" s="661" t="s">
        <v>577</v>
      </c>
      <c r="C360" s="662" t="s">
        <v>595</v>
      </c>
      <c r="D360" s="663" t="s">
        <v>2032</v>
      </c>
      <c r="E360" s="662" t="s">
        <v>5698</v>
      </c>
      <c r="F360" s="663" t="s">
        <v>5699</v>
      </c>
      <c r="G360" s="662" t="s">
        <v>4010</v>
      </c>
      <c r="H360" s="662" t="s">
        <v>4011</v>
      </c>
      <c r="I360" s="664">
        <v>11.496666666666668</v>
      </c>
      <c r="J360" s="664">
        <v>100</v>
      </c>
      <c r="K360" s="665">
        <v>1149.51</v>
      </c>
    </row>
    <row r="361" spans="1:11" ht="14.4" customHeight="1" x14ac:dyDescent="0.3">
      <c r="A361" s="660" t="s">
        <v>576</v>
      </c>
      <c r="B361" s="661" t="s">
        <v>577</v>
      </c>
      <c r="C361" s="662" t="s">
        <v>595</v>
      </c>
      <c r="D361" s="663" t="s">
        <v>2032</v>
      </c>
      <c r="E361" s="662" t="s">
        <v>5698</v>
      </c>
      <c r="F361" s="663" t="s">
        <v>5699</v>
      </c>
      <c r="G361" s="662" t="s">
        <v>3871</v>
      </c>
      <c r="H361" s="662" t="s">
        <v>3872</v>
      </c>
      <c r="I361" s="664">
        <v>32.306666666666665</v>
      </c>
      <c r="J361" s="664">
        <v>150</v>
      </c>
      <c r="K361" s="665">
        <v>4846</v>
      </c>
    </row>
    <row r="362" spans="1:11" ht="14.4" customHeight="1" x14ac:dyDescent="0.3">
      <c r="A362" s="660" t="s">
        <v>576</v>
      </c>
      <c r="B362" s="661" t="s">
        <v>577</v>
      </c>
      <c r="C362" s="662" t="s">
        <v>595</v>
      </c>
      <c r="D362" s="663" t="s">
        <v>2032</v>
      </c>
      <c r="E362" s="662" t="s">
        <v>5698</v>
      </c>
      <c r="F362" s="663" t="s">
        <v>5699</v>
      </c>
      <c r="G362" s="662" t="s">
        <v>4012</v>
      </c>
      <c r="H362" s="662" t="s">
        <v>4013</v>
      </c>
      <c r="I362" s="664">
        <v>22.99</v>
      </c>
      <c r="J362" s="664">
        <v>60</v>
      </c>
      <c r="K362" s="665">
        <v>1379.4</v>
      </c>
    </row>
    <row r="363" spans="1:11" ht="14.4" customHeight="1" x14ac:dyDescent="0.3">
      <c r="A363" s="660" t="s">
        <v>576</v>
      </c>
      <c r="B363" s="661" t="s">
        <v>577</v>
      </c>
      <c r="C363" s="662" t="s">
        <v>595</v>
      </c>
      <c r="D363" s="663" t="s">
        <v>2032</v>
      </c>
      <c r="E363" s="662" t="s">
        <v>5698</v>
      </c>
      <c r="F363" s="663" t="s">
        <v>5699</v>
      </c>
      <c r="G363" s="662" t="s">
        <v>4014</v>
      </c>
      <c r="H363" s="662" t="s">
        <v>4015</v>
      </c>
      <c r="I363" s="664">
        <v>60.49</v>
      </c>
      <c r="J363" s="664">
        <v>80</v>
      </c>
      <c r="K363" s="665">
        <v>4839.0300000000007</v>
      </c>
    </row>
    <row r="364" spans="1:11" ht="14.4" customHeight="1" x14ac:dyDescent="0.3">
      <c r="A364" s="660" t="s">
        <v>576</v>
      </c>
      <c r="B364" s="661" t="s">
        <v>577</v>
      </c>
      <c r="C364" s="662" t="s">
        <v>595</v>
      </c>
      <c r="D364" s="663" t="s">
        <v>2032</v>
      </c>
      <c r="E364" s="662" t="s">
        <v>5698</v>
      </c>
      <c r="F364" s="663" t="s">
        <v>5699</v>
      </c>
      <c r="G364" s="662" t="s">
        <v>4016</v>
      </c>
      <c r="H364" s="662" t="s">
        <v>4017</v>
      </c>
      <c r="I364" s="664">
        <v>150</v>
      </c>
      <c r="J364" s="664">
        <v>1</v>
      </c>
      <c r="K364" s="665">
        <v>150</v>
      </c>
    </row>
    <row r="365" spans="1:11" ht="14.4" customHeight="1" x14ac:dyDescent="0.3">
      <c r="A365" s="660" t="s">
        <v>576</v>
      </c>
      <c r="B365" s="661" t="s">
        <v>577</v>
      </c>
      <c r="C365" s="662" t="s">
        <v>595</v>
      </c>
      <c r="D365" s="663" t="s">
        <v>2032</v>
      </c>
      <c r="E365" s="662" t="s">
        <v>5698</v>
      </c>
      <c r="F365" s="663" t="s">
        <v>5699</v>
      </c>
      <c r="G365" s="662" t="s">
        <v>4018</v>
      </c>
      <c r="H365" s="662" t="s">
        <v>4019</v>
      </c>
      <c r="I365" s="664">
        <v>49.98</v>
      </c>
      <c r="J365" s="664">
        <v>10</v>
      </c>
      <c r="K365" s="665">
        <v>499.75</v>
      </c>
    </row>
    <row r="366" spans="1:11" ht="14.4" customHeight="1" x14ac:dyDescent="0.3">
      <c r="A366" s="660" t="s">
        <v>576</v>
      </c>
      <c r="B366" s="661" t="s">
        <v>577</v>
      </c>
      <c r="C366" s="662" t="s">
        <v>595</v>
      </c>
      <c r="D366" s="663" t="s">
        <v>2032</v>
      </c>
      <c r="E366" s="662" t="s">
        <v>5698</v>
      </c>
      <c r="F366" s="663" t="s">
        <v>5699</v>
      </c>
      <c r="G366" s="662" t="s">
        <v>4020</v>
      </c>
      <c r="H366" s="662" t="s">
        <v>4021</v>
      </c>
      <c r="I366" s="664">
        <v>149.80000000000001</v>
      </c>
      <c r="J366" s="664">
        <v>15</v>
      </c>
      <c r="K366" s="665">
        <v>2246.9699999999998</v>
      </c>
    </row>
    <row r="367" spans="1:11" ht="14.4" customHeight="1" x14ac:dyDescent="0.3">
      <c r="A367" s="660" t="s">
        <v>576</v>
      </c>
      <c r="B367" s="661" t="s">
        <v>577</v>
      </c>
      <c r="C367" s="662" t="s">
        <v>595</v>
      </c>
      <c r="D367" s="663" t="s">
        <v>2032</v>
      </c>
      <c r="E367" s="662" t="s">
        <v>5698</v>
      </c>
      <c r="F367" s="663" t="s">
        <v>5699</v>
      </c>
      <c r="G367" s="662" t="s">
        <v>4022</v>
      </c>
      <c r="H367" s="662" t="s">
        <v>4023</v>
      </c>
      <c r="I367" s="664">
        <v>15.49</v>
      </c>
      <c r="J367" s="664">
        <v>20</v>
      </c>
      <c r="K367" s="665">
        <v>309.8</v>
      </c>
    </row>
    <row r="368" spans="1:11" ht="14.4" customHeight="1" x14ac:dyDescent="0.3">
      <c r="A368" s="660" t="s">
        <v>576</v>
      </c>
      <c r="B368" s="661" t="s">
        <v>577</v>
      </c>
      <c r="C368" s="662" t="s">
        <v>595</v>
      </c>
      <c r="D368" s="663" t="s">
        <v>2032</v>
      </c>
      <c r="E368" s="662" t="s">
        <v>5698</v>
      </c>
      <c r="F368" s="663" t="s">
        <v>5699</v>
      </c>
      <c r="G368" s="662" t="s">
        <v>4024</v>
      </c>
      <c r="H368" s="662" t="s">
        <v>4025</v>
      </c>
      <c r="I368" s="664">
        <v>13.31</v>
      </c>
      <c r="J368" s="664">
        <v>30</v>
      </c>
      <c r="K368" s="665">
        <v>399.3</v>
      </c>
    </row>
    <row r="369" spans="1:11" ht="14.4" customHeight="1" x14ac:dyDescent="0.3">
      <c r="A369" s="660" t="s">
        <v>576</v>
      </c>
      <c r="B369" s="661" t="s">
        <v>577</v>
      </c>
      <c r="C369" s="662" t="s">
        <v>595</v>
      </c>
      <c r="D369" s="663" t="s">
        <v>2032</v>
      </c>
      <c r="E369" s="662" t="s">
        <v>5698</v>
      </c>
      <c r="F369" s="663" t="s">
        <v>5699</v>
      </c>
      <c r="G369" s="662" t="s">
        <v>4026</v>
      </c>
      <c r="H369" s="662" t="s">
        <v>4027</v>
      </c>
      <c r="I369" s="664">
        <v>150</v>
      </c>
      <c r="J369" s="664">
        <v>1</v>
      </c>
      <c r="K369" s="665">
        <v>150</v>
      </c>
    </row>
    <row r="370" spans="1:11" ht="14.4" customHeight="1" x14ac:dyDescent="0.3">
      <c r="A370" s="660" t="s">
        <v>576</v>
      </c>
      <c r="B370" s="661" t="s">
        <v>577</v>
      </c>
      <c r="C370" s="662" t="s">
        <v>595</v>
      </c>
      <c r="D370" s="663" t="s">
        <v>2032</v>
      </c>
      <c r="E370" s="662" t="s">
        <v>5698</v>
      </c>
      <c r="F370" s="663" t="s">
        <v>5699</v>
      </c>
      <c r="G370" s="662" t="s">
        <v>4028</v>
      </c>
      <c r="H370" s="662" t="s">
        <v>4029</v>
      </c>
      <c r="I370" s="664">
        <v>3.43</v>
      </c>
      <c r="J370" s="664">
        <v>120</v>
      </c>
      <c r="K370" s="665">
        <v>411.6</v>
      </c>
    </row>
    <row r="371" spans="1:11" ht="14.4" customHeight="1" x14ac:dyDescent="0.3">
      <c r="A371" s="660" t="s">
        <v>576</v>
      </c>
      <c r="B371" s="661" t="s">
        <v>577</v>
      </c>
      <c r="C371" s="662" t="s">
        <v>595</v>
      </c>
      <c r="D371" s="663" t="s">
        <v>2032</v>
      </c>
      <c r="E371" s="662" t="s">
        <v>5708</v>
      </c>
      <c r="F371" s="663" t="s">
        <v>5709</v>
      </c>
      <c r="G371" s="662" t="s">
        <v>4030</v>
      </c>
      <c r="H371" s="662" t="s">
        <v>4031</v>
      </c>
      <c r="I371" s="664">
        <v>442.39</v>
      </c>
      <c r="J371" s="664">
        <v>10</v>
      </c>
      <c r="K371" s="665">
        <v>4423.88</v>
      </c>
    </row>
    <row r="372" spans="1:11" ht="14.4" customHeight="1" x14ac:dyDescent="0.3">
      <c r="A372" s="660" t="s">
        <v>576</v>
      </c>
      <c r="B372" s="661" t="s">
        <v>577</v>
      </c>
      <c r="C372" s="662" t="s">
        <v>595</v>
      </c>
      <c r="D372" s="663" t="s">
        <v>2032</v>
      </c>
      <c r="E372" s="662" t="s">
        <v>5700</v>
      </c>
      <c r="F372" s="663" t="s">
        <v>5701</v>
      </c>
      <c r="G372" s="662" t="s">
        <v>3809</v>
      </c>
      <c r="H372" s="662" t="s">
        <v>3810</v>
      </c>
      <c r="I372" s="664">
        <v>8.1671428571428581</v>
      </c>
      <c r="J372" s="664">
        <v>3100</v>
      </c>
      <c r="K372" s="665">
        <v>25319</v>
      </c>
    </row>
    <row r="373" spans="1:11" ht="14.4" customHeight="1" x14ac:dyDescent="0.3">
      <c r="A373" s="660" t="s">
        <v>576</v>
      </c>
      <c r="B373" s="661" t="s">
        <v>577</v>
      </c>
      <c r="C373" s="662" t="s">
        <v>595</v>
      </c>
      <c r="D373" s="663" t="s">
        <v>2032</v>
      </c>
      <c r="E373" s="662" t="s">
        <v>5700</v>
      </c>
      <c r="F373" s="663" t="s">
        <v>5701</v>
      </c>
      <c r="G373" s="662" t="s">
        <v>3875</v>
      </c>
      <c r="H373" s="662" t="s">
        <v>3876</v>
      </c>
      <c r="I373" s="664">
        <v>12.719999999999999</v>
      </c>
      <c r="J373" s="664">
        <v>500</v>
      </c>
      <c r="K373" s="665">
        <v>6360</v>
      </c>
    </row>
    <row r="374" spans="1:11" ht="14.4" customHeight="1" x14ac:dyDescent="0.3">
      <c r="A374" s="660" t="s">
        <v>576</v>
      </c>
      <c r="B374" s="661" t="s">
        <v>577</v>
      </c>
      <c r="C374" s="662" t="s">
        <v>595</v>
      </c>
      <c r="D374" s="663" t="s">
        <v>2032</v>
      </c>
      <c r="E374" s="662" t="s">
        <v>5702</v>
      </c>
      <c r="F374" s="663" t="s">
        <v>5703</v>
      </c>
      <c r="G374" s="662" t="s">
        <v>3813</v>
      </c>
      <c r="H374" s="662" t="s">
        <v>3814</v>
      </c>
      <c r="I374" s="664">
        <v>0.30399999999999999</v>
      </c>
      <c r="J374" s="664">
        <v>900</v>
      </c>
      <c r="K374" s="665">
        <v>273</v>
      </c>
    </row>
    <row r="375" spans="1:11" ht="14.4" customHeight="1" x14ac:dyDescent="0.3">
      <c r="A375" s="660" t="s">
        <v>576</v>
      </c>
      <c r="B375" s="661" t="s">
        <v>577</v>
      </c>
      <c r="C375" s="662" t="s">
        <v>595</v>
      </c>
      <c r="D375" s="663" t="s">
        <v>2032</v>
      </c>
      <c r="E375" s="662" t="s">
        <v>5702</v>
      </c>
      <c r="F375" s="663" t="s">
        <v>5703</v>
      </c>
      <c r="G375" s="662" t="s">
        <v>3817</v>
      </c>
      <c r="H375" s="662" t="s">
        <v>3818</v>
      </c>
      <c r="I375" s="664">
        <v>0.48499999999999993</v>
      </c>
      <c r="J375" s="664">
        <v>4400</v>
      </c>
      <c r="K375" s="665">
        <v>2134</v>
      </c>
    </row>
    <row r="376" spans="1:11" ht="14.4" customHeight="1" x14ac:dyDescent="0.3">
      <c r="A376" s="660" t="s">
        <v>576</v>
      </c>
      <c r="B376" s="661" t="s">
        <v>577</v>
      </c>
      <c r="C376" s="662" t="s">
        <v>595</v>
      </c>
      <c r="D376" s="663" t="s">
        <v>2032</v>
      </c>
      <c r="E376" s="662" t="s">
        <v>5702</v>
      </c>
      <c r="F376" s="663" t="s">
        <v>5703</v>
      </c>
      <c r="G376" s="662" t="s">
        <v>3819</v>
      </c>
      <c r="H376" s="662" t="s">
        <v>3820</v>
      </c>
      <c r="I376" s="664">
        <v>1.7933333333333337</v>
      </c>
      <c r="J376" s="664">
        <v>1200</v>
      </c>
      <c r="K376" s="665">
        <v>2152</v>
      </c>
    </row>
    <row r="377" spans="1:11" ht="14.4" customHeight="1" x14ac:dyDescent="0.3">
      <c r="A377" s="660" t="s">
        <v>576</v>
      </c>
      <c r="B377" s="661" t="s">
        <v>577</v>
      </c>
      <c r="C377" s="662" t="s">
        <v>595</v>
      </c>
      <c r="D377" s="663" t="s">
        <v>2032</v>
      </c>
      <c r="E377" s="662" t="s">
        <v>5704</v>
      </c>
      <c r="F377" s="663" t="s">
        <v>5705</v>
      </c>
      <c r="G377" s="662" t="s">
        <v>3823</v>
      </c>
      <c r="H377" s="662" t="s">
        <v>3824</v>
      </c>
      <c r="I377" s="664">
        <v>0.71</v>
      </c>
      <c r="J377" s="664">
        <v>13000</v>
      </c>
      <c r="K377" s="665">
        <v>9230</v>
      </c>
    </row>
    <row r="378" spans="1:11" ht="14.4" customHeight="1" x14ac:dyDescent="0.3">
      <c r="A378" s="660" t="s">
        <v>576</v>
      </c>
      <c r="B378" s="661" t="s">
        <v>577</v>
      </c>
      <c r="C378" s="662" t="s">
        <v>595</v>
      </c>
      <c r="D378" s="663" t="s">
        <v>2032</v>
      </c>
      <c r="E378" s="662" t="s">
        <v>5704</v>
      </c>
      <c r="F378" s="663" t="s">
        <v>5705</v>
      </c>
      <c r="G378" s="662" t="s">
        <v>4032</v>
      </c>
      <c r="H378" s="662" t="s">
        <v>4033</v>
      </c>
      <c r="I378" s="664">
        <v>0.71</v>
      </c>
      <c r="J378" s="664">
        <v>3960</v>
      </c>
      <c r="K378" s="665">
        <v>2811.6</v>
      </c>
    </row>
    <row r="379" spans="1:11" ht="14.4" customHeight="1" x14ac:dyDescent="0.3">
      <c r="A379" s="660" t="s">
        <v>576</v>
      </c>
      <c r="B379" s="661" t="s">
        <v>577</v>
      </c>
      <c r="C379" s="662" t="s">
        <v>595</v>
      </c>
      <c r="D379" s="663" t="s">
        <v>2032</v>
      </c>
      <c r="E379" s="662" t="s">
        <v>5704</v>
      </c>
      <c r="F379" s="663" t="s">
        <v>5705</v>
      </c>
      <c r="G379" s="662" t="s">
        <v>3913</v>
      </c>
      <c r="H379" s="662" t="s">
        <v>3914</v>
      </c>
      <c r="I379" s="664">
        <v>0.71</v>
      </c>
      <c r="J379" s="664">
        <v>3000</v>
      </c>
      <c r="K379" s="665">
        <v>2130</v>
      </c>
    </row>
    <row r="380" spans="1:11" ht="14.4" customHeight="1" x14ac:dyDescent="0.3">
      <c r="A380" s="660" t="s">
        <v>576</v>
      </c>
      <c r="B380" s="661" t="s">
        <v>577</v>
      </c>
      <c r="C380" s="662" t="s">
        <v>595</v>
      </c>
      <c r="D380" s="663" t="s">
        <v>2032</v>
      </c>
      <c r="E380" s="662" t="s">
        <v>5704</v>
      </c>
      <c r="F380" s="663" t="s">
        <v>5705</v>
      </c>
      <c r="G380" s="662" t="s">
        <v>3825</v>
      </c>
      <c r="H380" s="662" t="s">
        <v>3826</v>
      </c>
      <c r="I380" s="664">
        <v>0.71</v>
      </c>
      <c r="J380" s="664">
        <v>2200</v>
      </c>
      <c r="K380" s="665">
        <v>1562</v>
      </c>
    </row>
    <row r="381" spans="1:11" ht="14.4" customHeight="1" x14ac:dyDescent="0.3">
      <c r="A381" s="660" t="s">
        <v>576</v>
      </c>
      <c r="B381" s="661" t="s">
        <v>577</v>
      </c>
      <c r="C381" s="662" t="s">
        <v>595</v>
      </c>
      <c r="D381" s="663" t="s">
        <v>2032</v>
      </c>
      <c r="E381" s="662" t="s">
        <v>5706</v>
      </c>
      <c r="F381" s="663" t="s">
        <v>5707</v>
      </c>
      <c r="G381" s="662" t="s">
        <v>3919</v>
      </c>
      <c r="H381" s="662" t="s">
        <v>3920</v>
      </c>
      <c r="I381" s="664">
        <v>142.78</v>
      </c>
      <c r="J381" s="664">
        <v>13</v>
      </c>
      <c r="K381" s="665">
        <v>1856.1399999999999</v>
      </c>
    </row>
    <row r="382" spans="1:11" ht="14.4" customHeight="1" x14ac:dyDescent="0.3">
      <c r="A382" s="660" t="s">
        <v>576</v>
      </c>
      <c r="B382" s="661" t="s">
        <v>577</v>
      </c>
      <c r="C382" s="662" t="s">
        <v>595</v>
      </c>
      <c r="D382" s="663" t="s">
        <v>2032</v>
      </c>
      <c r="E382" s="662" t="s">
        <v>5710</v>
      </c>
      <c r="F382" s="663" t="s">
        <v>5711</v>
      </c>
      <c r="G382" s="662" t="s">
        <v>4034</v>
      </c>
      <c r="H382" s="662" t="s">
        <v>4035</v>
      </c>
      <c r="I382" s="664">
        <v>14.743333333333332</v>
      </c>
      <c r="J382" s="664">
        <v>409</v>
      </c>
      <c r="K382" s="665">
        <v>6072.4500000000007</v>
      </c>
    </row>
    <row r="383" spans="1:11" ht="14.4" customHeight="1" x14ac:dyDescent="0.3">
      <c r="A383" s="660" t="s">
        <v>576</v>
      </c>
      <c r="B383" s="661" t="s">
        <v>577</v>
      </c>
      <c r="C383" s="662" t="s">
        <v>595</v>
      </c>
      <c r="D383" s="663" t="s">
        <v>2032</v>
      </c>
      <c r="E383" s="662" t="s">
        <v>5710</v>
      </c>
      <c r="F383" s="663" t="s">
        <v>5711</v>
      </c>
      <c r="G383" s="662" t="s">
        <v>4036</v>
      </c>
      <c r="H383" s="662" t="s">
        <v>4037</v>
      </c>
      <c r="I383" s="664">
        <v>35.01</v>
      </c>
      <c r="J383" s="664">
        <v>20</v>
      </c>
      <c r="K383" s="665">
        <v>700.12</v>
      </c>
    </row>
    <row r="384" spans="1:11" ht="14.4" customHeight="1" x14ac:dyDescent="0.3">
      <c r="A384" s="660" t="s">
        <v>576</v>
      </c>
      <c r="B384" s="661" t="s">
        <v>577</v>
      </c>
      <c r="C384" s="662" t="s">
        <v>595</v>
      </c>
      <c r="D384" s="663" t="s">
        <v>2032</v>
      </c>
      <c r="E384" s="662" t="s">
        <v>5710</v>
      </c>
      <c r="F384" s="663" t="s">
        <v>5711</v>
      </c>
      <c r="G384" s="662" t="s">
        <v>4038</v>
      </c>
      <c r="H384" s="662" t="s">
        <v>4039</v>
      </c>
      <c r="I384" s="664">
        <v>35.01</v>
      </c>
      <c r="J384" s="664">
        <v>150</v>
      </c>
      <c r="K384" s="665">
        <v>5250.9000000000005</v>
      </c>
    </row>
    <row r="385" spans="1:11" ht="14.4" customHeight="1" x14ac:dyDescent="0.3">
      <c r="A385" s="660" t="s">
        <v>576</v>
      </c>
      <c r="B385" s="661" t="s">
        <v>577</v>
      </c>
      <c r="C385" s="662" t="s">
        <v>595</v>
      </c>
      <c r="D385" s="663" t="s">
        <v>2032</v>
      </c>
      <c r="E385" s="662" t="s">
        <v>5710</v>
      </c>
      <c r="F385" s="663" t="s">
        <v>5711</v>
      </c>
      <c r="G385" s="662" t="s">
        <v>4040</v>
      </c>
      <c r="H385" s="662" t="s">
        <v>4041</v>
      </c>
      <c r="I385" s="664">
        <v>87.6</v>
      </c>
      <c r="J385" s="664">
        <v>40</v>
      </c>
      <c r="K385" s="665">
        <v>3504.2</v>
      </c>
    </row>
    <row r="386" spans="1:11" ht="14.4" customHeight="1" x14ac:dyDescent="0.3">
      <c r="A386" s="660" t="s">
        <v>576</v>
      </c>
      <c r="B386" s="661" t="s">
        <v>577</v>
      </c>
      <c r="C386" s="662" t="s">
        <v>595</v>
      </c>
      <c r="D386" s="663" t="s">
        <v>2032</v>
      </c>
      <c r="E386" s="662" t="s">
        <v>5710</v>
      </c>
      <c r="F386" s="663" t="s">
        <v>5711</v>
      </c>
      <c r="G386" s="662" t="s">
        <v>4042</v>
      </c>
      <c r="H386" s="662" t="s">
        <v>4043</v>
      </c>
      <c r="I386" s="664">
        <v>36.299999999999997</v>
      </c>
      <c r="J386" s="664">
        <v>120</v>
      </c>
      <c r="K386" s="665">
        <v>4356</v>
      </c>
    </row>
    <row r="387" spans="1:11" ht="14.4" customHeight="1" x14ac:dyDescent="0.3">
      <c r="A387" s="660" t="s">
        <v>576</v>
      </c>
      <c r="B387" s="661" t="s">
        <v>577</v>
      </c>
      <c r="C387" s="662" t="s">
        <v>598</v>
      </c>
      <c r="D387" s="663" t="s">
        <v>2033</v>
      </c>
      <c r="E387" s="662" t="s">
        <v>5696</v>
      </c>
      <c r="F387" s="663" t="s">
        <v>5697</v>
      </c>
      <c r="G387" s="662" t="s">
        <v>4044</v>
      </c>
      <c r="H387" s="662" t="s">
        <v>4045</v>
      </c>
      <c r="I387" s="664">
        <v>81.69</v>
      </c>
      <c r="J387" s="664">
        <v>130</v>
      </c>
      <c r="K387" s="665">
        <v>10630.8</v>
      </c>
    </row>
    <row r="388" spans="1:11" ht="14.4" customHeight="1" x14ac:dyDescent="0.3">
      <c r="A388" s="660" t="s">
        <v>576</v>
      </c>
      <c r="B388" s="661" t="s">
        <v>577</v>
      </c>
      <c r="C388" s="662" t="s">
        <v>598</v>
      </c>
      <c r="D388" s="663" t="s">
        <v>2033</v>
      </c>
      <c r="E388" s="662" t="s">
        <v>5696</v>
      </c>
      <c r="F388" s="663" t="s">
        <v>5697</v>
      </c>
      <c r="G388" s="662" t="s">
        <v>3833</v>
      </c>
      <c r="H388" s="662" t="s">
        <v>3834</v>
      </c>
      <c r="I388" s="664">
        <v>2.3966666666666665</v>
      </c>
      <c r="J388" s="664">
        <v>180</v>
      </c>
      <c r="K388" s="665">
        <v>431</v>
      </c>
    </row>
    <row r="389" spans="1:11" ht="14.4" customHeight="1" x14ac:dyDescent="0.3">
      <c r="A389" s="660" t="s">
        <v>576</v>
      </c>
      <c r="B389" s="661" t="s">
        <v>577</v>
      </c>
      <c r="C389" s="662" t="s">
        <v>598</v>
      </c>
      <c r="D389" s="663" t="s">
        <v>2033</v>
      </c>
      <c r="E389" s="662" t="s">
        <v>5696</v>
      </c>
      <c r="F389" s="663" t="s">
        <v>5697</v>
      </c>
      <c r="G389" s="662" t="s">
        <v>3835</v>
      </c>
      <c r="H389" s="662" t="s">
        <v>3836</v>
      </c>
      <c r="I389" s="664">
        <v>3.59</v>
      </c>
      <c r="J389" s="664">
        <v>60</v>
      </c>
      <c r="K389" s="665">
        <v>215.4</v>
      </c>
    </row>
    <row r="390" spans="1:11" ht="14.4" customHeight="1" x14ac:dyDescent="0.3">
      <c r="A390" s="660" t="s">
        <v>576</v>
      </c>
      <c r="B390" s="661" t="s">
        <v>577</v>
      </c>
      <c r="C390" s="662" t="s">
        <v>598</v>
      </c>
      <c r="D390" s="663" t="s">
        <v>2033</v>
      </c>
      <c r="E390" s="662" t="s">
        <v>5696</v>
      </c>
      <c r="F390" s="663" t="s">
        <v>5697</v>
      </c>
      <c r="G390" s="662" t="s">
        <v>3693</v>
      </c>
      <c r="H390" s="662" t="s">
        <v>3694</v>
      </c>
      <c r="I390" s="664">
        <v>13.802499999999998</v>
      </c>
      <c r="J390" s="664">
        <v>490</v>
      </c>
      <c r="K390" s="665">
        <v>6768.2</v>
      </c>
    </row>
    <row r="391" spans="1:11" ht="14.4" customHeight="1" x14ac:dyDescent="0.3">
      <c r="A391" s="660" t="s">
        <v>576</v>
      </c>
      <c r="B391" s="661" t="s">
        <v>577</v>
      </c>
      <c r="C391" s="662" t="s">
        <v>598</v>
      </c>
      <c r="D391" s="663" t="s">
        <v>2033</v>
      </c>
      <c r="E391" s="662" t="s">
        <v>5696</v>
      </c>
      <c r="F391" s="663" t="s">
        <v>5697</v>
      </c>
      <c r="G391" s="662" t="s">
        <v>3837</v>
      </c>
      <c r="H391" s="662" t="s">
        <v>3838</v>
      </c>
      <c r="I391" s="664">
        <v>2.9539999999999997</v>
      </c>
      <c r="J391" s="664">
        <v>280</v>
      </c>
      <c r="K391" s="665">
        <v>827.5</v>
      </c>
    </row>
    <row r="392" spans="1:11" ht="14.4" customHeight="1" x14ac:dyDescent="0.3">
      <c r="A392" s="660" t="s">
        <v>576</v>
      </c>
      <c r="B392" s="661" t="s">
        <v>577</v>
      </c>
      <c r="C392" s="662" t="s">
        <v>598</v>
      </c>
      <c r="D392" s="663" t="s">
        <v>2033</v>
      </c>
      <c r="E392" s="662" t="s">
        <v>5696</v>
      </c>
      <c r="F392" s="663" t="s">
        <v>5697</v>
      </c>
      <c r="G392" s="662" t="s">
        <v>4046</v>
      </c>
      <c r="H392" s="662" t="s">
        <v>4047</v>
      </c>
      <c r="I392" s="664">
        <v>9.75</v>
      </c>
      <c r="J392" s="664">
        <v>50</v>
      </c>
      <c r="K392" s="665">
        <v>487.5</v>
      </c>
    </row>
    <row r="393" spans="1:11" ht="14.4" customHeight="1" x14ac:dyDescent="0.3">
      <c r="A393" s="660" t="s">
        <v>576</v>
      </c>
      <c r="B393" s="661" t="s">
        <v>577</v>
      </c>
      <c r="C393" s="662" t="s">
        <v>598</v>
      </c>
      <c r="D393" s="663" t="s">
        <v>2033</v>
      </c>
      <c r="E393" s="662" t="s">
        <v>5696</v>
      </c>
      <c r="F393" s="663" t="s">
        <v>5697</v>
      </c>
      <c r="G393" s="662" t="s">
        <v>3839</v>
      </c>
      <c r="H393" s="662" t="s">
        <v>3840</v>
      </c>
      <c r="I393" s="664">
        <v>4.29</v>
      </c>
      <c r="J393" s="664">
        <v>180</v>
      </c>
      <c r="K393" s="665">
        <v>772.2</v>
      </c>
    </row>
    <row r="394" spans="1:11" ht="14.4" customHeight="1" x14ac:dyDescent="0.3">
      <c r="A394" s="660" t="s">
        <v>576</v>
      </c>
      <c r="B394" s="661" t="s">
        <v>577</v>
      </c>
      <c r="C394" s="662" t="s">
        <v>598</v>
      </c>
      <c r="D394" s="663" t="s">
        <v>2033</v>
      </c>
      <c r="E394" s="662" t="s">
        <v>5696</v>
      </c>
      <c r="F394" s="663" t="s">
        <v>5697</v>
      </c>
      <c r="G394" s="662" t="s">
        <v>3923</v>
      </c>
      <c r="H394" s="662" t="s">
        <v>3924</v>
      </c>
      <c r="I394" s="664">
        <v>17.55</v>
      </c>
      <c r="J394" s="664">
        <v>640</v>
      </c>
      <c r="K394" s="665">
        <v>11234.970000000001</v>
      </c>
    </row>
    <row r="395" spans="1:11" ht="14.4" customHeight="1" x14ac:dyDescent="0.3">
      <c r="A395" s="660" t="s">
        <v>576</v>
      </c>
      <c r="B395" s="661" t="s">
        <v>577</v>
      </c>
      <c r="C395" s="662" t="s">
        <v>598</v>
      </c>
      <c r="D395" s="663" t="s">
        <v>2033</v>
      </c>
      <c r="E395" s="662" t="s">
        <v>5696</v>
      </c>
      <c r="F395" s="663" t="s">
        <v>5697</v>
      </c>
      <c r="G395" s="662" t="s">
        <v>4048</v>
      </c>
      <c r="H395" s="662" t="s">
        <v>4049</v>
      </c>
      <c r="I395" s="664">
        <v>210.6333333333333</v>
      </c>
      <c r="J395" s="664">
        <v>26</v>
      </c>
      <c r="K395" s="665">
        <v>5476.48</v>
      </c>
    </row>
    <row r="396" spans="1:11" ht="14.4" customHeight="1" x14ac:dyDescent="0.3">
      <c r="A396" s="660" t="s">
        <v>576</v>
      </c>
      <c r="B396" s="661" t="s">
        <v>577</v>
      </c>
      <c r="C396" s="662" t="s">
        <v>598</v>
      </c>
      <c r="D396" s="663" t="s">
        <v>2033</v>
      </c>
      <c r="E396" s="662" t="s">
        <v>5696</v>
      </c>
      <c r="F396" s="663" t="s">
        <v>5697</v>
      </c>
      <c r="G396" s="662" t="s">
        <v>3695</v>
      </c>
      <c r="H396" s="662" t="s">
        <v>3696</v>
      </c>
      <c r="I396" s="664">
        <v>44.056666666666672</v>
      </c>
      <c r="J396" s="664">
        <v>18</v>
      </c>
      <c r="K396" s="665">
        <v>793.02</v>
      </c>
    </row>
    <row r="397" spans="1:11" ht="14.4" customHeight="1" x14ac:dyDescent="0.3">
      <c r="A397" s="660" t="s">
        <v>576</v>
      </c>
      <c r="B397" s="661" t="s">
        <v>577</v>
      </c>
      <c r="C397" s="662" t="s">
        <v>598</v>
      </c>
      <c r="D397" s="663" t="s">
        <v>2033</v>
      </c>
      <c r="E397" s="662" t="s">
        <v>5696</v>
      </c>
      <c r="F397" s="663" t="s">
        <v>5697</v>
      </c>
      <c r="G397" s="662" t="s">
        <v>3845</v>
      </c>
      <c r="H397" s="662" t="s">
        <v>3846</v>
      </c>
      <c r="I397" s="664">
        <v>3.01</v>
      </c>
      <c r="J397" s="664">
        <v>400</v>
      </c>
      <c r="K397" s="665">
        <v>1204</v>
      </c>
    </row>
    <row r="398" spans="1:11" ht="14.4" customHeight="1" x14ac:dyDescent="0.3">
      <c r="A398" s="660" t="s">
        <v>576</v>
      </c>
      <c r="B398" s="661" t="s">
        <v>577</v>
      </c>
      <c r="C398" s="662" t="s">
        <v>598</v>
      </c>
      <c r="D398" s="663" t="s">
        <v>2033</v>
      </c>
      <c r="E398" s="662" t="s">
        <v>5696</v>
      </c>
      <c r="F398" s="663" t="s">
        <v>5697</v>
      </c>
      <c r="G398" s="662" t="s">
        <v>4050</v>
      </c>
      <c r="H398" s="662" t="s">
        <v>4051</v>
      </c>
      <c r="I398" s="664">
        <v>65.2</v>
      </c>
      <c r="J398" s="664">
        <v>20</v>
      </c>
      <c r="K398" s="665">
        <v>1304</v>
      </c>
    </row>
    <row r="399" spans="1:11" ht="14.4" customHeight="1" x14ac:dyDescent="0.3">
      <c r="A399" s="660" t="s">
        <v>576</v>
      </c>
      <c r="B399" s="661" t="s">
        <v>577</v>
      </c>
      <c r="C399" s="662" t="s">
        <v>598</v>
      </c>
      <c r="D399" s="663" t="s">
        <v>2033</v>
      </c>
      <c r="E399" s="662" t="s">
        <v>5696</v>
      </c>
      <c r="F399" s="663" t="s">
        <v>5697</v>
      </c>
      <c r="G399" s="662" t="s">
        <v>3879</v>
      </c>
      <c r="H399" s="662" t="s">
        <v>3880</v>
      </c>
      <c r="I399" s="664">
        <v>6.56</v>
      </c>
      <c r="J399" s="664">
        <v>50</v>
      </c>
      <c r="K399" s="665">
        <v>327.92</v>
      </c>
    </row>
    <row r="400" spans="1:11" ht="14.4" customHeight="1" x14ac:dyDescent="0.3">
      <c r="A400" s="660" t="s">
        <v>576</v>
      </c>
      <c r="B400" s="661" t="s">
        <v>577</v>
      </c>
      <c r="C400" s="662" t="s">
        <v>598</v>
      </c>
      <c r="D400" s="663" t="s">
        <v>2033</v>
      </c>
      <c r="E400" s="662" t="s">
        <v>5696</v>
      </c>
      <c r="F400" s="663" t="s">
        <v>5697</v>
      </c>
      <c r="G400" s="662" t="s">
        <v>4052</v>
      </c>
      <c r="H400" s="662" t="s">
        <v>4053</v>
      </c>
      <c r="I400" s="664">
        <v>2.2699999999999996</v>
      </c>
      <c r="J400" s="664">
        <v>2440</v>
      </c>
      <c r="K400" s="665">
        <v>5540.28</v>
      </c>
    </row>
    <row r="401" spans="1:11" ht="14.4" customHeight="1" x14ac:dyDescent="0.3">
      <c r="A401" s="660" t="s">
        <v>576</v>
      </c>
      <c r="B401" s="661" t="s">
        <v>577</v>
      </c>
      <c r="C401" s="662" t="s">
        <v>598</v>
      </c>
      <c r="D401" s="663" t="s">
        <v>2033</v>
      </c>
      <c r="E401" s="662" t="s">
        <v>5696</v>
      </c>
      <c r="F401" s="663" t="s">
        <v>5697</v>
      </c>
      <c r="G401" s="662" t="s">
        <v>4054</v>
      </c>
      <c r="H401" s="662" t="s">
        <v>4055</v>
      </c>
      <c r="I401" s="664">
        <v>0.44</v>
      </c>
      <c r="J401" s="664">
        <v>1500</v>
      </c>
      <c r="K401" s="665">
        <v>660</v>
      </c>
    </row>
    <row r="402" spans="1:11" ht="14.4" customHeight="1" x14ac:dyDescent="0.3">
      <c r="A402" s="660" t="s">
        <v>576</v>
      </c>
      <c r="B402" s="661" t="s">
        <v>577</v>
      </c>
      <c r="C402" s="662" t="s">
        <v>598</v>
      </c>
      <c r="D402" s="663" t="s">
        <v>2033</v>
      </c>
      <c r="E402" s="662" t="s">
        <v>5696</v>
      </c>
      <c r="F402" s="663" t="s">
        <v>5697</v>
      </c>
      <c r="G402" s="662" t="s">
        <v>3699</v>
      </c>
      <c r="H402" s="662" t="s">
        <v>3700</v>
      </c>
      <c r="I402" s="664">
        <v>30.175000000000001</v>
      </c>
      <c r="J402" s="664">
        <v>70</v>
      </c>
      <c r="K402" s="665">
        <v>2112.1</v>
      </c>
    </row>
    <row r="403" spans="1:11" ht="14.4" customHeight="1" x14ac:dyDescent="0.3">
      <c r="A403" s="660" t="s">
        <v>576</v>
      </c>
      <c r="B403" s="661" t="s">
        <v>577</v>
      </c>
      <c r="C403" s="662" t="s">
        <v>598</v>
      </c>
      <c r="D403" s="663" t="s">
        <v>2033</v>
      </c>
      <c r="E403" s="662" t="s">
        <v>5696</v>
      </c>
      <c r="F403" s="663" t="s">
        <v>5697</v>
      </c>
      <c r="G403" s="662" t="s">
        <v>3705</v>
      </c>
      <c r="H403" s="662" t="s">
        <v>3706</v>
      </c>
      <c r="I403" s="664">
        <v>3.44</v>
      </c>
      <c r="J403" s="664">
        <v>11250</v>
      </c>
      <c r="K403" s="665">
        <v>38651.67</v>
      </c>
    </row>
    <row r="404" spans="1:11" ht="14.4" customHeight="1" x14ac:dyDescent="0.3">
      <c r="A404" s="660" t="s">
        <v>576</v>
      </c>
      <c r="B404" s="661" t="s">
        <v>577</v>
      </c>
      <c r="C404" s="662" t="s">
        <v>598</v>
      </c>
      <c r="D404" s="663" t="s">
        <v>2033</v>
      </c>
      <c r="E404" s="662" t="s">
        <v>5696</v>
      </c>
      <c r="F404" s="663" t="s">
        <v>5697</v>
      </c>
      <c r="G404" s="662" t="s">
        <v>4056</v>
      </c>
      <c r="H404" s="662" t="s">
        <v>4057</v>
      </c>
      <c r="I404" s="664">
        <v>149.38</v>
      </c>
      <c r="J404" s="664">
        <v>30</v>
      </c>
      <c r="K404" s="665">
        <v>4481.5199999999995</v>
      </c>
    </row>
    <row r="405" spans="1:11" ht="14.4" customHeight="1" x14ac:dyDescent="0.3">
      <c r="A405" s="660" t="s">
        <v>576</v>
      </c>
      <c r="B405" s="661" t="s">
        <v>577</v>
      </c>
      <c r="C405" s="662" t="s">
        <v>598</v>
      </c>
      <c r="D405" s="663" t="s">
        <v>2033</v>
      </c>
      <c r="E405" s="662" t="s">
        <v>5696</v>
      </c>
      <c r="F405" s="663" t="s">
        <v>5697</v>
      </c>
      <c r="G405" s="662" t="s">
        <v>4058</v>
      </c>
      <c r="H405" s="662" t="s">
        <v>4059</v>
      </c>
      <c r="I405" s="664">
        <v>140.11000000000001</v>
      </c>
      <c r="J405" s="664">
        <v>40</v>
      </c>
      <c r="K405" s="665">
        <v>5604.3799999999992</v>
      </c>
    </row>
    <row r="406" spans="1:11" ht="14.4" customHeight="1" x14ac:dyDescent="0.3">
      <c r="A406" s="660" t="s">
        <v>576</v>
      </c>
      <c r="B406" s="661" t="s">
        <v>577</v>
      </c>
      <c r="C406" s="662" t="s">
        <v>598</v>
      </c>
      <c r="D406" s="663" t="s">
        <v>2033</v>
      </c>
      <c r="E406" s="662" t="s">
        <v>5696</v>
      </c>
      <c r="F406" s="663" t="s">
        <v>5697</v>
      </c>
      <c r="G406" s="662" t="s">
        <v>4060</v>
      </c>
      <c r="H406" s="662" t="s">
        <v>4061</v>
      </c>
      <c r="I406" s="664">
        <v>11.044</v>
      </c>
      <c r="J406" s="664">
        <v>378</v>
      </c>
      <c r="K406" s="665">
        <v>4177.88</v>
      </c>
    </row>
    <row r="407" spans="1:11" ht="14.4" customHeight="1" x14ac:dyDescent="0.3">
      <c r="A407" s="660" t="s">
        <v>576</v>
      </c>
      <c r="B407" s="661" t="s">
        <v>577</v>
      </c>
      <c r="C407" s="662" t="s">
        <v>598</v>
      </c>
      <c r="D407" s="663" t="s">
        <v>2033</v>
      </c>
      <c r="E407" s="662" t="s">
        <v>5696</v>
      </c>
      <c r="F407" s="663" t="s">
        <v>5697</v>
      </c>
      <c r="G407" s="662" t="s">
        <v>3861</v>
      </c>
      <c r="H407" s="662" t="s">
        <v>3862</v>
      </c>
      <c r="I407" s="664">
        <v>191.13</v>
      </c>
      <c r="J407" s="664">
        <v>45</v>
      </c>
      <c r="K407" s="665">
        <v>8600.85</v>
      </c>
    </row>
    <row r="408" spans="1:11" ht="14.4" customHeight="1" x14ac:dyDescent="0.3">
      <c r="A408" s="660" t="s">
        <v>576</v>
      </c>
      <c r="B408" s="661" t="s">
        <v>577</v>
      </c>
      <c r="C408" s="662" t="s">
        <v>598</v>
      </c>
      <c r="D408" s="663" t="s">
        <v>2033</v>
      </c>
      <c r="E408" s="662" t="s">
        <v>5696</v>
      </c>
      <c r="F408" s="663" t="s">
        <v>5697</v>
      </c>
      <c r="G408" s="662" t="s">
        <v>3929</v>
      </c>
      <c r="H408" s="662" t="s">
        <v>3930</v>
      </c>
      <c r="I408" s="664">
        <v>11.31</v>
      </c>
      <c r="J408" s="664">
        <v>60</v>
      </c>
      <c r="K408" s="665">
        <v>678.8</v>
      </c>
    </row>
    <row r="409" spans="1:11" ht="14.4" customHeight="1" x14ac:dyDescent="0.3">
      <c r="A409" s="660" t="s">
        <v>576</v>
      </c>
      <c r="B409" s="661" t="s">
        <v>577</v>
      </c>
      <c r="C409" s="662" t="s">
        <v>598</v>
      </c>
      <c r="D409" s="663" t="s">
        <v>2033</v>
      </c>
      <c r="E409" s="662" t="s">
        <v>5696</v>
      </c>
      <c r="F409" s="663" t="s">
        <v>5697</v>
      </c>
      <c r="G409" s="662" t="s">
        <v>4062</v>
      </c>
      <c r="H409" s="662" t="s">
        <v>4063</v>
      </c>
      <c r="I409" s="664">
        <v>749.27</v>
      </c>
      <c r="J409" s="664">
        <v>11</v>
      </c>
      <c r="K409" s="665">
        <v>8241.9699999999993</v>
      </c>
    </row>
    <row r="410" spans="1:11" ht="14.4" customHeight="1" x14ac:dyDescent="0.3">
      <c r="A410" s="660" t="s">
        <v>576</v>
      </c>
      <c r="B410" s="661" t="s">
        <v>577</v>
      </c>
      <c r="C410" s="662" t="s">
        <v>598</v>
      </c>
      <c r="D410" s="663" t="s">
        <v>2033</v>
      </c>
      <c r="E410" s="662" t="s">
        <v>5696</v>
      </c>
      <c r="F410" s="663" t="s">
        <v>5697</v>
      </c>
      <c r="G410" s="662" t="s">
        <v>4064</v>
      </c>
      <c r="H410" s="662" t="s">
        <v>4065</v>
      </c>
      <c r="I410" s="664">
        <v>713.59799999999996</v>
      </c>
      <c r="J410" s="664">
        <v>14</v>
      </c>
      <c r="K410" s="665">
        <v>9990.380000000001</v>
      </c>
    </row>
    <row r="411" spans="1:11" ht="14.4" customHeight="1" x14ac:dyDescent="0.3">
      <c r="A411" s="660" t="s">
        <v>576</v>
      </c>
      <c r="B411" s="661" t="s">
        <v>577</v>
      </c>
      <c r="C411" s="662" t="s">
        <v>598</v>
      </c>
      <c r="D411" s="663" t="s">
        <v>2033</v>
      </c>
      <c r="E411" s="662" t="s">
        <v>5696</v>
      </c>
      <c r="F411" s="663" t="s">
        <v>5697</v>
      </c>
      <c r="G411" s="662" t="s">
        <v>3895</v>
      </c>
      <c r="H411" s="662" t="s">
        <v>3896</v>
      </c>
      <c r="I411" s="664">
        <v>927.6724999999999</v>
      </c>
      <c r="J411" s="664">
        <v>11</v>
      </c>
      <c r="K411" s="665">
        <v>10204.419999999998</v>
      </c>
    </row>
    <row r="412" spans="1:11" ht="14.4" customHeight="1" x14ac:dyDescent="0.3">
      <c r="A412" s="660" t="s">
        <v>576</v>
      </c>
      <c r="B412" s="661" t="s">
        <v>577</v>
      </c>
      <c r="C412" s="662" t="s">
        <v>598</v>
      </c>
      <c r="D412" s="663" t="s">
        <v>2033</v>
      </c>
      <c r="E412" s="662" t="s">
        <v>5696</v>
      </c>
      <c r="F412" s="663" t="s">
        <v>5697</v>
      </c>
      <c r="G412" s="662" t="s">
        <v>4066</v>
      </c>
      <c r="H412" s="662" t="s">
        <v>4067</v>
      </c>
      <c r="I412" s="664">
        <v>5.28</v>
      </c>
      <c r="J412" s="664">
        <v>20</v>
      </c>
      <c r="K412" s="665">
        <v>105.6</v>
      </c>
    </row>
    <row r="413" spans="1:11" ht="14.4" customHeight="1" x14ac:dyDescent="0.3">
      <c r="A413" s="660" t="s">
        <v>576</v>
      </c>
      <c r="B413" s="661" t="s">
        <v>577</v>
      </c>
      <c r="C413" s="662" t="s">
        <v>598</v>
      </c>
      <c r="D413" s="663" t="s">
        <v>2033</v>
      </c>
      <c r="E413" s="662" t="s">
        <v>5696</v>
      </c>
      <c r="F413" s="663" t="s">
        <v>5697</v>
      </c>
      <c r="G413" s="662" t="s">
        <v>4068</v>
      </c>
      <c r="H413" s="662" t="s">
        <v>4069</v>
      </c>
      <c r="I413" s="664">
        <v>16.21</v>
      </c>
      <c r="J413" s="664">
        <v>510</v>
      </c>
      <c r="K413" s="665">
        <v>8269.65</v>
      </c>
    </row>
    <row r="414" spans="1:11" ht="14.4" customHeight="1" x14ac:dyDescent="0.3">
      <c r="A414" s="660" t="s">
        <v>576</v>
      </c>
      <c r="B414" s="661" t="s">
        <v>577</v>
      </c>
      <c r="C414" s="662" t="s">
        <v>598</v>
      </c>
      <c r="D414" s="663" t="s">
        <v>2033</v>
      </c>
      <c r="E414" s="662" t="s">
        <v>5696</v>
      </c>
      <c r="F414" s="663" t="s">
        <v>5697</v>
      </c>
      <c r="G414" s="662" t="s">
        <v>4070</v>
      </c>
      <c r="H414" s="662" t="s">
        <v>4071</v>
      </c>
      <c r="I414" s="664">
        <v>5.63</v>
      </c>
      <c r="J414" s="664">
        <v>450</v>
      </c>
      <c r="K414" s="665">
        <v>2535.75</v>
      </c>
    </row>
    <row r="415" spans="1:11" ht="14.4" customHeight="1" x14ac:dyDescent="0.3">
      <c r="A415" s="660" t="s">
        <v>576</v>
      </c>
      <c r="B415" s="661" t="s">
        <v>577</v>
      </c>
      <c r="C415" s="662" t="s">
        <v>598</v>
      </c>
      <c r="D415" s="663" t="s">
        <v>2033</v>
      </c>
      <c r="E415" s="662" t="s">
        <v>5696</v>
      </c>
      <c r="F415" s="663" t="s">
        <v>5697</v>
      </c>
      <c r="G415" s="662" t="s">
        <v>4072</v>
      </c>
      <c r="H415" s="662" t="s">
        <v>4073</v>
      </c>
      <c r="I415" s="664">
        <v>122.08</v>
      </c>
      <c r="J415" s="664">
        <v>10</v>
      </c>
      <c r="K415" s="665">
        <v>1220.8</v>
      </c>
    </row>
    <row r="416" spans="1:11" ht="14.4" customHeight="1" x14ac:dyDescent="0.3">
      <c r="A416" s="660" t="s">
        <v>576</v>
      </c>
      <c r="B416" s="661" t="s">
        <v>577</v>
      </c>
      <c r="C416" s="662" t="s">
        <v>598</v>
      </c>
      <c r="D416" s="663" t="s">
        <v>2033</v>
      </c>
      <c r="E416" s="662" t="s">
        <v>5698</v>
      </c>
      <c r="F416" s="663" t="s">
        <v>5699</v>
      </c>
      <c r="G416" s="662" t="s">
        <v>4074</v>
      </c>
      <c r="H416" s="662" t="s">
        <v>4075</v>
      </c>
      <c r="I416" s="664">
        <v>4840</v>
      </c>
      <c r="J416" s="664">
        <v>3</v>
      </c>
      <c r="K416" s="665">
        <v>14520</v>
      </c>
    </row>
    <row r="417" spans="1:11" ht="14.4" customHeight="1" x14ac:dyDescent="0.3">
      <c r="A417" s="660" t="s">
        <v>576</v>
      </c>
      <c r="B417" s="661" t="s">
        <v>577</v>
      </c>
      <c r="C417" s="662" t="s">
        <v>598</v>
      </c>
      <c r="D417" s="663" t="s">
        <v>2033</v>
      </c>
      <c r="E417" s="662" t="s">
        <v>5698</v>
      </c>
      <c r="F417" s="663" t="s">
        <v>5699</v>
      </c>
      <c r="G417" s="662" t="s">
        <v>4076</v>
      </c>
      <c r="H417" s="662" t="s">
        <v>4077</v>
      </c>
      <c r="I417" s="664">
        <v>1846.473913043478</v>
      </c>
      <c r="J417" s="664">
        <v>310</v>
      </c>
      <c r="K417" s="665">
        <v>572406.4800000001</v>
      </c>
    </row>
    <row r="418" spans="1:11" ht="14.4" customHeight="1" x14ac:dyDescent="0.3">
      <c r="A418" s="660" t="s">
        <v>576</v>
      </c>
      <c r="B418" s="661" t="s">
        <v>577</v>
      </c>
      <c r="C418" s="662" t="s">
        <v>598</v>
      </c>
      <c r="D418" s="663" t="s">
        <v>2033</v>
      </c>
      <c r="E418" s="662" t="s">
        <v>5698</v>
      </c>
      <c r="F418" s="663" t="s">
        <v>5699</v>
      </c>
      <c r="G418" s="662" t="s">
        <v>4078</v>
      </c>
      <c r="H418" s="662" t="s">
        <v>4079</v>
      </c>
      <c r="I418" s="664">
        <v>1719.25</v>
      </c>
      <c r="J418" s="664">
        <v>80</v>
      </c>
      <c r="K418" s="665">
        <v>137540</v>
      </c>
    </row>
    <row r="419" spans="1:11" ht="14.4" customHeight="1" x14ac:dyDescent="0.3">
      <c r="A419" s="660" t="s">
        <v>576</v>
      </c>
      <c r="B419" s="661" t="s">
        <v>577</v>
      </c>
      <c r="C419" s="662" t="s">
        <v>598</v>
      </c>
      <c r="D419" s="663" t="s">
        <v>2033</v>
      </c>
      <c r="E419" s="662" t="s">
        <v>5698</v>
      </c>
      <c r="F419" s="663" t="s">
        <v>5699</v>
      </c>
      <c r="G419" s="662" t="s">
        <v>3901</v>
      </c>
      <c r="H419" s="662" t="s">
        <v>3902</v>
      </c>
      <c r="I419" s="664">
        <v>2.9814285714285709</v>
      </c>
      <c r="J419" s="664">
        <v>550</v>
      </c>
      <c r="K419" s="665">
        <v>1644.5</v>
      </c>
    </row>
    <row r="420" spans="1:11" ht="14.4" customHeight="1" x14ac:dyDescent="0.3">
      <c r="A420" s="660" t="s">
        <v>576</v>
      </c>
      <c r="B420" s="661" t="s">
        <v>577</v>
      </c>
      <c r="C420" s="662" t="s">
        <v>598</v>
      </c>
      <c r="D420" s="663" t="s">
        <v>2033</v>
      </c>
      <c r="E420" s="662" t="s">
        <v>5698</v>
      </c>
      <c r="F420" s="663" t="s">
        <v>5699</v>
      </c>
      <c r="G420" s="662" t="s">
        <v>4080</v>
      </c>
      <c r="H420" s="662" t="s">
        <v>4081</v>
      </c>
      <c r="I420" s="664">
        <v>11.87</v>
      </c>
      <c r="J420" s="664">
        <v>130</v>
      </c>
      <c r="K420" s="665">
        <v>1543.1</v>
      </c>
    </row>
    <row r="421" spans="1:11" ht="14.4" customHeight="1" x14ac:dyDescent="0.3">
      <c r="A421" s="660" t="s">
        <v>576</v>
      </c>
      <c r="B421" s="661" t="s">
        <v>577</v>
      </c>
      <c r="C421" s="662" t="s">
        <v>598</v>
      </c>
      <c r="D421" s="663" t="s">
        <v>2033</v>
      </c>
      <c r="E421" s="662" t="s">
        <v>5698</v>
      </c>
      <c r="F421" s="663" t="s">
        <v>5699</v>
      </c>
      <c r="G421" s="662" t="s">
        <v>3737</v>
      </c>
      <c r="H421" s="662" t="s">
        <v>3738</v>
      </c>
      <c r="I421" s="664">
        <v>1.1000000000000001</v>
      </c>
      <c r="J421" s="664">
        <v>100</v>
      </c>
      <c r="K421" s="665">
        <v>110</v>
      </c>
    </row>
    <row r="422" spans="1:11" ht="14.4" customHeight="1" x14ac:dyDescent="0.3">
      <c r="A422" s="660" t="s">
        <v>576</v>
      </c>
      <c r="B422" s="661" t="s">
        <v>577</v>
      </c>
      <c r="C422" s="662" t="s">
        <v>598</v>
      </c>
      <c r="D422" s="663" t="s">
        <v>2033</v>
      </c>
      <c r="E422" s="662" t="s">
        <v>5698</v>
      </c>
      <c r="F422" s="663" t="s">
        <v>5699</v>
      </c>
      <c r="G422" s="662" t="s">
        <v>3739</v>
      </c>
      <c r="H422" s="662" t="s">
        <v>3740</v>
      </c>
      <c r="I422" s="664">
        <v>1.6724999999999999</v>
      </c>
      <c r="J422" s="664">
        <v>500</v>
      </c>
      <c r="K422" s="665">
        <v>836</v>
      </c>
    </row>
    <row r="423" spans="1:11" ht="14.4" customHeight="1" x14ac:dyDescent="0.3">
      <c r="A423" s="660" t="s">
        <v>576</v>
      </c>
      <c r="B423" s="661" t="s">
        <v>577</v>
      </c>
      <c r="C423" s="662" t="s">
        <v>598</v>
      </c>
      <c r="D423" s="663" t="s">
        <v>2033</v>
      </c>
      <c r="E423" s="662" t="s">
        <v>5698</v>
      </c>
      <c r="F423" s="663" t="s">
        <v>5699</v>
      </c>
      <c r="G423" s="662" t="s">
        <v>3743</v>
      </c>
      <c r="H423" s="662" t="s">
        <v>3744</v>
      </c>
      <c r="I423" s="664">
        <v>0.67</v>
      </c>
      <c r="J423" s="664">
        <v>100</v>
      </c>
      <c r="K423" s="665">
        <v>67</v>
      </c>
    </row>
    <row r="424" spans="1:11" ht="14.4" customHeight="1" x14ac:dyDescent="0.3">
      <c r="A424" s="660" t="s">
        <v>576</v>
      </c>
      <c r="B424" s="661" t="s">
        <v>577</v>
      </c>
      <c r="C424" s="662" t="s">
        <v>598</v>
      </c>
      <c r="D424" s="663" t="s">
        <v>2033</v>
      </c>
      <c r="E424" s="662" t="s">
        <v>5698</v>
      </c>
      <c r="F424" s="663" t="s">
        <v>5699</v>
      </c>
      <c r="G424" s="662" t="s">
        <v>3965</v>
      </c>
      <c r="H424" s="662" t="s">
        <v>3966</v>
      </c>
      <c r="I424" s="664">
        <v>22.53</v>
      </c>
      <c r="J424" s="664">
        <v>30</v>
      </c>
      <c r="K424" s="665">
        <v>675.9</v>
      </c>
    </row>
    <row r="425" spans="1:11" ht="14.4" customHeight="1" x14ac:dyDescent="0.3">
      <c r="A425" s="660" t="s">
        <v>576</v>
      </c>
      <c r="B425" s="661" t="s">
        <v>577</v>
      </c>
      <c r="C425" s="662" t="s">
        <v>598</v>
      </c>
      <c r="D425" s="663" t="s">
        <v>2033</v>
      </c>
      <c r="E425" s="662" t="s">
        <v>5698</v>
      </c>
      <c r="F425" s="663" t="s">
        <v>5699</v>
      </c>
      <c r="G425" s="662" t="s">
        <v>4082</v>
      </c>
      <c r="H425" s="662" t="s">
        <v>4083</v>
      </c>
      <c r="I425" s="664">
        <v>68.540000000000006</v>
      </c>
      <c r="J425" s="664">
        <v>2</v>
      </c>
      <c r="K425" s="665">
        <v>137.08000000000001</v>
      </c>
    </row>
    <row r="426" spans="1:11" ht="14.4" customHeight="1" x14ac:dyDescent="0.3">
      <c r="A426" s="660" t="s">
        <v>576</v>
      </c>
      <c r="B426" s="661" t="s">
        <v>577</v>
      </c>
      <c r="C426" s="662" t="s">
        <v>598</v>
      </c>
      <c r="D426" s="663" t="s">
        <v>2033</v>
      </c>
      <c r="E426" s="662" t="s">
        <v>5698</v>
      </c>
      <c r="F426" s="663" t="s">
        <v>5699</v>
      </c>
      <c r="G426" s="662" t="s">
        <v>4084</v>
      </c>
      <c r="H426" s="662" t="s">
        <v>4085</v>
      </c>
      <c r="I426" s="664">
        <v>4.2150000000000007</v>
      </c>
      <c r="J426" s="664">
        <v>260</v>
      </c>
      <c r="K426" s="665">
        <v>1099.3400000000001</v>
      </c>
    </row>
    <row r="427" spans="1:11" ht="14.4" customHeight="1" x14ac:dyDescent="0.3">
      <c r="A427" s="660" t="s">
        <v>576</v>
      </c>
      <c r="B427" s="661" t="s">
        <v>577</v>
      </c>
      <c r="C427" s="662" t="s">
        <v>598</v>
      </c>
      <c r="D427" s="663" t="s">
        <v>2033</v>
      </c>
      <c r="E427" s="662" t="s">
        <v>5698</v>
      </c>
      <c r="F427" s="663" t="s">
        <v>5699</v>
      </c>
      <c r="G427" s="662" t="s">
        <v>4086</v>
      </c>
      <c r="H427" s="662" t="s">
        <v>4087</v>
      </c>
      <c r="I427" s="664">
        <v>2.9</v>
      </c>
      <c r="J427" s="664">
        <v>400</v>
      </c>
      <c r="K427" s="665">
        <v>1160</v>
      </c>
    </row>
    <row r="428" spans="1:11" ht="14.4" customHeight="1" x14ac:dyDescent="0.3">
      <c r="A428" s="660" t="s">
        <v>576</v>
      </c>
      <c r="B428" s="661" t="s">
        <v>577</v>
      </c>
      <c r="C428" s="662" t="s">
        <v>598</v>
      </c>
      <c r="D428" s="663" t="s">
        <v>2033</v>
      </c>
      <c r="E428" s="662" t="s">
        <v>5698</v>
      </c>
      <c r="F428" s="663" t="s">
        <v>5699</v>
      </c>
      <c r="G428" s="662" t="s">
        <v>4088</v>
      </c>
      <c r="H428" s="662" t="s">
        <v>4089</v>
      </c>
      <c r="I428" s="664">
        <v>2.9080000000000004</v>
      </c>
      <c r="J428" s="664">
        <v>700</v>
      </c>
      <c r="K428" s="665">
        <v>2035</v>
      </c>
    </row>
    <row r="429" spans="1:11" ht="14.4" customHeight="1" x14ac:dyDescent="0.3">
      <c r="A429" s="660" t="s">
        <v>576</v>
      </c>
      <c r="B429" s="661" t="s">
        <v>577</v>
      </c>
      <c r="C429" s="662" t="s">
        <v>598</v>
      </c>
      <c r="D429" s="663" t="s">
        <v>2033</v>
      </c>
      <c r="E429" s="662" t="s">
        <v>5698</v>
      </c>
      <c r="F429" s="663" t="s">
        <v>5699</v>
      </c>
      <c r="G429" s="662" t="s">
        <v>4090</v>
      </c>
      <c r="H429" s="662" t="s">
        <v>4091</v>
      </c>
      <c r="I429" s="664">
        <v>2.9</v>
      </c>
      <c r="J429" s="664">
        <v>300</v>
      </c>
      <c r="K429" s="665">
        <v>870</v>
      </c>
    </row>
    <row r="430" spans="1:11" ht="14.4" customHeight="1" x14ac:dyDescent="0.3">
      <c r="A430" s="660" t="s">
        <v>576</v>
      </c>
      <c r="B430" s="661" t="s">
        <v>577</v>
      </c>
      <c r="C430" s="662" t="s">
        <v>598</v>
      </c>
      <c r="D430" s="663" t="s">
        <v>2033</v>
      </c>
      <c r="E430" s="662" t="s">
        <v>5698</v>
      </c>
      <c r="F430" s="663" t="s">
        <v>5699</v>
      </c>
      <c r="G430" s="662" t="s">
        <v>4092</v>
      </c>
      <c r="H430" s="662" t="s">
        <v>4093</v>
      </c>
      <c r="I430" s="664">
        <v>68.282499999999999</v>
      </c>
      <c r="J430" s="664">
        <v>264</v>
      </c>
      <c r="K430" s="665">
        <v>18026.810000000001</v>
      </c>
    </row>
    <row r="431" spans="1:11" ht="14.4" customHeight="1" x14ac:dyDescent="0.3">
      <c r="A431" s="660" t="s">
        <v>576</v>
      </c>
      <c r="B431" s="661" t="s">
        <v>577</v>
      </c>
      <c r="C431" s="662" t="s">
        <v>598</v>
      </c>
      <c r="D431" s="663" t="s">
        <v>2033</v>
      </c>
      <c r="E431" s="662" t="s">
        <v>5698</v>
      </c>
      <c r="F431" s="663" t="s">
        <v>5699</v>
      </c>
      <c r="G431" s="662" t="s">
        <v>3783</v>
      </c>
      <c r="H431" s="662" t="s">
        <v>3784</v>
      </c>
      <c r="I431" s="664">
        <v>12.103333333333333</v>
      </c>
      <c r="J431" s="664">
        <v>240</v>
      </c>
      <c r="K431" s="665">
        <v>2904.8</v>
      </c>
    </row>
    <row r="432" spans="1:11" ht="14.4" customHeight="1" x14ac:dyDescent="0.3">
      <c r="A432" s="660" t="s">
        <v>576</v>
      </c>
      <c r="B432" s="661" t="s">
        <v>577</v>
      </c>
      <c r="C432" s="662" t="s">
        <v>598</v>
      </c>
      <c r="D432" s="663" t="s">
        <v>2033</v>
      </c>
      <c r="E432" s="662" t="s">
        <v>5698</v>
      </c>
      <c r="F432" s="663" t="s">
        <v>5699</v>
      </c>
      <c r="G432" s="662" t="s">
        <v>4094</v>
      </c>
      <c r="H432" s="662" t="s">
        <v>4095</v>
      </c>
      <c r="I432" s="664">
        <v>0.12000000000000002</v>
      </c>
      <c r="J432" s="664">
        <v>120</v>
      </c>
      <c r="K432" s="665">
        <v>14.520000000000003</v>
      </c>
    </row>
    <row r="433" spans="1:11" ht="14.4" customHeight="1" x14ac:dyDescent="0.3">
      <c r="A433" s="660" t="s">
        <v>576</v>
      </c>
      <c r="B433" s="661" t="s">
        <v>577</v>
      </c>
      <c r="C433" s="662" t="s">
        <v>598</v>
      </c>
      <c r="D433" s="663" t="s">
        <v>2033</v>
      </c>
      <c r="E433" s="662" t="s">
        <v>5698</v>
      </c>
      <c r="F433" s="663" t="s">
        <v>5699</v>
      </c>
      <c r="G433" s="662" t="s">
        <v>4096</v>
      </c>
      <c r="H433" s="662" t="s">
        <v>4097</v>
      </c>
      <c r="I433" s="664">
        <v>0.12000000000000002</v>
      </c>
      <c r="J433" s="664">
        <v>110</v>
      </c>
      <c r="K433" s="665">
        <v>13.310000000000002</v>
      </c>
    </row>
    <row r="434" spans="1:11" ht="14.4" customHeight="1" x14ac:dyDescent="0.3">
      <c r="A434" s="660" t="s">
        <v>576</v>
      </c>
      <c r="B434" s="661" t="s">
        <v>577</v>
      </c>
      <c r="C434" s="662" t="s">
        <v>598</v>
      </c>
      <c r="D434" s="663" t="s">
        <v>2033</v>
      </c>
      <c r="E434" s="662" t="s">
        <v>5698</v>
      </c>
      <c r="F434" s="663" t="s">
        <v>5699</v>
      </c>
      <c r="G434" s="662" t="s">
        <v>4098</v>
      </c>
      <c r="H434" s="662" t="s">
        <v>4099</v>
      </c>
      <c r="I434" s="664">
        <v>0.12000000000000002</v>
      </c>
      <c r="J434" s="664">
        <v>120</v>
      </c>
      <c r="K434" s="665">
        <v>14.520000000000003</v>
      </c>
    </row>
    <row r="435" spans="1:11" ht="14.4" customHeight="1" x14ac:dyDescent="0.3">
      <c r="A435" s="660" t="s">
        <v>576</v>
      </c>
      <c r="B435" s="661" t="s">
        <v>577</v>
      </c>
      <c r="C435" s="662" t="s">
        <v>598</v>
      </c>
      <c r="D435" s="663" t="s">
        <v>2033</v>
      </c>
      <c r="E435" s="662" t="s">
        <v>5698</v>
      </c>
      <c r="F435" s="663" t="s">
        <v>5699</v>
      </c>
      <c r="G435" s="662" t="s">
        <v>4100</v>
      </c>
      <c r="H435" s="662" t="s">
        <v>4101</v>
      </c>
      <c r="I435" s="664">
        <v>0.12000000000000002</v>
      </c>
      <c r="J435" s="664">
        <v>110</v>
      </c>
      <c r="K435" s="665">
        <v>13.310000000000002</v>
      </c>
    </row>
    <row r="436" spans="1:11" ht="14.4" customHeight="1" x14ac:dyDescent="0.3">
      <c r="A436" s="660" t="s">
        <v>576</v>
      </c>
      <c r="B436" s="661" t="s">
        <v>577</v>
      </c>
      <c r="C436" s="662" t="s">
        <v>598</v>
      </c>
      <c r="D436" s="663" t="s">
        <v>2033</v>
      </c>
      <c r="E436" s="662" t="s">
        <v>5698</v>
      </c>
      <c r="F436" s="663" t="s">
        <v>5699</v>
      </c>
      <c r="G436" s="662" t="s">
        <v>4102</v>
      </c>
      <c r="H436" s="662" t="s">
        <v>4103</v>
      </c>
      <c r="I436" s="664">
        <v>1588</v>
      </c>
      <c r="J436" s="664">
        <v>110</v>
      </c>
      <c r="K436" s="665">
        <v>174680.11000000002</v>
      </c>
    </row>
    <row r="437" spans="1:11" ht="14.4" customHeight="1" x14ac:dyDescent="0.3">
      <c r="A437" s="660" t="s">
        <v>576</v>
      </c>
      <c r="B437" s="661" t="s">
        <v>577</v>
      </c>
      <c r="C437" s="662" t="s">
        <v>598</v>
      </c>
      <c r="D437" s="663" t="s">
        <v>2033</v>
      </c>
      <c r="E437" s="662" t="s">
        <v>5698</v>
      </c>
      <c r="F437" s="663" t="s">
        <v>5699</v>
      </c>
      <c r="G437" s="662" t="s">
        <v>4104</v>
      </c>
      <c r="H437" s="662" t="s">
        <v>4105</v>
      </c>
      <c r="I437" s="664">
        <v>2166</v>
      </c>
      <c r="J437" s="664">
        <v>120</v>
      </c>
      <c r="K437" s="665">
        <v>259920.23999999996</v>
      </c>
    </row>
    <row r="438" spans="1:11" ht="14.4" customHeight="1" x14ac:dyDescent="0.3">
      <c r="A438" s="660" t="s">
        <v>576</v>
      </c>
      <c r="B438" s="661" t="s">
        <v>577</v>
      </c>
      <c r="C438" s="662" t="s">
        <v>598</v>
      </c>
      <c r="D438" s="663" t="s">
        <v>2033</v>
      </c>
      <c r="E438" s="662" t="s">
        <v>5698</v>
      </c>
      <c r="F438" s="663" t="s">
        <v>5699</v>
      </c>
      <c r="G438" s="662" t="s">
        <v>3793</v>
      </c>
      <c r="H438" s="662" t="s">
        <v>3794</v>
      </c>
      <c r="I438" s="664">
        <v>21.23</v>
      </c>
      <c r="J438" s="664">
        <v>110</v>
      </c>
      <c r="K438" s="665">
        <v>2335.23</v>
      </c>
    </row>
    <row r="439" spans="1:11" ht="14.4" customHeight="1" x14ac:dyDescent="0.3">
      <c r="A439" s="660" t="s">
        <v>576</v>
      </c>
      <c r="B439" s="661" t="s">
        <v>577</v>
      </c>
      <c r="C439" s="662" t="s">
        <v>598</v>
      </c>
      <c r="D439" s="663" t="s">
        <v>2033</v>
      </c>
      <c r="E439" s="662" t="s">
        <v>5698</v>
      </c>
      <c r="F439" s="663" t="s">
        <v>5699</v>
      </c>
      <c r="G439" s="662" t="s">
        <v>4106</v>
      </c>
      <c r="H439" s="662" t="s">
        <v>4107</v>
      </c>
      <c r="I439" s="664">
        <v>17.301666666666666</v>
      </c>
      <c r="J439" s="664">
        <v>900</v>
      </c>
      <c r="K439" s="665">
        <v>15573.3</v>
      </c>
    </row>
    <row r="440" spans="1:11" ht="14.4" customHeight="1" x14ac:dyDescent="0.3">
      <c r="A440" s="660" t="s">
        <v>576</v>
      </c>
      <c r="B440" s="661" t="s">
        <v>577</v>
      </c>
      <c r="C440" s="662" t="s">
        <v>598</v>
      </c>
      <c r="D440" s="663" t="s">
        <v>2033</v>
      </c>
      <c r="E440" s="662" t="s">
        <v>5698</v>
      </c>
      <c r="F440" s="663" t="s">
        <v>5699</v>
      </c>
      <c r="G440" s="662" t="s">
        <v>3994</v>
      </c>
      <c r="H440" s="662" t="s">
        <v>3995</v>
      </c>
      <c r="I440" s="664">
        <v>0.47</v>
      </c>
      <c r="J440" s="664">
        <v>100</v>
      </c>
      <c r="K440" s="665">
        <v>47</v>
      </c>
    </row>
    <row r="441" spans="1:11" ht="14.4" customHeight="1" x14ac:dyDescent="0.3">
      <c r="A441" s="660" t="s">
        <v>576</v>
      </c>
      <c r="B441" s="661" t="s">
        <v>577</v>
      </c>
      <c r="C441" s="662" t="s">
        <v>598</v>
      </c>
      <c r="D441" s="663" t="s">
        <v>2033</v>
      </c>
      <c r="E441" s="662" t="s">
        <v>5698</v>
      </c>
      <c r="F441" s="663" t="s">
        <v>5699</v>
      </c>
      <c r="G441" s="662" t="s">
        <v>4108</v>
      </c>
      <c r="H441" s="662" t="s">
        <v>4109</v>
      </c>
      <c r="I441" s="664">
        <v>30.86</v>
      </c>
      <c r="J441" s="664">
        <v>150</v>
      </c>
      <c r="K441" s="665">
        <v>4628.25</v>
      </c>
    </row>
    <row r="442" spans="1:11" ht="14.4" customHeight="1" x14ac:dyDescent="0.3">
      <c r="A442" s="660" t="s">
        <v>576</v>
      </c>
      <c r="B442" s="661" t="s">
        <v>577</v>
      </c>
      <c r="C442" s="662" t="s">
        <v>598</v>
      </c>
      <c r="D442" s="663" t="s">
        <v>2033</v>
      </c>
      <c r="E442" s="662" t="s">
        <v>5698</v>
      </c>
      <c r="F442" s="663" t="s">
        <v>5699</v>
      </c>
      <c r="G442" s="662" t="s">
        <v>4110</v>
      </c>
      <c r="H442" s="662" t="s">
        <v>4111</v>
      </c>
      <c r="I442" s="664">
        <v>1210</v>
      </c>
      <c r="J442" s="664">
        <v>50</v>
      </c>
      <c r="K442" s="665">
        <v>60500</v>
      </c>
    </row>
    <row r="443" spans="1:11" ht="14.4" customHeight="1" x14ac:dyDescent="0.3">
      <c r="A443" s="660" t="s">
        <v>576</v>
      </c>
      <c r="B443" s="661" t="s">
        <v>577</v>
      </c>
      <c r="C443" s="662" t="s">
        <v>598</v>
      </c>
      <c r="D443" s="663" t="s">
        <v>2033</v>
      </c>
      <c r="E443" s="662" t="s">
        <v>5698</v>
      </c>
      <c r="F443" s="663" t="s">
        <v>5699</v>
      </c>
      <c r="G443" s="662" t="s">
        <v>4112</v>
      </c>
      <c r="H443" s="662" t="s">
        <v>4113</v>
      </c>
      <c r="I443" s="664">
        <v>1259.01</v>
      </c>
      <c r="J443" s="664">
        <v>2</v>
      </c>
      <c r="K443" s="665">
        <v>2518.02</v>
      </c>
    </row>
    <row r="444" spans="1:11" ht="14.4" customHeight="1" x14ac:dyDescent="0.3">
      <c r="A444" s="660" t="s">
        <v>576</v>
      </c>
      <c r="B444" s="661" t="s">
        <v>577</v>
      </c>
      <c r="C444" s="662" t="s">
        <v>598</v>
      </c>
      <c r="D444" s="663" t="s">
        <v>2033</v>
      </c>
      <c r="E444" s="662" t="s">
        <v>5698</v>
      </c>
      <c r="F444" s="663" t="s">
        <v>5699</v>
      </c>
      <c r="G444" s="662" t="s">
        <v>4114</v>
      </c>
      <c r="H444" s="662" t="s">
        <v>4115</v>
      </c>
      <c r="I444" s="664">
        <v>2904</v>
      </c>
      <c r="J444" s="664">
        <v>20</v>
      </c>
      <c r="K444" s="665">
        <v>58080</v>
      </c>
    </row>
    <row r="445" spans="1:11" ht="14.4" customHeight="1" x14ac:dyDescent="0.3">
      <c r="A445" s="660" t="s">
        <v>576</v>
      </c>
      <c r="B445" s="661" t="s">
        <v>577</v>
      </c>
      <c r="C445" s="662" t="s">
        <v>598</v>
      </c>
      <c r="D445" s="663" t="s">
        <v>2033</v>
      </c>
      <c r="E445" s="662" t="s">
        <v>5698</v>
      </c>
      <c r="F445" s="663" t="s">
        <v>5699</v>
      </c>
      <c r="G445" s="662" t="s">
        <v>4116</v>
      </c>
      <c r="H445" s="662" t="s">
        <v>4117</v>
      </c>
      <c r="I445" s="664">
        <v>2904</v>
      </c>
      <c r="J445" s="664">
        <v>40</v>
      </c>
      <c r="K445" s="665">
        <v>116160</v>
      </c>
    </row>
    <row r="446" spans="1:11" ht="14.4" customHeight="1" x14ac:dyDescent="0.3">
      <c r="A446" s="660" t="s">
        <v>576</v>
      </c>
      <c r="B446" s="661" t="s">
        <v>577</v>
      </c>
      <c r="C446" s="662" t="s">
        <v>598</v>
      </c>
      <c r="D446" s="663" t="s">
        <v>2033</v>
      </c>
      <c r="E446" s="662" t="s">
        <v>5698</v>
      </c>
      <c r="F446" s="663" t="s">
        <v>5699</v>
      </c>
      <c r="G446" s="662" t="s">
        <v>4118</v>
      </c>
      <c r="H446" s="662" t="s">
        <v>4119</v>
      </c>
      <c r="I446" s="664">
        <v>547.4</v>
      </c>
      <c r="J446" s="664">
        <v>48</v>
      </c>
      <c r="K446" s="665">
        <v>26275.379999999997</v>
      </c>
    </row>
    <row r="447" spans="1:11" ht="14.4" customHeight="1" x14ac:dyDescent="0.3">
      <c r="A447" s="660" t="s">
        <v>576</v>
      </c>
      <c r="B447" s="661" t="s">
        <v>577</v>
      </c>
      <c r="C447" s="662" t="s">
        <v>598</v>
      </c>
      <c r="D447" s="663" t="s">
        <v>2033</v>
      </c>
      <c r="E447" s="662" t="s">
        <v>5698</v>
      </c>
      <c r="F447" s="663" t="s">
        <v>5699</v>
      </c>
      <c r="G447" s="662" t="s">
        <v>4120</v>
      </c>
      <c r="H447" s="662" t="s">
        <v>4121</v>
      </c>
      <c r="I447" s="664">
        <v>4840</v>
      </c>
      <c r="J447" s="664">
        <v>47</v>
      </c>
      <c r="K447" s="665">
        <v>227480</v>
      </c>
    </row>
    <row r="448" spans="1:11" ht="14.4" customHeight="1" x14ac:dyDescent="0.3">
      <c r="A448" s="660" t="s">
        <v>576</v>
      </c>
      <c r="B448" s="661" t="s">
        <v>577</v>
      </c>
      <c r="C448" s="662" t="s">
        <v>598</v>
      </c>
      <c r="D448" s="663" t="s">
        <v>2033</v>
      </c>
      <c r="E448" s="662" t="s">
        <v>5698</v>
      </c>
      <c r="F448" s="663" t="s">
        <v>5699</v>
      </c>
      <c r="G448" s="662" t="s">
        <v>4122</v>
      </c>
      <c r="H448" s="662" t="s">
        <v>4123</v>
      </c>
      <c r="I448" s="664">
        <v>8.35</v>
      </c>
      <c r="J448" s="664">
        <v>1</v>
      </c>
      <c r="K448" s="665">
        <v>8.35</v>
      </c>
    </row>
    <row r="449" spans="1:11" ht="14.4" customHeight="1" x14ac:dyDescent="0.3">
      <c r="A449" s="660" t="s">
        <v>576</v>
      </c>
      <c r="B449" s="661" t="s">
        <v>577</v>
      </c>
      <c r="C449" s="662" t="s">
        <v>598</v>
      </c>
      <c r="D449" s="663" t="s">
        <v>2033</v>
      </c>
      <c r="E449" s="662" t="s">
        <v>5698</v>
      </c>
      <c r="F449" s="663" t="s">
        <v>5699</v>
      </c>
      <c r="G449" s="662" t="s">
        <v>4124</v>
      </c>
      <c r="H449" s="662" t="s">
        <v>4125</v>
      </c>
      <c r="I449" s="664">
        <v>3028.6</v>
      </c>
      <c r="J449" s="664">
        <v>1</v>
      </c>
      <c r="K449" s="665">
        <v>3028.6</v>
      </c>
    </row>
    <row r="450" spans="1:11" ht="14.4" customHeight="1" x14ac:dyDescent="0.3">
      <c r="A450" s="660" t="s">
        <v>576</v>
      </c>
      <c r="B450" s="661" t="s">
        <v>577</v>
      </c>
      <c r="C450" s="662" t="s">
        <v>598</v>
      </c>
      <c r="D450" s="663" t="s">
        <v>2033</v>
      </c>
      <c r="E450" s="662" t="s">
        <v>5698</v>
      </c>
      <c r="F450" s="663" t="s">
        <v>5699</v>
      </c>
      <c r="G450" s="662" t="s">
        <v>4126</v>
      </c>
      <c r="H450" s="662" t="s">
        <v>4127</v>
      </c>
      <c r="I450" s="664">
        <v>575</v>
      </c>
      <c r="J450" s="664">
        <v>8</v>
      </c>
      <c r="K450" s="665">
        <v>4600</v>
      </c>
    </row>
    <row r="451" spans="1:11" ht="14.4" customHeight="1" x14ac:dyDescent="0.3">
      <c r="A451" s="660" t="s">
        <v>576</v>
      </c>
      <c r="B451" s="661" t="s">
        <v>577</v>
      </c>
      <c r="C451" s="662" t="s">
        <v>598</v>
      </c>
      <c r="D451" s="663" t="s">
        <v>2033</v>
      </c>
      <c r="E451" s="662" t="s">
        <v>5698</v>
      </c>
      <c r="F451" s="663" t="s">
        <v>5699</v>
      </c>
      <c r="G451" s="662" t="s">
        <v>4128</v>
      </c>
      <c r="H451" s="662" t="s">
        <v>4129</v>
      </c>
      <c r="I451" s="664">
        <v>805</v>
      </c>
      <c r="J451" s="664">
        <v>88</v>
      </c>
      <c r="K451" s="665">
        <v>70840</v>
      </c>
    </row>
    <row r="452" spans="1:11" ht="14.4" customHeight="1" x14ac:dyDescent="0.3">
      <c r="A452" s="660" t="s">
        <v>576</v>
      </c>
      <c r="B452" s="661" t="s">
        <v>577</v>
      </c>
      <c r="C452" s="662" t="s">
        <v>598</v>
      </c>
      <c r="D452" s="663" t="s">
        <v>2033</v>
      </c>
      <c r="E452" s="662" t="s">
        <v>5698</v>
      </c>
      <c r="F452" s="663" t="s">
        <v>5699</v>
      </c>
      <c r="G452" s="662" t="s">
        <v>4130</v>
      </c>
      <c r="H452" s="662" t="s">
        <v>4131</v>
      </c>
      <c r="I452" s="664">
        <v>4235</v>
      </c>
      <c r="J452" s="664">
        <v>5</v>
      </c>
      <c r="K452" s="665">
        <v>21175</v>
      </c>
    </row>
    <row r="453" spans="1:11" ht="14.4" customHeight="1" x14ac:dyDescent="0.3">
      <c r="A453" s="660" t="s">
        <v>576</v>
      </c>
      <c r="B453" s="661" t="s">
        <v>577</v>
      </c>
      <c r="C453" s="662" t="s">
        <v>598</v>
      </c>
      <c r="D453" s="663" t="s">
        <v>2033</v>
      </c>
      <c r="E453" s="662" t="s">
        <v>5698</v>
      </c>
      <c r="F453" s="663" t="s">
        <v>5699</v>
      </c>
      <c r="G453" s="662" t="s">
        <v>4132</v>
      </c>
      <c r="H453" s="662" t="s">
        <v>4133</v>
      </c>
      <c r="I453" s="664">
        <v>1410.8649999999998</v>
      </c>
      <c r="J453" s="664">
        <v>11</v>
      </c>
      <c r="K453" s="665">
        <v>15519.5</v>
      </c>
    </row>
    <row r="454" spans="1:11" ht="14.4" customHeight="1" x14ac:dyDescent="0.3">
      <c r="A454" s="660" t="s">
        <v>576</v>
      </c>
      <c r="B454" s="661" t="s">
        <v>577</v>
      </c>
      <c r="C454" s="662" t="s">
        <v>598</v>
      </c>
      <c r="D454" s="663" t="s">
        <v>2033</v>
      </c>
      <c r="E454" s="662" t="s">
        <v>5698</v>
      </c>
      <c r="F454" s="663" t="s">
        <v>5699</v>
      </c>
      <c r="G454" s="662" t="s">
        <v>4134</v>
      </c>
      <c r="H454" s="662" t="s">
        <v>4135</v>
      </c>
      <c r="I454" s="664">
        <v>2.72</v>
      </c>
      <c r="J454" s="664">
        <v>3</v>
      </c>
      <c r="K454" s="665">
        <v>8.17</v>
      </c>
    </row>
    <row r="455" spans="1:11" ht="14.4" customHeight="1" x14ac:dyDescent="0.3">
      <c r="A455" s="660" t="s">
        <v>576</v>
      </c>
      <c r="B455" s="661" t="s">
        <v>577</v>
      </c>
      <c r="C455" s="662" t="s">
        <v>598</v>
      </c>
      <c r="D455" s="663" t="s">
        <v>2033</v>
      </c>
      <c r="E455" s="662" t="s">
        <v>5698</v>
      </c>
      <c r="F455" s="663" t="s">
        <v>5699</v>
      </c>
      <c r="G455" s="662" t="s">
        <v>4136</v>
      </c>
      <c r="H455" s="662" t="s">
        <v>4137</v>
      </c>
      <c r="I455" s="664">
        <v>61.34</v>
      </c>
      <c r="J455" s="664">
        <v>48</v>
      </c>
      <c r="K455" s="665">
        <v>2944.23</v>
      </c>
    </row>
    <row r="456" spans="1:11" ht="14.4" customHeight="1" x14ac:dyDescent="0.3">
      <c r="A456" s="660" t="s">
        <v>576</v>
      </c>
      <c r="B456" s="661" t="s">
        <v>577</v>
      </c>
      <c r="C456" s="662" t="s">
        <v>598</v>
      </c>
      <c r="D456" s="663" t="s">
        <v>2033</v>
      </c>
      <c r="E456" s="662" t="s">
        <v>5698</v>
      </c>
      <c r="F456" s="663" t="s">
        <v>5699</v>
      </c>
      <c r="G456" s="662" t="s">
        <v>4138</v>
      </c>
      <c r="H456" s="662" t="s">
        <v>4139</v>
      </c>
      <c r="I456" s="664">
        <v>3605.8150000000001</v>
      </c>
      <c r="J456" s="664">
        <v>11</v>
      </c>
      <c r="K456" s="665">
        <v>39664</v>
      </c>
    </row>
    <row r="457" spans="1:11" ht="14.4" customHeight="1" x14ac:dyDescent="0.3">
      <c r="A457" s="660" t="s">
        <v>576</v>
      </c>
      <c r="B457" s="661" t="s">
        <v>577</v>
      </c>
      <c r="C457" s="662" t="s">
        <v>598</v>
      </c>
      <c r="D457" s="663" t="s">
        <v>2033</v>
      </c>
      <c r="E457" s="662" t="s">
        <v>5698</v>
      </c>
      <c r="F457" s="663" t="s">
        <v>5699</v>
      </c>
      <c r="G457" s="662" t="s">
        <v>4140</v>
      </c>
      <c r="H457" s="662" t="s">
        <v>4141</v>
      </c>
      <c r="I457" s="664">
        <v>3.03</v>
      </c>
      <c r="J457" s="664">
        <v>3</v>
      </c>
      <c r="K457" s="665">
        <v>9.08</v>
      </c>
    </row>
    <row r="458" spans="1:11" ht="14.4" customHeight="1" x14ac:dyDescent="0.3">
      <c r="A458" s="660" t="s">
        <v>576</v>
      </c>
      <c r="B458" s="661" t="s">
        <v>577</v>
      </c>
      <c r="C458" s="662" t="s">
        <v>598</v>
      </c>
      <c r="D458" s="663" t="s">
        <v>2033</v>
      </c>
      <c r="E458" s="662" t="s">
        <v>5698</v>
      </c>
      <c r="F458" s="663" t="s">
        <v>5699</v>
      </c>
      <c r="G458" s="662" t="s">
        <v>4142</v>
      </c>
      <c r="H458" s="662" t="s">
        <v>4143</v>
      </c>
      <c r="I458" s="664">
        <v>2.72</v>
      </c>
      <c r="J458" s="664">
        <v>6</v>
      </c>
      <c r="K458" s="665">
        <v>16.34</v>
      </c>
    </row>
    <row r="459" spans="1:11" ht="14.4" customHeight="1" x14ac:dyDescent="0.3">
      <c r="A459" s="660" t="s">
        <v>576</v>
      </c>
      <c r="B459" s="661" t="s">
        <v>577</v>
      </c>
      <c r="C459" s="662" t="s">
        <v>598</v>
      </c>
      <c r="D459" s="663" t="s">
        <v>2033</v>
      </c>
      <c r="E459" s="662" t="s">
        <v>5698</v>
      </c>
      <c r="F459" s="663" t="s">
        <v>5699</v>
      </c>
      <c r="G459" s="662" t="s">
        <v>4144</v>
      </c>
      <c r="H459" s="662" t="s">
        <v>4145</v>
      </c>
      <c r="I459" s="664">
        <v>596.5</v>
      </c>
      <c r="J459" s="664">
        <v>8</v>
      </c>
      <c r="K459" s="665">
        <v>4772</v>
      </c>
    </row>
    <row r="460" spans="1:11" ht="14.4" customHeight="1" x14ac:dyDescent="0.3">
      <c r="A460" s="660" t="s">
        <v>576</v>
      </c>
      <c r="B460" s="661" t="s">
        <v>577</v>
      </c>
      <c r="C460" s="662" t="s">
        <v>598</v>
      </c>
      <c r="D460" s="663" t="s">
        <v>2033</v>
      </c>
      <c r="E460" s="662" t="s">
        <v>5698</v>
      </c>
      <c r="F460" s="663" t="s">
        <v>5699</v>
      </c>
      <c r="G460" s="662" t="s">
        <v>4146</v>
      </c>
      <c r="H460" s="662" t="s">
        <v>4147</v>
      </c>
      <c r="I460" s="664">
        <v>238</v>
      </c>
      <c r="J460" s="664">
        <v>78</v>
      </c>
      <c r="K460" s="665">
        <v>18564</v>
      </c>
    </row>
    <row r="461" spans="1:11" ht="14.4" customHeight="1" x14ac:dyDescent="0.3">
      <c r="A461" s="660" t="s">
        <v>576</v>
      </c>
      <c r="B461" s="661" t="s">
        <v>577</v>
      </c>
      <c r="C461" s="662" t="s">
        <v>598</v>
      </c>
      <c r="D461" s="663" t="s">
        <v>2033</v>
      </c>
      <c r="E461" s="662" t="s">
        <v>5698</v>
      </c>
      <c r="F461" s="663" t="s">
        <v>5699</v>
      </c>
      <c r="G461" s="662" t="s">
        <v>4148</v>
      </c>
      <c r="H461" s="662" t="s">
        <v>4149</v>
      </c>
      <c r="I461" s="664">
        <v>3.27</v>
      </c>
      <c r="J461" s="664">
        <v>3</v>
      </c>
      <c r="K461" s="665">
        <v>9.8000000000000007</v>
      </c>
    </row>
    <row r="462" spans="1:11" ht="14.4" customHeight="1" x14ac:dyDescent="0.3">
      <c r="A462" s="660" t="s">
        <v>576</v>
      </c>
      <c r="B462" s="661" t="s">
        <v>577</v>
      </c>
      <c r="C462" s="662" t="s">
        <v>598</v>
      </c>
      <c r="D462" s="663" t="s">
        <v>2033</v>
      </c>
      <c r="E462" s="662" t="s">
        <v>5698</v>
      </c>
      <c r="F462" s="663" t="s">
        <v>5699</v>
      </c>
      <c r="G462" s="662" t="s">
        <v>4150</v>
      </c>
      <c r="H462" s="662" t="s">
        <v>4151</v>
      </c>
      <c r="I462" s="664">
        <v>3.03</v>
      </c>
      <c r="J462" s="664">
        <v>3</v>
      </c>
      <c r="K462" s="665">
        <v>9.08</v>
      </c>
    </row>
    <row r="463" spans="1:11" ht="14.4" customHeight="1" x14ac:dyDescent="0.3">
      <c r="A463" s="660" t="s">
        <v>576</v>
      </c>
      <c r="B463" s="661" t="s">
        <v>577</v>
      </c>
      <c r="C463" s="662" t="s">
        <v>598</v>
      </c>
      <c r="D463" s="663" t="s">
        <v>2033</v>
      </c>
      <c r="E463" s="662" t="s">
        <v>5698</v>
      </c>
      <c r="F463" s="663" t="s">
        <v>5699</v>
      </c>
      <c r="G463" s="662" t="s">
        <v>4152</v>
      </c>
      <c r="H463" s="662" t="s">
        <v>4153</v>
      </c>
      <c r="I463" s="664">
        <v>4640.1099999999997</v>
      </c>
      <c r="J463" s="664">
        <v>13</v>
      </c>
      <c r="K463" s="665">
        <v>60321.41</v>
      </c>
    </row>
    <row r="464" spans="1:11" ht="14.4" customHeight="1" x14ac:dyDescent="0.3">
      <c r="A464" s="660" t="s">
        <v>576</v>
      </c>
      <c r="B464" s="661" t="s">
        <v>577</v>
      </c>
      <c r="C464" s="662" t="s">
        <v>598</v>
      </c>
      <c r="D464" s="663" t="s">
        <v>2033</v>
      </c>
      <c r="E464" s="662" t="s">
        <v>5698</v>
      </c>
      <c r="F464" s="663" t="s">
        <v>5699</v>
      </c>
      <c r="G464" s="662" t="s">
        <v>4154</v>
      </c>
      <c r="H464" s="662" t="s">
        <v>4155</v>
      </c>
      <c r="I464" s="664">
        <v>3605.86</v>
      </c>
      <c r="J464" s="664">
        <v>11</v>
      </c>
      <c r="K464" s="665">
        <v>39664</v>
      </c>
    </row>
    <row r="465" spans="1:11" ht="14.4" customHeight="1" x14ac:dyDescent="0.3">
      <c r="A465" s="660" t="s">
        <v>576</v>
      </c>
      <c r="B465" s="661" t="s">
        <v>577</v>
      </c>
      <c r="C465" s="662" t="s">
        <v>598</v>
      </c>
      <c r="D465" s="663" t="s">
        <v>2033</v>
      </c>
      <c r="E465" s="662" t="s">
        <v>5698</v>
      </c>
      <c r="F465" s="663" t="s">
        <v>5699</v>
      </c>
      <c r="G465" s="662" t="s">
        <v>4156</v>
      </c>
      <c r="H465" s="662" t="s">
        <v>4157</v>
      </c>
      <c r="I465" s="664">
        <v>1.21</v>
      </c>
      <c r="J465" s="664">
        <v>1</v>
      </c>
      <c r="K465" s="665">
        <v>1.21</v>
      </c>
    </row>
    <row r="466" spans="1:11" ht="14.4" customHeight="1" x14ac:dyDescent="0.3">
      <c r="A466" s="660" t="s">
        <v>576</v>
      </c>
      <c r="B466" s="661" t="s">
        <v>577</v>
      </c>
      <c r="C466" s="662" t="s">
        <v>598</v>
      </c>
      <c r="D466" s="663" t="s">
        <v>2033</v>
      </c>
      <c r="E466" s="662" t="s">
        <v>5698</v>
      </c>
      <c r="F466" s="663" t="s">
        <v>5699</v>
      </c>
      <c r="G466" s="662" t="s">
        <v>4158</v>
      </c>
      <c r="H466" s="662" t="s">
        <v>4159</v>
      </c>
      <c r="I466" s="664">
        <v>3.27</v>
      </c>
      <c r="J466" s="664">
        <v>3</v>
      </c>
      <c r="K466" s="665">
        <v>9.8000000000000007</v>
      </c>
    </row>
    <row r="467" spans="1:11" ht="14.4" customHeight="1" x14ac:dyDescent="0.3">
      <c r="A467" s="660" t="s">
        <v>576</v>
      </c>
      <c r="B467" s="661" t="s">
        <v>577</v>
      </c>
      <c r="C467" s="662" t="s">
        <v>598</v>
      </c>
      <c r="D467" s="663" t="s">
        <v>2033</v>
      </c>
      <c r="E467" s="662" t="s">
        <v>5698</v>
      </c>
      <c r="F467" s="663" t="s">
        <v>5699</v>
      </c>
      <c r="G467" s="662" t="s">
        <v>4160</v>
      </c>
      <c r="H467" s="662" t="s">
        <v>4161</v>
      </c>
      <c r="I467" s="664">
        <v>181.5</v>
      </c>
      <c r="J467" s="664">
        <v>10</v>
      </c>
      <c r="K467" s="665">
        <v>1815</v>
      </c>
    </row>
    <row r="468" spans="1:11" ht="14.4" customHeight="1" x14ac:dyDescent="0.3">
      <c r="A468" s="660" t="s">
        <v>576</v>
      </c>
      <c r="B468" s="661" t="s">
        <v>577</v>
      </c>
      <c r="C468" s="662" t="s">
        <v>598</v>
      </c>
      <c r="D468" s="663" t="s">
        <v>2033</v>
      </c>
      <c r="E468" s="662" t="s">
        <v>5698</v>
      </c>
      <c r="F468" s="663" t="s">
        <v>5699</v>
      </c>
      <c r="G468" s="662" t="s">
        <v>4162</v>
      </c>
      <c r="H468" s="662" t="s">
        <v>4163</v>
      </c>
      <c r="I468" s="664">
        <v>1403.6</v>
      </c>
      <c r="J468" s="664">
        <v>5</v>
      </c>
      <c r="K468" s="665">
        <v>7018</v>
      </c>
    </row>
    <row r="469" spans="1:11" ht="14.4" customHeight="1" x14ac:dyDescent="0.3">
      <c r="A469" s="660" t="s">
        <v>576</v>
      </c>
      <c r="B469" s="661" t="s">
        <v>577</v>
      </c>
      <c r="C469" s="662" t="s">
        <v>598</v>
      </c>
      <c r="D469" s="663" t="s">
        <v>2033</v>
      </c>
      <c r="E469" s="662" t="s">
        <v>5698</v>
      </c>
      <c r="F469" s="663" t="s">
        <v>5699</v>
      </c>
      <c r="G469" s="662" t="s">
        <v>4164</v>
      </c>
      <c r="H469" s="662" t="s">
        <v>4165</v>
      </c>
      <c r="I469" s="664">
        <v>1125.3</v>
      </c>
      <c r="J469" s="664">
        <v>5</v>
      </c>
      <c r="K469" s="665">
        <v>5626.5</v>
      </c>
    </row>
    <row r="470" spans="1:11" ht="14.4" customHeight="1" x14ac:dyDescent="0.3">
      <c r="A470" s="660" t="s">
        <v>576</v>
      </c>
      <c r="B470" s="661" t="s">
        <v>577</v>
      </c>
      <c r="C470" s="662" t="s">
        <v>598</v>
      </c>
      <c r="D470" s="663" t="s">
        <v>2033</v>
      </c>
      <c r="E470" s="662" t="s">
        <v>5698</v>
      </c>
      <c r="F470" s="663" t="s">
        <v>5699</v>
      </c>
      <c r="G470" s="662" t="s">
        <v>4166</v>
      </c>
      <c r="H470" s="662" t="s">
        <v>4167</v>
      </c>
      <c r="I470" s="664">
        <v>0.15</v>
      </c>
      <c r="J470" s="664">
        <v>50</v>
      </c>
      <c r="K470" s="665">
        <v>7.57</v>
      </c>
    </row>
    <row r="471" spans="1:11" ht="14.4" customHeight="1" x14ac:dyDescent="0.3">
      <c r="A471" s="660" t="s">
        <v>576</v>
      </c>
      <c r="B471" s="661" t="s">
        <v>577</v>
      </c>
      <c r="C471" s="662" t="s">
        <v>598</v>
      </c>
      <c r="D471" s="663" t="s">
        <v>2033</v>
      </c>
      <c r="E471" s="662" t="s">
        <v>5698</v>
      </c>
      <c r="F471" s="663" t="s">
        <v>5699</v>
      </c>
      <c r="G471" s="662" t="s">
        <v>4168</v>
      </c>
      <c r="H471" s="662" t="s">
        <v>4169</v>
      </c>
      <c r="I471" s="664">
        <v>3605.8150000000001</v>
      </c>
      <c r="J471" s="664">
        <v>17</v>
      </c>
      <c r="K471" s="665">
        <v>61299</v>
      </c>
    </row>
    <row r="472" spans="1:11" ht="14.4" customHeight="1" x14ac:dyDescent="0.3">
      <c r="A472" s="660" t="s">
        <v>576</v>
      </c>
      <c r="B472" s="661" t="s">
        <v>577</v>
      </c>
      <c r="C472" s="662" t="s">
        <v>598</v>
      </c>
      <c r="D472" s="663" t="s">
        <v>2033</v>
      </c>
      <c r="E472" s="662" t="s">
        <v>5698</v>
      </c>
      <c r="F472" s="663" t="s">
        <v>5699</v>
      </c>
      <c r="G472" s="662" t="s">
        <v>4170</v>
      </c>
      <c r="H472" s="662" t="s">
        <v>4171</v>
      </c>
      <c r="I472" s="664">
        <v>1303.8499999999999</v>
      </c>
      <c r="J472" s="664">
        <v>30</v>
      </c>
      <c r="K472" s="665">
        <v>39115.440000000002</v>
      </c>
    </row>
    <row r="473" spans="1:11" ht="14.4" customHeight="1" x14ac:dyDescent="0.3">
      <c r="A473" s="660" t="s">
        <v>576</v>
      </c>
      <c r="B473" s="661" t="s">
        <v>577</v>
      </c>
      <c r="C473" s="662" t="s">
        <v>598</v>
      </c>
      <c r="D473" s="663" t="s">
        <v>2033</v>
      </c>
      <c r="E473" s="662" t="s">
        <v>5698</v>
      </c>
      <c r="F473" s="663" t="s">
        <v>5699</v>
      </c>
      <c r="G473" s="662" t="s">
        <v>4172</v>
      </c>
      <c r="H473" s="662" t="s">
        <v>4173</v>
      </c>
      <c r="I473" s="664">
        <v>665.5</v>
      </c>
      <c r="J473" s="664">
        <v>40</v>
      </c>
      <c r="K473" s="665">
        <v>26620</v>
      </c>
    </row>
    <row r="474" spans="1:11" ht="14.4" customHeight="1" x14ac:dyDescent="0.3">
      <c r="A474" s="660" t="s">
        <v>576</v>
      </c>
      <c r="B474" s="661" t="s">
        <v>577</v>
      </c>
      <c r="C474" s="662" t="s">
        <v>598</v>
      </c>
      <c r="D474" s="663" t="s">
        <v>2033</v>
      </c>
      <c r="E474" s="662" t="s">
        <v>5698</v>
      </c>
      <c r="F474" s="663" t="s">
        <v>5699</v>
      </c>
      <c r="G474" s="662" t="s">
        <v>4174</v>
      </c>
      <c r="H474" s="662" t="s">
        <v>4175</v>
      </c>
      <c r="I474" s="664">
        <v>2904</v>
      </c>
      <c r="J474" s="664">
        <v>10</v>
      </c>
      <c r="K474" s="665">
        <v>29040</v>
      </c>
    </row>
    <row r="475" spans="1:11" ht="14.4" customHeight="1" x14ac:dyDescent="0.3">
      <c r="A475" s="660" t="s">
        <v>576</v>
      </c>
      <c r="B475" s="661" t="s">
        <v>577</v>
      </c>
      <c r="C475" s="662" t="s">
        <v>598</v>
      </c>
      <c r="D475" s="663" t="s">
        <v>2033</v>
      </c>
      <c r="E475" s="662" t="s">
        <v>5698</v>
      </c>
      <c r="F475" s="663" t="s">
        <v>5699</v>
      </c>
      <c r="G475" s="662" t="s">
        <v>4176</v>
      </c>
      <c r="H475" s="662" t="s">
        <v>4177</v>
      </c>
      <c r="I475" s="664">
        <v>968</v>
      </c>
      <c r="J475" s="664">
        <v>30</v>
      </c>
      <c r="K475" s="665">
        <v>29040</v>
      </c>
    </row>
    <row r="476" spans="1:11" ht="14.4" customHeight="1" x14ac:dyDescent="0.3">
      <c r="A476" s="660" t="s">
        <v>576</v>
      </c>
      <c r="B476" s="661" t="s">
        <v>577</v>
      </c>
      <c r="C476" s="662" t="s">
        <v>598</v>
      </c>
      <c r="D476" s="663" t="s">
        <v>2033</v>
      </c>
      <c r="E476" s="662" t="s">
        <v>5698</v>
      </c>
      <c r="F476" s="663" t="s">
        <v>5699</v>
      </c>
      <c r="G476" s="662" t="s">
        <v>4178</v>
      </c>
      <c r="H476" s="662" t="s">
        <v>4179</v>
      </c>
      <c r="I476" s="664">
        <v>605</v>
      </c>
      <c r="J476" s="664">
        <v>5</v>
      </c>
      <c r="K476" s="665">
        <v>3025</v>
      </c>
    </row>
    <row r="477" spans="1:11" ht="14.4" customHeight="1" x14ac:dyDescent="0.3">
      <c r="A477" s="660" t="s">
        <v>576</v>
      </c>
      <c r="B477" s="661" t="s">
        <v>577</v>
      </c>
      <c r="C477" s="662" t="s">
        <v>598</v>
      </c>
      <c r="D477" s="663" t="s">
        <v>2033</v>
      </c>
      <c r="E477" s="662" t="s">
        <v>5698</v>
      </c>
      <c r="F477" s="663" t="s">
        <v>5699</v>
      </c>
      <c r="G477" s="662" t="s">
        <v>4180</v>
      </c>
      <c r="H477" s="662" t="s">
        <v>4181</v>
      </c>
      <c r="I477" s="664">
        <v>532.4</v>
      </c>
      <c r="J477" s="664">
        <v>10</v>
      </c>
      <c r="K477" s="665">
        <v>5324</v>
      </c>
    </row>
    <row r="478" spans="1:11" ht="14.4" customHeight="1" x14ac:dyDescent="0.3">
      <c r="A478" s="660" t="s">
        <v>576</v>
      </c>
      <c r="B478" s="661" t="s">
        <v>577</v>
      </c>
      <c r="C478" s="662" t="s">
        <v>598</v>
      </c>
      <c r="D478" s="663" t="s">
        <v>2033</v>
      </c>
      <c r="E478" s="662" t="s">
        <v>5698</v>
      </c>
      <c r="F478" s="663" t="s">
        <v>5699</v>
      </c>
      <c r="G478" s="662" t="s">
        <v>4182</v>
      </c>
      <c r="H478" s="662" t="s">
        <v>4183</v>
      </c>
      <c r="I478" s="664">
        <v>726</v>
      </c>
      <c r="J478" s="664">
        <v>10</v>
      </c>
      <c r="K478" s="665">
        <v>7260</v>
      </c>
    </row>
    <row r="479" spans="1:11" ht="14.4" customHeight="1" x14ac:dyDescent="0.3">
      <c r="A479" s="660" t="s">
        <v>576</v>
      </c>
      <c r="B479" s="661" t="s">
        <v>577</v>
      </c>
      <c r="C479" s="662" t="s">
        <v>598</v>
      </c>
      <c r="D479" s="663" t="s">
        <v>2033</v>
      </c>
      <c r="E479" s="662" t="s">
        <v>5698</v>
      </c>
      <c r="F479" s="663" t="s">
        <v>5699</v>
      </c>
      <c r="G479" s="662" t="s">
        <v>4184</v>
      </c>
      <c r="H479" s="662" t="s">
        <v>4185</v>
      </c>
      <c r="I479" s="664">
        <v>1754.5</v>
      </c>
      <c r="J479" s="664">
        <v>10</v>
      </c>
      <c r="K479" s="665">
        <v>17545</v>
      </c>
    </row>
    <row r="480" spans="1:11" ht="14.4" customHeight="1" x14ac:dyDescent="0.3">
      <c r="A480" s="660" t="s">
        <v>576</v>
      </c>
      <c r="B480" s="661" t="s">
        <v>577</v>
      </c>
      <c r="C480" s="662" t="s">
        <v>598</v>
      </c>
      <c r="D480" s="663" t="s">
        <v>2033</v>
      </c>
      <c r="E480" s="662" t="s">
        <v>5698</v>
      </c>
      <c r="F480" s="663" t="s">
        <v>5699</v>
      </c>
      <c r="G480" s="662" t="s">
        <v>4186</v>
      </c>
      <c r="H480" s="662" t="s">
        <v>4187</v>
      </c>
      <c r="I480" s="664">
        <v>290.39999999999998</v>
      </c>
      <c r="J480" s="664">
        <v>10</v>
      </c>
      <c r="K480" s="665">
        <v>2904</v>
      </c>
    </row>
    <row r="481" spans="1:11" ht="14.4" customHeight="1" x14ac:dyDescent="0.3">
      <c r="A481" s="660" t="s">
        <v>576</v>
      </c>
      <c r="B481" s="661" t="s">
        <v>577</v>
      </c>
      <c r="C481" s="662" t="s">
        <v>598</v>
      </c>
      <c r="D481" s="663" t="s">
        <v>2033</v>
      </c>
      <c r="E481" s="662" t="s">
        <v>5698</v>
      </c>
      <c r="F481" s="663" t="s">
        <v>5699</v>
      </c>
      <c r="G481" s="662" t="s">
        <v>4188</v>
      </c>
      <c r="H481" s="662" t="s">
        <v>4189</v>
      </c>
      <c r="I481" s="664">
        <v>1692.79</v>
      </c>
      <c r="J481" s="664">
        <v>6</v>
      </c>
      <c r="K481" s="665">
        <v>10156.74</v>
      </c>
    </row>
    <row r="482" spans="1:11" ht="14.4" customHeight="1" x14ac:dyDescent="0.3">
      <c r="A482" s="660" t="s">
        <v>576</v>
      </c>
      <c r="B482" s="661" t="s">
        <v>577</v>
      </c>
      <c r="C482" s="662" t="s">
        <v>598</v>
      </c>
      <c r="D482" s="663" t="s">
        <v>2033</v>
      </c>
      <c r="E482" s="662" t="s">
        <v>5698</v>
      </c>
      <c r="F482" s="663" t="s">
        <v>5699</v>
      </c>
      <c r="G482" s="662" t="s">
        <v>4190</v>
      </c>
      <c r="H482" s="662" t="s">
        <v>4191</v>
      </c>
      <c r="I482" s="664">
        <v>617.1</v>
      </c>
      <c r="J482" s="664">
        <v>10</v>
      </c>
      <c r="K482" s="665">
        <v>6171</v>
      </c>
    </row>
    <row r="483" spans="1:11" ht="14.4" customHeight="1" x14ac:dyDescent="0.3">
      <c r="A483" s="660" t="s">
        <v>576</v>
      </c>
      <c r="B483" s="661" t="s">
        <v>577</v>
      </c>
      <c r="C483" s="662" t="s">
        <v>598</v>
      </c>
      <c r="D483" s="663" t="s">
        <v>2033</v>
      </c>
      <c r="E483" s="662" t="s">
        <v>5698</v>
      </c>
      <c r="F483" s="663" t="s">
        <v>5699</v>
      </c>
      <c r="G483" s="662" t="s">
        <v>4192</v>
      </c>
      <c r="H483" s="662" t="s">
        <v>4193</v>
      </c>
      <c r="I483" s="664">
        <v>883.3</v>
      </c>
      <c r="J483" s="664">
        <v>5</v>
      </c>
      <c r="K483" s="665">
        <v>4416.5</v>
      </c>
    </row>
    <row r="484" spans="1:11" ht="14.4" customHeight="1" x14ac:dyDescent="0.3">
      <c r="A484" s="660" t="s">
        <v>576</v>
      </c>
      <c r="B484" s="661" t="s">
        <v>577</v>
      </c>
      <c r="C484" s="662" t="s">
        <v>598</v>
      </c>
      <c r="D484" s="663" t="s">
        <v>2033</v>
      </c>
      <c r="E484" s="662" t="s">
        <v>5698</v>
      </c>
      <c r="F484" s="663" t="s">
        <v>5699</v>
      </c>
      <c r="G484" s="662" t="s">
        <v>4194</v>
      </c>
      <c r="H484" s="662" t="s">
        <v>4195</v>
      </c>
      <c r="I484" s="664">
        <v>2843.5</v>
      </c>
      <c r="J484" s="664">
        <v>4</v>
      </c>
      <c r="K484" s="665">
        <v>11374</v>
      </c>
    </row>
    <row r="485" spans="1:11" ht="14.4" customHeight="1" x14ac:dyDescent="0.3">
      <c r="A485" s="660" t="s">
        <v>576</v>
      </c>
      <c r="B485" s="661" t="s">
        <v>577</v>
      </c>
      <c r="C485" s="662" t="s">
        <v>598</v>
      </c>
      <c r="D485" s="663" t="s">
        <v>2033</v>
      </c>
      <c r="E485" s="662" t="s">
        <v>5698</v>
      </c>
      <c r="F485" s="663" t="s">
        <v>5699</v>
      </c>
      <c r="G485" s="662" t="s">
        <v>4196</v>
      </c>
      <c r="H485" s="662" t="s">
        <v>4197</v>
      </c>
      <c r="I485" s="664">
        <v>1620.19</v>
      </c>
      <c r="J485" s="664">
        <v>2</v>
      </c>
      <c r="K485" s="665">
        <v>3240.38</v>
      </c>
    </row>
    <row r="486" spans="1:11" ht="14.4" customHeight="1" x14ac:dyDescent="0.3">
      <c r="A486" s="660" t="s">
        <v>576</v>
      </c>
      <c r="B486" s="661" t="s">
        <v>577</v>
      </c>
      <c r="C486" s="662" t="s">
        <v>598</v>
      </c>
      <c r="D486" s="663" t="s">
        <v>2033</v>
      </c>
      <c r="E486" s="662" t="s">
        <v>5698</v>
      </c>
      <c r="F486" s="663" t="s">
        <v>5699</v>
      </c>
      <c r="G486" s="662" t="s">
        <v>4198</v>
      </c>
      <c r="H486" s="662" t="s">
        <v>4199</v>
      </c>
      <c r="I486" s="664">
        <v>2904</v>
      </c>
      <c r="J486" s="664">
        <v>20</v>
      </c>
      <c r="K486" s="665">
        <v>58080</v>
      </c>
    </row>
    <row r="487" spans="1:11" ht="14.4" customHeight="1" x14ac:dyDescent="0.3">
      <c r="A487" s="660" t="s">
        <v>576</v>
      </c>
      <c r="B487" s="661" t="s">
        <v>577</v>
      </c>
      <c r="C487" s="662" t="s">
        <v>598</v>
      </c>
      <c r="D487" s="663" t="s">
        <v>2033</v>
      </c>
      <c r="E487" s="662" t="s">
        <v>5698</v>
      </c>
      <c r="F487" s="663" t="s">
        <v>5699</v>
      </c>
      <c r="G487" s="662" t="s">
        <v>4200</v>
      </c>
      <c r="H487" s="662" t="s">
        <v>4201</v>
      </c>
      <c r="I487" s="664">
        <v>520.29999999999995</v>
      </c>
      <c r="J487" s="664">
        <v>5</v>
      </c>
      <c r="K487" s="665">
        <v>2601.5</v>
      </c>
    </row>
    <row r="488" spans="1:11" ht="14.4" customHeight="1" x14ac:dyDescent="0.3">
      <c r="A488" s="660" t="s">
        <v>576</v>
      </c>
      <c r="B488" s="661" t="s">
        <v>577</v>
      </c>
      <c r="C488" s="662" t="s">
        <v>598</v>
      </c>
      <c r="D488" s="663" t="s">
        <v>2033</v>
      </c>
      <c r="E488" s="662" t="s">
        <v>5698</v>
      </c>
      <c r="F488" s="663" t="s">
        <v>5699</v>
      </c>
      <c r="G488" s="662" t="s">
        <v>4202</v>
      </c>
      <c r="H488" s="662" t="s">
        <v>4203</v>
      </c>
      <c r="I488" s="664">
        <v>1742.4</v>
      </c>
      <c r="J488" s="664">
        <v>2</v>
      </c>
      <c r="K488" s="665">
        <v>3484.8</v>
      </c>
    </row>
    <row r="489" spans="1:11" ht="14.4" customHeight="1" x14ac:dyDescent="0.3">
      <c r="A489" s="660" t="s">
        <v>576</v>
      </c>
      <c r="B489" s="661" t="s">
        <v>577</v>
      </c>
      <c r="C489" s="662" t="s">
        <v>598</v>
      </c>
      <c r="D489" s="663" t="s">
        <v>2033</v>
      </c>
      <c r="E489" s="662" t="s">
        <v>5698</v>
      </c>
      <c r="F489" s="663" t="s">
        <v>5699</v>
      </c>
      <c r="G489" s="662" t="s">
        <v>4204</v>
      </c>
      <c r="H489" s="662" t="s">
        <v>4205</v>
      </c>
      <c r="I489" s="664">
        <v>2843.5</v>
      </c>
      <c r="J489" s="664">
        <v>1</v>
      </c>
      <c r="K489" s="665">
        <v>2843.5</v>
      </c>
    </row>
    <row r="490" spans="1:11" ht="14.4" customHeight="1" x14ac:dyDescent="0.3">
      <c r="A490" s="660" t="s">
        <v>576</v>
      </c>
      <c r="B490" s="661" t="s">
        <v>577</v>
      </c>
      <c r="C490" s="662" t="s">
        <v>598</v>
      </c>
      <c r="D490" s="663" t="s">
        <v>2033</v>
      </c>
      <c r="E490" s="662" t="s">
        <v>5698</v>
      </c>
      <c r="F490" s="663" t="s">
        <v>5699</v>
      </c>
      <c r="G490" s="662" t="s">
        <v>4206</v>
      </c>
      <c r="H490" s="662" t="s">
        <v>4207</v>
      </c>
      <c r="I490" s="664">
        <v>532.4</v>
      </c>
      <c r="J490" s="664">
        <v>10</v>
      </c>
      <c r="K490" s="665">
        <v>5324</v>
      </c>
    </row>
    <row r="491" spans="1:11" ht="14.4" customHeight="1" x14ac:dyDescent="0.3">
      <c r="A491" s="660" t="s">
        <v>576</v>
      </c>
      <c r="B491" s="661" t="s">
        <v>577</v>
      </c>
      <c r="C491" s="662" t="s">
        <v>598</v>
      </c>
      <c r="D491" s="663" t="s">
        <v>2033</v>
      </c>
      <c r="E491" s="662" t="s">
        <v>5698</v>
      </c>
      <c r="F491" s="663" t="s">
        <v>5699</v>
      </c>
      <c r="G491" s="662" t="s">
        <v>4208</v>
      </c>
      <c r="H491" s="662" t="s">
        <v>4209</v>
      </c>
      <c r="I491" s="664">
        <v>1482.15</v>
      </c>
      <c r="J491" s="664">
        <v>2</v>
      </c>
      <c r="K491" s="665">
        <v>2964.3</v>
      </c>
    </row>
    <row r="492" spans="1:11" ht="14.4" customHeight="1" x14ac:dyDescent="0.3">
      <c r="A492" s="660" t="s">
        <v>576</v>
      </c>
      <c r="B492" s="661" t="s">
        <v>577</v>
      </c>
      <c r="C492" s="662" t="s">
        <v>598</v>
      </c>
      <c r="D492" s="663" t="s">
        <v>2033</v>
      </c>
      <c r="E492" s="662" t="s">
        <v>5698</v>
      </c>
      <c r="F492" s="663" t="s">
        <v>5699</v>
      </c>
      <c r="G492" s="662" t="s">
        <v>4210</v>
      </c>
      <c r="H492" s="662" t="s">
        <v>4211</v>
      </c>
      <c r="I492" s="664">
        <v>181.5</v>
      </c>
      <c r="J492" s="664">
        <v>10</v>
      </c>
      <c r="K492" s="665">
        <v>1815</v>
      </c>
    </row>
    <row r="493" spans="1:11" ht="14.4" customHeight="1" x14ac:dyDescent="0.3">
      <c r="A493" s="660" t="s">
        <v>576</v>
      </c>
      <c r="B493" s="661" t="s">
        <v>577</v>
      </c>
      <c r="C493" s="662" t="s">
        <v>598</v>
      </c>
      <c r="D493" s="663" t="s">
        <v>2033</v>
      </c>
      <c r="E493" s="662" t="s">
        <v>5698</v>
      </c>
      <c r="F493" s="663" t="s">
        <v>5699</v>
      </c>
      <c r="G493" s="662" t="s">
        <v>4212</v>
      </c>
      <c r="H493" s="662" t="s">
        <v>4213</v>
      </c>
      <c r="I493" s="664">
        <v>338.8</v>
      </c>
      <c r="J493" s="664">
        <v>10</v>
      </c>
      <c r="K493" s="665">
        <v>3388</v>
      </c>
    </row>
    <row r="494" spans="1:11" ht="14.4" customHeight="1" x14ac:dyDescent="0.3">
      <c r="A494" s="660" t="s">
        <v>576</v>
      </c>
      <c r="B494" s="661" t="s">
        <v>577</v>
      </c>
      <c r="C494" s="662" t="s">
        <v>598</v>
      </c>
      <c r="D494" s="663" t="s">
        <v>2033</v>
      </c>
      <c r="E494" s="662" t="s">
        <v>5698</v>
      </c>
      <c r="F494" s="663" t="s">
        <v>5699</v>
      </c>
      <c r="G494" s="662" t="s">
        <v>4214</v>
      </c>
      <c r="H494" s="662" t="s">
        <v>4215</v>
      </c>
      <c r="I494" s="664">
        <v>37.51</v>
      </c>
      <c r="J494" s="664">
        <v>200</v>
      </c>
      <c r="K494" s="665">
        <v>7502</v>
      </c>
    </row>
    <row r="495" spans="1:11" ht="14.4" customHeight="1" x14ac:dyDescent="0.3">
      <c r="A495" s="660" t="s">
        <v>576</v>
      </c>
      <c r="B495" s="661" t="s">
        <v>577</v>
      </c>
      <c r="C495" s="662" t="s">
        <v>598</v>
      </c>
      <c r="D495" s="663" t="s">
        <v>2033</v>
      </c>
      <c r="E495" s="662" t="s">
        <v>5698</v>
      </c>
      <c r="F495" s="663" t="s">
        <v>5699</v>
      </c>
      <c r="G495" s="662" t="s">
        <v>4216</v>
      </c>
      <c r="H495" s="662" t="s">
        <v>4217</v>
      </c>
      <c r="I495" s="664">
        <v>532.4</v>
      </c>
      <c r="J495" s="664">
        <v>10</v>
      </c>
      <c r="K495" s="665">
        <v>5324</v>
      </c>
    </row>
    <row r="496" spans="1:11" ht="14.4" customHeight="1" x14ac:dyDescent="0.3">
      <c r="A496" s="660" t="s">
        <v>576</v>
      </c>
      <c r="B496" s="661" t="s">
        <v>577</v>
      </c>
      <c r="C496" s="662" t="s">
        <v>598</v>
      </c>
      <c r="D496" s="663" t="s">
        <v>2033</v>
      </c>
      <c r="E496" s="662" t="s">
        <v>5698</v>
      </c>
      <c r="F496" s="663" t="s">
        <v>5699</v>
      </c>
      <c r="G496" s="662" t="s">
        <v>4218</v>
      </c>
      <c r="H496" s="662" t="s">
        <v>4219</v>
      </c>
      <c r="I496" s="664">
        <v>1200.92</v>
      </c>
      <c r="J496" s="664">
        <v>72</v>
      </c>
      <c r="K496" s="665">
        <v>86466.6</v>
      </c>
    </row>
    <row r="497" spans="1:11" ht="14.4" customHeight="1" x14ac:dyDescent="0.3">
      <c r="A497" s="660" t="s">
        <v>576</v>
      </c>
      <c r="B497" s="661" t="s">
        <v>577</v>
      </c>
      <c r="C497" s="662" t="s">
        <v>598</v>
      </c>
      <c r="D497" s="663" t="s">
        <v>2033</v>
      </c>
      <c r="E497" s="662" t="s">
        <v>5698</v>
      </c>
      <c r="F497" s="663" t="s">
        <v>5699</v>
      </c>
      <c r="G497" s="662" t="s">
        <v>4220</v>
      </c>
      <c r="H497" s="662" t="s">
        <v>4221</v>
      </c>
      <c r="I497" s="664">
        <v>119.79</v>
      </c>
      <c r="J497" s="664">
        <v>1</v>
      </c>
      <c r="K497" s="665">
        <v>119.79</v>
      </c>
    </row>
    <row r="498" spans="1:11" ht="14.4" customHeight="1" x14ac:dyDescent="0.3">
      <c r="A498" s="660" t="s">
        <v>576</v>
      </c>
      <c r="B498" s="661" t="s">
        <v>577</v>
      </c>
      <c r="C498" s="662" t="s">
        <v>598</v>
      </c>
      <c r="D498" s="663" t="s">
        <v>2033</v>
      </c>
      <c r="E498" s="662" t="s">
        <v>5698</v>
      </c>
      <c r="F498" s="663" t="s">
        <v>5699</v>
      </c>
      <c r="G498" s="662" t="s">
        <v>4222</v>
      </c>
      <c r="H498" s="662" t="s">
        <v>4223</v>
      </c>
      <c r="I498" s="664">
        <v>874.5</v>
      </c>
      <c r="J498" s="664">
        <v>2</v>
      </c>
      <c r="K498" s="665">
        <v>1749</v>
      </c>
    </row>
    <row r="499" spans="1:11" ht="14.4" customHeight="1" x14ac:dyDescent="0.3">
      <c r="A499" s="660" t="s">
        <v>576</v>
      </c>
      <c r="B499" s="661" t="s">
        <v>577</v>
      </c>
      <c r="C499" s="662" t="s">
        <v>598</v>
      </c>
      <c r="D499" s="663" t="s">
        <v>2033</v>
      </c>
      <c r="E499" s="662" t="s">
        <v>5698</v>
      </c>
      <c r="F499" s="663" t="s">
        <v>5699</v>
      </c>
      <c r="G499" s="662" t="s">
        <v>4224</v>
      </c>
      <c r="H499" s="662" t="s">
        <v>4225</v>
      </c>
      <c r="I499" s="664">
        <v>1410.86</v>
      </c>
      <c r="J499" s="664">
        <v>5</v>
      </c>
      <c r="K499" s="665">
        <v>7054.3</v>
      </c>
    </row>
    <row r="500" spans="1:11" ht="14.4" customHeight="1" x14ac:dyDescent="0.3">
      <c r="A500" s="660" t="s">
        <v>576</v>
      </c>
      <c r="B500" s="661" t="s">
        <v>577</v>
      </c>
      <c r="C500" s="662" t="s">
        <v>598</v>
      </c>
      <c r="D500" s="663" t="s">
        <v>2033</v>
      </c>
      <c r="E500" s="662" t="s">
        <v>5698</v>
      </c>
      <c r="F500" s="663" t="s">
        <v>5699</v>
      </c>
      <c r="G500" s="662" t="s">
        <v>4226</v>
      </c>
      <c r="H500" s="662" t="s">
        <v>4227</v>
      </c>
      <c r="I500" s="664">
        <v>1512.5</v>
      </c>
      <c r="J500" s="664">
        <v>5</v>
      </c>
      <c r="K500" s="665">
        <v>7562.5</v>
      </c>
    </row>
    <row r="501" spans="1:11" ht="14.4" customHeight="1" x14ac:dyDescent="0.3">
      <c r="A501" s="660" t="s">
        <v>576</v>
      </c>
      <c r="B501" s="661" t="s">
        <v>577</v>
      </c>
      <c r="C501" s="662" t="s">
        <v>598</v>
      </c>
      <c r="D501" s="663" t="s">
        <v>2033</v>
      </c>
      <c r="E501" s="662" t="s">
        <v>5698</v>
      </c>
      <c r="F501" s="663" t="s">
        <v>5699</v>
      </c>
      <c r="G501" s="662" t="s">
        <v>4228</v>
      </c>
      <c r="H501" s="662" t="s">
        <v>4229</v>
      </c>
      <c r="I501" s="664">
        <v>12349.6</v>
      </c>
      <c r="J501" s="664">
        <v>1</v>
      </c>
      <c r="K501" s="665">
        <v>12349.6</v>
      </c>
    </row>
    <row r="502" spans="1:11" ht="14.4" customHeight="1" x14ac:dyDescent="0.3">
      <c r="A502" s="660" t="s">
        <v>576</v>
      </c>
      <c r="B502" s="661" t="s">
        <v>577</v>
      </c>
      <c r="C502" s="662" t="s">
        <v>598</v>
      </c>
      <c r="D502" s="663" t="s">
        <v>2033</v>
      </c>
      <c r="E502" s="662" t="s">
        <v>5698</v>
      </c>
      <c r="F502" s="663" t="s">
        <v>5699</v>
      </c>
      <c r="G502" s="662" t="s">
        <v>4230</v>
      </c>
      <c r="H502" s="662" t="s">
        <v>4231</v>
      </c>
      <c r="I502" s="664">
        <v>434.39</v>
      </c>
      <c r="J502" s="664">
        <v>3</v>
      </c>
      <c r="K502" s="665">
        <v>1303.17</v>
      </c>
    </row>
    <row r="503" spans="1:11" ht="14.4" customHeight="1" x14ac:dyDescent="0.3">
      <c r="A503" s="660" t="s">
        <v>576</v>
      </c>
      <c r="B503" s="661" t="s">
        <v>577</v>
      </c>
      <c r="C503" s="662" t="s">
        <v>598</v>
      </c>
      <c r="D503" s="663" t="s">
        <v>2033</v>
      </c>
      <c r="E503" s="662" t="s">
        <v>5698</v>
      </c>
      <c r="F503" s="663" t="s">
        <v>5699</v>
      </c>
      <c r="G503" s="662" t="s">
        <v>4232</v>
      </c>
      <c r="H503" s="662" t="s">
        <v>4233</v>
      </c>
      <c r="I503" s="664">
        <v>1226.94</v>
      </c>
      <c r="J503" s="664">
        <v>10</v>
      </c>
      <c r="K503" s="665">
        <v>12269.4</v>
      </c>
    </row>
    <row r="504" spans="1:11" ht="14.4" customHeight="1" x14ac:dyDescent="0.3">
      <c r="A504" s="660" t="s">
        <v>576</v>
      </c>
      <c r="B504" s="661" t="s">
        <v>577</v>
      </c>
      <c r="C504" s="662" t="s">
        <v>598</v>
      </c>
      <c r="D504" s="663" t="s">
        <v>2033</v>
      </c>
      <c r="E504" s="662" t="s">
        <v>5698</v>
      </c>
      <c r="F504" s="663" t="s">
        <v>5699</v>
      </c>
      <c r="G504" s="662" t="s">
        <v>4234</v>
      </c>
      <c r="H504" s="662" t="s">
        <v>4235</v>
      </c>
      <c r="I504" s="664">
        <v>559.02</v>
      </c>
      <c r="J504" s="664">
        <v>2</v>
      </c>
      <c r="K504" s="665">
        <v>1118.04</v>
      </c>
    </row>
    <row r="505" spans="1:11" ht="14.4" customHeight="1" x14ac:dyDescent="0.3">
      <c r="A505" s="660" t="s">
        <v>576</v>
      </c>
      <c r="B505" s="661" t="s">
        <v>577</v>
      </c>
      <c r="C505" s="662" t="s">
        <v>598</v>
      </c>
      <c r="D505" s="663" t="s">
        <v>2033</v>
      </c>
      <c r="E505" s="662" t="s">
        <v>5698</v>
      </c>
      <c r="F505" s="663" t="s">
        <v>5699</v>
      </c>
      <c r="G505" s="662" t="s">
        <v>4236</v>
      </c>
      <c r="H505" s="662" t="s">
        <v>4237</v>
      </c>
      <c r="I505" s="664">
        <v>3884.7</v>
      </c>
      <c r="J505" s="664">
        <v>5</v>
      </c>
      <c r="K505" s="665">
        <v>19423.5</v>
      </c>
    </row>
    <row r="506" spans="1:11" ht="14.4" customHeight="1" x14ac:dyDescent="0.3">
      <c r="A506" s="660" t="s">
        <v>576</v>
      </c>
      <c r="B506" s="661" t="s">
        <v>577</v>
      </c>
      <c r="C506" s="662" t="s">
        <v>598</v>
      </c>
      <c r="D506" s="663" t="s">
        <v>2033</v>
      </c>
      <c r="E506" s="662" t="s">
        <v>5698</v>
      </c>
      <c r="F506" s="663" t="s">
        <v>5699</v>
      </c>
      <c r="G506" s="662" t="s">
        <v>4238</v>
      </c>
      <c r="H506" s="662" t="s">
        <v>4239</v>
      </c>
      <c r="I506" s="664">
        <v>1160.4000000000001</v>
      </c>
      <c r="J506" s="664">
        <v>5</v>
      </c>
      <c r="K506" s="665">
        <v>5802</v>
      </c>
    </row>
    <row r="507" spans="1:11" ht="14.4" customHeight="1" x14ac:dyDescent="0.3">
      <c r="A507" s="660" t="s">
        <v>576</v>
      </c>
      <c r="B507" s="661" t="s">
        <v>577</v>
      </c>
      <c r="C507" s="662" t="s">
        <v>598</v>
      </c>
      <c r="D507" s="663" t="s">
        <v>2033</v>
      </c>
      <c r="E507" s="662" t="s">
        <v>5698</v>
      </c>
      <c r="F507" s="663" t="s">
        <v>5699</v>
      </c>
      <c r="G507" s="662" t="s">
        <v>4240</v>
      </c>
      <c r="H507" s="662" t="s">
        <v>4241</v>
      </c>
      <c r="I507" s="664">
        <v>1418.12</v>
      </c>
      <c r="J507" s="664">
        <v>2</v>
      </c>
      <c r="K507" s="665">
        <v>2836.24</v>
      </c>
    </row>
    <row r="508" spans="1:11" ht="14.4" customHeight="1" x14ac:dyDescent="0.3">
      <c r="A508" s="660" t="s">
        <v>576</v>
      </c>
      <c r="B508" s="661" t="s">
        <v>577</v>
      </c>
      <c r="C508" s="662" t="s">
        <v>598</v>
      </c>
      <c r="D508" s="663" t="s">
        <v>2033</v>
      </c>
      <c r="E508" s="662" t="s">
        <v>5698</v>
      </c>
      <c r="F508" s="663" t="s">
        <v>5699</v>
      </c>
      <c r="G508" s="662" t="s">
        <v>4242</v>
      </c>
      <c r="H508" s="662" t="s">
        <v>4243</v>
      </c>
      <c r="I508" s="664">
        <v>607.33000000000004</v>
      </c>
      <c r="J508" s="664">
        <v>6</v>
      </c>
      <c r="K508" s="665">
        <v>3644</v>
      </c>
    </row>
    <row r="509" spans="1:11" ht="14.4" customHeight="1" x14ac:dyDescent="0.3">
      <c r="A509" s="660" t="s">
        <v>576</v>
      </c>
      <c r="B509" s="661" t="s">
        <v>577</v>
      </c>
      <c r="C509" s="662" t="s">
        <v>598</v>
      </c>
      <c r="D509" s="663" t="s">
        <v>2033</v>
      </c>
      <c r="E509" s="662" t="s">
        <v>5698</v>
      </c>
      <c r="F509" s="663" t="s">
        <v>5699</v>
      </c>
      <c r="G509" s="662" t="s">
        <v>4244</v>
      </c>
      <c r="H509" s="662" t="s">
        <v>4245</v>
      </c>
      <c r="I509" s="664">
        <v>3993</v>
      </c>
      <c r="J509" s="664">
        <v>3</v>
      </c>
      <c r="K509" s="665">
        <v>11979</v>
      </c>
    </row>
    <row r="510" spans="1:11" ht="14.4" customHeight="1" x14ac:dyDescent="0.3">
      <c r="A510" s="660" t="s">
        <v>576</v>
      </c>
      <c r="B510" s="661" t="s">
        <v>577</v>
      </c>
      <c r="C510" s="662" t="s">
        <v>598</v>
      </c>
      <c r="D510" s="663" t="s">
        <v>2033</v>
      </c>
      <c r="E510" s="662" t="s">
        <v>5712</v>
      </c>
      <c r="F510" s="663" t="s">
        <v>5713</v>
      </c>
      <c r="G510" s="662" t="s">
        <v>4246</v>
      </c>
      <c r="H510" s="662" t="s">
        <v>4247</v>
      </c>
      <c r="I510" s="664">
        <v>4025</v>
      </c>
      <c r="J510" s="664">
        <v>32</v>
      </c>
      <c r="K510" s="665">
        <v>128800</v>
      </c>
    </row>
    <row r="511" spans="1:11" ht="14.4" customHeight="1" x14ac:dyDescent="0.3">
      <c r="A511" s="660" t="s">
        <v>576</v>
      </c>
      <c r="B511" s="661" t="s">
        <v>577</v>
      </c>
      <c r="C511" s="662" t="s">
        <v>598</v>
      </c>
      <c r="D511" s="663" t="s">
        <v>2033</v>
      </c>
      <c r="E511" s="662" t="s">
        <v>5712</v>
      </c>
      <c r="F511" s="663" t="s">
        <v>5713</v>
      </c>
      <c r="G511" s="662" t="s">
        <v>4248</v>
      </c>
      <c r="H511" s="662" t="s">
        <v>4249</v>
      </c>
      <c r="I511" s="664">
        <v>5146.25</v>
      </c>
      <c r="J511" s="664">
        <v>6</v>
      </c>
      <c r="K511" s="665">
        <v>30877.5</v>
      </c>
    </row>
    <row r="512" spans="1:11" ht="14.4" customHeight="1" x14ac:dyDescent="0.3">
      <c r="A512" s="660" t="s">
        <v>576</v>
      </c>
      <c r="B512" s="661" t="s">
        <v>577</v>
      </c>
      <c r="C512" s="662" t="s">
        <v>598</v>
      </c>
      <c r="D512" s="663" t="s">
        <v>2033</v>
      </c>
      <c r="E512" s="662" t="s">
        <v>5712</v>
      </c>
      <c r="F512" s="663" t="s">
        <v>5713</v>
      </c>
      <c r="G512" s="662" t="s">
        <v>4250</v>
      </c>
      <c r="H512" s="662" t="s">
        <v>4251</v>
      </c>
      <c r="I512" s="664">
        <v>3937.599999999999</v>
      </c>
      <c r="J512" s="664">
        <v>20</v>
      </c>
      <c r="K512" s="665">
        <v>78751.999999999985</v>
      </c>
    </row>
    <row r="513" spans="1:11" ht="14.4" customHeight="1" x14ac:dyDescent="0.3">
      <c r="A513" s="660" t="s">
        <v>576</v>
      </c>
      <c r="B513" s="661" t="s">
        <v>577</v>
      </c>
      <c r="C513" s="662" t="s">
        <v>598</v>
      </c>
      <c r="D513" s="663" t="s">
        <v>2033</v>
      </c>
      <c r="E513" s="662" t="s">
        <v>5712</v>
      </c>
      <c r="F513" s="663" t="s">
        <v>5713</v>
      </c>
      <c r="G513" s="662" t="s">
        <v>4252</v>
      </c>
      <c r="H513" s="662" t="s">
        <v>4253</v>
      </c>
      <c r="I513" s="664">
        <v>1907.47</v>
      </c>
      <c r="J513" s="664">
        <v>4</v>
      </c>
      <c r="K513" s="665">
        <v>7629.88</v>
      </c>
    </row>
    <row r="514" spans="1:11" ht="14.4" customHeight="1" x14ac:dyDescent="0.3">
      <c r="A514" s="660" t="s">
        <v>576</v>
      </c>
      <c r="B514" s="661" t="s">
        <v>577</v>
      </c>
      <c r="C514" s="662" t="s">
        <v>598</v>
      </c>
      <c r="D514" s="663" t="s">
        <v>2033</v>
      </c>
      <c r="E514" s="662" t="s">
        <v>5712</v>
      </c>
      <c r="F514" s="663" t="s">
        <v>5713</v>
      </c>
      <c r="G514" s="662" t="s">
        <v>4254</v>
      </c>
      <c r="H514" s="662" t="s">
        <v>4255</v>
      </c>
      <c r="I514" s="664">
        <v>1907.4700000000005</v>
      </c>
      <c r="J514" s="664">
        <v>16</v>
      </c>
      <c r="K514" s="665">
        <v>30519.520000000008</v>
      </c>
    </row>
    <row r="515" spans="1:11" ht="14.4" customHeight="1" x14ac:dyDescent="0.3">
      <c r="A515" s="660" t="s">
        <v>576</v>
      </c>
      <c r="B515" s="661" t="s">
        <v>577</v>
      </c>
      <c r="C515" s="662" t="s">
        <v>598</v>
      </c>
      <c r="D515" s="663" t="s">
        <v>2033</v>
      </c>
      <c r="E515" s="662" t="s">
        <v>5712</v>
      </c>
      <c r="F515" s="663" t="s">
        <v>5713</v>
      </c>
      <c r="G515" s="662" t="s">
        <v>4256</v>
      </c>
      <c r="H515" s="662" t="s">
        <v>4257</v>
      </c>
      <c r="I515" s="664">
        <v>1907.47</v>
      </c>
      <c r="J515" s="664">
        <v>10</v>
      </c>
      <c r="K515" s="665">
        <v>19074.7</v>
      </c>
    </row>
    <row r="516" spans="1:11" ht="14.4" customHeight="1" x14ac:dyDescent="0.3">
      <c r="A516" s="660" t="s">
        <v>576</v>
      </c>
      <c r="B516" s="661" t="s">
        <v>577</v>
      </c>
      <c r="C516" s="662" t="s">
        <v>598</v>
      </c>
      <c r="D516" s="663" t="s">
        <v>2033</v>
      </c>
      <c r="E516" s="662" t="s">
        <v>5712</v>
      </c>
      <c r="F516" s="663" t="s">
        <v>5713</v>
      </c>
      <c r="G516" s="662" t="s">
        <v>4258</v>
      </c>
      <c r="H516" s="662" t="s">
        <v>4259</v>
      </c>
      <c r="I516" s="664">
        <v>1907.47</v>
      </c>
      <c r="J516" s="664">
        <v>5</v>
      </c>
      <c r="K516" s="665">
        <v>9537.35</v>
      </c>
    </row>
    <row r="517" spans="1:11" ht="14.4" customHeight="1" x14ac:dyDescent="0.3">
      <c r="A517" s="660" t="s">
        <v>576</v>
      </c>
      <c r="B517" s="661" t="s">
        <v>577</v>
      </c>
      <c r="C517" s="662" t="s">
        <v>598</v>
      </c>
      <c r="D517" s="663" t="s">
        <v>2033</v>
      </c>
      <c r="E517" s="662" t="s">
        <v>5712</v>
      </c>
      <c r="F517" s="663" t="s">
        <v>5713</v>
      </c>
      <c r="G517" s="662" t="s">
        <v>4260</v>
      </c>
      <c r="H517" s="662" t="s">
        <v>4261</v>
      </c>
      <c r="I517" s="664">
        <v>8605.6579999999994</v>
      </c>
      <c r="J517" s="664">
        <v>10</v>
      </c>
      <c r="K517" s="665">
        <v>86056.58</v>
      </c>
    </row>
    <row r="518" spans="1:11" ht="14.4" customHeight="1" x14ac:dyDescent="0.3">
      <c r="A518" s="660" t="s">
        <v>576</v>
      </c>
      <c r="B518" s="661" t="s">
        <v>577</v>
      </c>
      <c r="C518" s="662" t="s">
        <v>598</v>
      </c>
      <c r="D518" s="663" t="s">
        <v>2033</v>
      </c>
      <c r="E518" s="662" t="s">
        <v>5712</v>
      </c>
      <c r="F518" s="663" t="s">
        <v>5713</v>
      </c>
      <c r="G518" s="662" t="s">
        <v>4262</v>
      </c>
      <c r="H518" s="662" t="s">
        <v>4263</v>
      </c>
      <c r="I518" s="664">
        <v>8605.6591666666682</v>
      </c>
      <c r="J518" s="664">
        <v>12</v>
      </c>
      <c r="K518" s="665">
        <v>103267.91000000002</v>
      </c>
    </row>
    <row r="519" spans="1:11" ht="14.4" customHeight="1" x14ac:dyDescent="0.3">
      <c r="A519" s="660" t="s">
        <v>576</v>
      </c>
      <c r="B519" s="661" t="s">
        <v>577</v>
      </c>
      <c r="C519" s="662" t="s">
        <v>598</v>
      </c>
      <c r="D519" s="663" t="s">
        <v>2033</v>
      </c>
      <c r="E519" s="662" t="s">
        <v>5712</v>
      </c>
      <c r="F519" s="663" t="s">
        <v>5713</v>
      </c>
      <c r="G519" s="662" t="s">
        <v>4264</v>
      </c>
      <c r="H519" s="662" t="s">
        <v>4265</v>
      </c>
      <c r="I519" s="664">
        <v>1858.5400000000006</v>
      </c>
      <c r="J519" s="664">
        <v>18</v>
      </c>
      <c r="K519" s="665">
        <v>33453.720000000008</v>
      </c>
    </row>
    <row r="520" spans="1:11" ht="14.4" customHeight="1" x14ac:dyDescent="0.3">
      <c r="A520" s="660" t="s">
        <v>576</v>
      </c>
      <c r="B520" s="661" t="s">
        <v>577</v>
      </c>
      <c r="C520" s="662" t="s">
        <v>598</v>
      </c>
      <c r="D520" s="663" t="s">
        <v>2033</v>
      </c>
      <c r="E520" s="662" t="s">
        <v>5712</v>
      </c>
      <c r="F520" s="663" t="s">
        <v>5713</v>
      </c>
      <c r="G520" s="662" t="s">
        <v>4266</v>
      </c>
      <c r="H520" s="662" t="s">
        <v>4267</v>
      </c>
      <c r="I520" s="664">
        <v>1858.5400000000004</v>
      </c>
      <c r="J520" s="664">
        <v>11</v>
      </c>
      <c r="K520" s="665">
        <v>20443.940000000002</v>
      </c>
    </row>
    <row r="521" spans="1:11" ht="14.4" customHeight="1" x14ac:dyDescent="0.3">
      <c r="A521" s="660" t="s">
        <v>576</v>
      </c>
      <c r="B521" s="661" t="s">
        <v>577</v>
      </c>
      <c r="C521" s="662" t="s">
        <v>598</v>
      </c>
      <c r="D521" s="663" t="s">
        <v>2033</v>
      </c>
      <c r="E521" s="662" t="s">
        <v>5712</v>
      </c>
      <c r="F521" s="663" t="s">
        <v>5713</v>
      </c>
      <c r="G521" s="662" t="s">
        <v>4268</v>
      </c>
      <c r="H521" s="662" t="s">
        <v>4269</v>
      </c>
      <c r="I521" s="664">
        <v>1804.6100000000001</v>
      </c>
      <c r="J521" s="664">
        <v>7</v>
      </c>
      <c r="K521" s="665">
        <v>12632.27</v>
      </c>
    </row>
    <row r="522" spans="1:11" ht="14.4" customHeight="1" x14ac:dyDescent="0.3">
      <c r="A522" s="660" t="s">
        <v>576</v>
      </c>
      <c r="B522" s="661" t="s">
        <v>577</v>
      </c>
      <c r="C522" s="662" t="s">
        <v>598</v>
      </c>
      <c r="D522" s="663" t="s">
        <v>2033</v>
      </c>
      <c r="E522" s="662" t="s">
        <v>5712</v>
      </c>
      <c r="F522" s="663" t="s">
        <v>5713</v>
      </c>
      <c r="G522" s="662" t="s">
        <v>4270</v>
      </c>
      <c r="H522" s="662" t="s">
        <v>4271</v>
      </c>
      <c r="I522" s="664">
        <v>1804.6108333333334</v>
      </c>
      <c r="J522" s="664">
        <v>13</v>
      </c>
      <c r="K522" s="665">
        <v>23459.940000000002</v>
      </c>
    </row>
    <row r="523" spans="1:11" ht="14.4" customHeight="1" x14ac:dyDescent="0.3">
      <c r="A523" s="660" t="s">
        <v>576</v>
      </c>
      <c r="B523" s="661" t="s">
        <v>577</v>
      </c>
      <c r="C523" s="662" t="s">
        <v>598</v>
      </c>
      <c r="D523" s="663" t="s">
        <v>2033</v>
      </c>
      <c r="E523" s="662" t="s">
        <v>5712</v>
      </c>
      <c r="F523" s="663" t="s">
        <v>5713</v>
      </c>
      <c r="G523" s="662" t="s">
        <v>4272</v>
      </c>
      <c r="H523" s="662" t="s">
        <v>4273</v>
      </c>
      <c r="I523" s="664">
        <v>1804.6100000000004</v>
      </c>
      <c r="J523" s="664">
        <v>12</v>
      </c>
      <c r="K523" s="665">
        <v>21655.320000000003</v>
      </c>
    </row>
    <row r="524" spans="1:11" ht="14.4" customHeight="1" x14ac:dyDescent="0.3">
      <c r="A524" s="660" t="s">
        <v>576</v>
      </c>
      <c r="B524" s="661" t="s">
        <v>577</v>
      </c>
      <c r="C524" s="662" t="s">
        <v>598</v>
      </c>
      <c r="D524" s="663" t="s">
        <v>2033</v>
      </c>
      <c r="E524" s="662" t="s">
        <v>5712</v>
      </c>
      <c r="F524" s="663" t="s">
        <v>5713</v>
      </c>
      <c r="G524" s="662" t="s">
        <v>4274</v>
      </c>
      <c r="H524" s="662" t="s">
        <v>4275</v>
      </c>
      <c r="I524" s="664">
        <v>1640.8300000000002</v>
      </c>
      <c r="J524" s="664">
        <v>17</v>
      </c>
      <c r="K524" s="665">
        <v>27894.110000000008</v>
      </c>
    </row>
    <row r="525" spans="1:11" ht="14.4" customHeight="1" x14ac:dyDescent="0.3">
      <c r="A525" s="660" t="s">
        <v>576</v>
      </c>
      <c r="B525" s="661" t="s">
        <v>577</v>
      </c>
      <c r="C525" s="662" t="s">
        <v>598</v>
      </c>
      <c r="D525" s="663" t="s">
        <v>2033</v>
      </c>
      <c r="E525" s="662" t="s">
        <v>5712</v>
      </c>
      <c r="F525" s="663" t="s">
        <v>5713</v>
      </c>
      <c r="G525" s="662" t="s">
        <v>4276</v>
      </c>
      <c r="H525" s="662" t="s">
        <v>4277</v>
      </c>
      <c r="I525" s="664">
        <v>1640.83</v>
      </c>
      <c r="J525" s="664">
        <v>23</v>
      </c>
      <c r="K525" s="665">
        <v>37739.089999999997</v>
      </c>
    </row>
    <row r="526" spans="1:11" ht="14.4" customHeight="1" x14ac:dyDescent="0.3">
      <c r="A526" s="660" t="s">
        <v>576</v>
      </c>
      <c r="B526" s="661" t="s">
        <v>577</v>
      </c>
      <c r="C526" s="662" t="s">
        <v>598</v>
      </c>
      <c r="D526" s="663" t="s">
        <v>2033</v>
      </c>
      <c r="E526" s="662" t="s">
        <v>5712</v>
      </c>
      <c r="F526" s="663" t="s">
        <v>5713</v>
      </c>
      <c r="G526" s="662" t="s">
        <v>4278</v>
      </c>
      <c r="H526" s="662" t="s">
        <v>4279</v>
      </c>
      <c r="I526" s="664">
        <v>210.57900000000001</v>
      </c>
      <c r="J526" s="664">
        <v>47</v>
      </c>
      <c r="K526" s="665">
        <v>9889.68</v>
      </c>
    </row>
    <row r="527" spans="1:11" ht="14.4" customHeight="1" x14ac:dyDescent="0.3">
      <c r="A527" s="660" t="s">
        <v>576</v>
      </c>
      <c r="B527" s="661" t="s">
        <v>577</v>
      </c>
      <c r="C527" s="662" t="s">
        <v>598</v>
      </c>
      <c r="D527" s="663" t="s">
        <v>2033</v>
      </c>
      <c r="E527" s="662" t="s">
        <v>5712</v>
      </c>
      <c r="F527" s="663" t="s">
        <v>5713</v>
      </c>
      <c r="G527" s="662" t="s">
        <v>4280</v>
      </c>
      <c r="H527" s="662" t="s">
        <v>4281</v>
      </c>
      <c r="I527" s="664">
        <v>252.61333333333334</v>
      </c>
      <c r="J527" s="664">
        <v>7</v>
      </c>
      <c r="K527" s="665">
        <v>1773.4</v>
      </c>
    </row>
    <row r="528" spans="1:11" ht="14.4" customHeight="1" x14ac:dyDescent="0.3">
      <c r="A528" s="660" t="s">
        <v>576</v>
      </c>
      <c r="B528" s="661" t="s">
        <v>577</v>
      </c>
      <c r="C528" s="662" t="s">
        <v>598</v>
      </c>
      <c r="D528" s="663" t="s">
        <v>2033</v>
      </c>
      <c r="E528" s="662" t="s">
        <v>5712</v>
      </c>
      <c r="F528" s="663" t="s">
        <v>5713</v>
      </c>
      <c r="G528" s="662" t="s">
        <v>4282</v>
      </c>
      <c r="H528" s="662" t="s">
        <v>4283</v>
      </c>
      <c r="I528" s="664">
        <v>344.27</v>
      </c>
      <c r="J528" s="664">
        <v>2</v>
      </c>
      <c r="K528" s="665">
        <v>688.55</v>
      </c>
    </row>
    <row r="529" spans="1:11" ht="14.4" customHeight="1" x14ac:dyDescent="0.3">
      <c r="A529" s="660" t="s">
        <v>576</v>
      </c>
      <c r="B529" s="661" t="s">
        <v>577</v>
      </c>
      <c r="C529" s="662" t="s">
        <v>598</v>
      </c>
      <c r="D529" s="663" t="s">
        <v>2033</v>
      </c>
      <c r="E529" s="662" t="s">
        <v>5712</v>
      </c>
      <c r="F529" s="663" t="s">
        <v>5713</v>
      </c>
      <c r="G529" s="662" t="s">
        <v>4284</v>
      </c>
      <c r="H529" s="662" t="s">
        <v>4285</v>
      </c>
      <c r="I529" s="664">
        <v>60.39</v>
      </c>
      <c r="J529" s="664">
        <v>120</v>
      </c>
      <c r="K529" s="665">
        <v>7246.38</v>
      </c>
    </row>
    <row r="530" spans="1:11" ht="14.4" customHeight="1" x14ac:dyDescent="0.3">
      <c r="A530" s="660" t="s">
        <v>576</v>
      </c>
      <c r="B530" s="661" t="s">
        <v>577</v>
      </c>
      <c r="C530" s="662" t="s">
        <v>598</v>
      </c>
      <c r="D530" s="663" t="s">
        <v>2033</v>
      </c>
      <c r="E530" s="662" t="s">
        <v>5712</v>
      </c>
      <c r="F530" s="663" t="s">
        <v>5713</v>
      </c>
      <c r="G530" s="662" t="s">
        <v>4286</v>
      </c>
      <c r="H530" s="662" t="s">
        <v>4287</v>
      </c>
      <c r="I530" s="664">
        <v>68.97</v>
      </c>
      <c r="J530" s="664">
        <v>70</v>
      </c>
      <c r="K530" s="665">
        <v>4827.91</v>
      </c>
    </row>
    <row r="531" spans="1:11" ht="14.4" customHeight="1" x14ac:dyDescent="0.3">
      <c r="A531" s="660" t="s">
        <v>576</v>
      </c>
      <c r="B531" s="661" t="s">
        <v>577</v>
      </c>
      <c r="C531" s="662" t="s">
        <v>598</v>
      </c>
      <c r="D531" s="663" t="s">
        <v>2033</v>
      </c>
      <c r="E531" s="662" t="s">
        <v>5712</v>
      </c>
      <c r="F531" s="663" t="s">
        <v>5713</v>
      </c>
      <c r="G531" s="662" t="s">
        <v>4288</v>
      </c>
      <c r="H531" s="662" t="s">
        <v>4289</v>
      </c>
      <c r="I531" s="664">
        <v>6497.5</v>
      </c>
      <c r="J531" s="664">
        <v>10</v>
      </c>
      <c r="K531" s="665">
        <v>64975</v>
      </c>
    </row>
    <row r="532" spans="1:11" ht="14.4" customHeight="1" x14ac:dyDescent="0.3">
      <c r="A532" s="660" t="s">
        <v>576</v>
      </c>
      <c r="B532" s="661" t="s">
        <v>577</v>
      </c>
      <c r="C532" s="662" t="s">
        <v>598</v>
      </c>
      <c r="D532" s="663" t="s">
        <v>2033</v>
      </c>
      <c r="E532" s="662" t="s">
        <v>5712</v>
      </c>
      <c r="F532" s="663" t="s">
        <v>5713</v>
      </c>
      <c r="G532" s="662" t="s">
        <v>4290</v>
      </c>
      <c r="H532" s="662" t="s">
        <v>4291</v>
      </c>
      <c r="I532" s="664">
        <v>1907.47</v>
      </c>
      <c r="J532" s="664">
        <v>10</v>
      </c>
      <c r="K532" s="665">
        <v>19074.7</v>
      </c>
    </row>
    <row r="533" spans="1:11" ht="14.4" customHeight="1" x14ac:dyDescent="0.3">
      <c r="A533" s="660" t="s">
        <v>576</v>
      </c>
      <c r="B533" s="661" t="s">
        <v>577</v>
      </c>
      <c r="C533" s="662" t="s">
        <v>598</v>
      </c>
      <c r="D533" s="663" t="s">
        <v>2033</v>
      </c>
      <c r="E533" s="662" t="s">
        <v>5712</v>
      </c>
      <c r="F533" s="663" t="s">
        <v>5713</v>
      </c>
      <c r="G533" s="662" t="s">
        <v>4292</v>
      </c>
      <c r="H533" s="662" t="s">
        <v>4293</v>
      </c>
      <c r="I533" s="664">
        <v>1858.54</v>
      </c>
      <c r="J533" s="664">
        <v>1</v>
      </c>
      <c r="K533" s="665">
        <v>1858.54</v>
      </c>
    </row>
    <row r="534" spans="1:11" ht="14.4" customHeight="1" x14ac:dyDescent="0.3">
      <c r="A534" s="660" t="s">
        <v>576</v>
      </c>
      <c r="B534" s="661" t="s">
        <v>577</v>
      </c>
      <c r="C534" s="662" t="s">
        <v>598</v>
      </c>
      <c r="D534" s="663" t="s">
        <v>2033</v>
      </c>
      <c r="E534" s="662" t="s">
        <v>5712</v>
      </c>
      <c r="F534" s="663" t="s">
        <v>5713</v>
      </c>
      <c r="G534" s="662" t="s">
        <v>4294</v>
      </c>
      <c r="H534" s="662" t="s">
        <v>4295</v>
      </c>
      <c r="I534" s="664">
        <v>1858.5400000000004</v>
      </c>
      <c r="J534" s="664">
        <v>10</v>
      </c>
      <c r="K534" s="665">
        <v>18585.400000000005</v>
      </c>
    </row>
    <row r="535" spans="1:11" ht="14.4" customHeight="1" x14ac:dyDescent="0.3">
      <c r="A535" s="660" t="s">
        <v>576</v>
      </c>
      <c r="B535" s="661" t="s">
        <v>577</v>
      </c>
      <c r="C535" s="662" t="s">
        <v>598</v>
      </c>
      <c r="D535" s="663" t="s">
        <v>2033</v>
      </c>
      <c r="E535" s="662" t="s">
        <v>5712</v>
      </c>
      <c r="F535" s="663" t="s">
        <v>5713</v>
      </c>
      <c r="G535" s="662" t="s">
        <v>4296</v>
      </c>
      <c r="H535" s="662" t="s">
        <v>4297</v>
      </c>
      <c r="I535" s="664">
        <v>1804.61</v>
      </c>
      <c r="J535" s="664">
        <v>1</v>
      </c>
      <c r="K535" s="665">
        <v>1804.61</v>
      </c>
    </row>
    <row r="536" spans="1:11" ht="14.4" customHeight="1" x14ac:dyDescent="0.3">
      <c r="A536" s="660" t="s">
        <v>576</v>
      </c>
      <c r="B536" s="661" t="s">
        <v>577</v>
      </c>
      <c r="C536" s="662" t="s">
        <v>598</v>
      </c>
      <c r="D536" s="663" t="s">
        <v>2033</v>
      </c>
      <c r="E536" s="662" t="s">
        <v>5712</v>
      </c>
      <c r="F536" s="663" t="s">
        <v>5713</v>
      </c>
      <c r="G536" s="662" t="s">
        <v>4298</v>
      </c>
      <c r="H536" s="662" t="s">
        <v>4299</v>
      </c>
      <c r="I536" s="664">
        <v>2024.33</v>
      </c>
      <c r="J536" s="664">
        <v>3</v>
      </c>
      <c r="K536" s="665">
        <v>6073</v>
      </c>
    </row>
    <row r="537" spans="1:11" ht="14.4" customHeight="1" x14ac:dyDescent="0.3">
      <c r="A537" s="660" t="s">
        <v>576</v>
      </c>
      <c r="B537" s="661" t="s">
        <v>577</v>
      </c>
      <c r="C537" s="662" t="s">
        <v>598</v>
      </c>
      <c r="D537" s="663" t="s">
        <v>2033</v>
      </c>
      <c r="E537" s="662" t="s">
        <v>5712</v>
      </c>
      <c r="F537" s="663" t="s">
        <v>5713</v>
      </c>
      <c r="G537" s="662" t="s">
        <v>4300</v>
      </c>
      <c r="H537" s="662" t="s">
        <v>4301</v>
      </c>
      <c r="I537" s="664">
        <v>4217.05</v>
      </c>
      <c r="J537" s="664">
        <v>2</v>
      </c>
      <c r="K537" s="665">
        <v>8434.1</v>
      </c>
    </row>
    <row r="538" spans="1:11" ht="14.4" customHeight="1" x14ac:dyDescent="0.3">
      <c r="A538" s="660" t="s">
        <v>576</v>
      </c>
      <c r="B538" s="661" t="s">
        <v>577</v>
      </c>
      <c r="C538" s="662" t="s">
        <v>598</v>
      </c>
      <c r="D538" s="663" t="s">
        <v>2033</v>
      </c>
      <c r="E538" s="662" t="s">
        <v>5712</v>
      </c>
      <c r="F538" s="663" t="s">
        <v>5713</v>
      </c>
      <c r="G538" s="662" t="s">
        <v>4302</v>
      </c>
      <c r="H538" s="662" t="s">
        <v>4303</v>
      </c>
      <c r="I538" s="664">
        <v>4217.05</v>
      </c>
      <c r="J538" s="664">
        <v>5</v>
      </c>
      <c r="K538" s="665">
        <v>21085.25</v>
      </c>
    </row>
    <row r="539" spans="1:11" ht="14.4" customHeight="1" x14ac:dyDescent="0.3">
      <c r="A539" s="660" t="s">
        <v>576</v>
      </c>
      <c r="B539" s="661" t="s">
        <v>577</v>
      </c>
      <c r="C539" s="662" t="s">
        <v>598</v>
      </c>
      <c r="D539" s="663" t="s">
        <v>2033</v>
      </c>
      <c r="E539" s="662" t="s">
        <v>5712</v>
      </c>
      <c r="F539" s="663" t="s">
        <v>5713</v>
      </c>
      <c r="G539" s="662" t="s">
        <v>4304</v>
      </c>
      <c r="H539" s="662" t="s">
        <v>4305</v>
      </c>
      <c r="I539" s="664">
        <v>17838.02</v>
      </c>
      <c r="J539" s="664">
        <v>1</v>
      </c>
      <c r="K539" s="665">
        <v>17838.02</v>
      </c>
    </row>
    <row r="540" spans="1:11" ht="14.4" customHeight="1" x14ac:dyDescent="0.3">
      <c r="A540" s="660" t="s">
        <v>576</v>
      </c>
      <c r="B540" s="661" t="s">
        <v>577</v>
      </c>
      <c r="C540" s="662" t="s">
        <v>598</v>
      </c>
      <c r="D540" s="663" t="s">
        <v>2033</v>
      </c>
      <c r="E540" s="662" t="s">
        <v>5712</v>
      </c>
      <c r="F540" s="663" t="s">
        <v>5713</v>
      </c>
      <c r="G540" s="662" t="s">
        <v>4306</v>
      </c>
      <c r="H540" s="662" t="s">
        <v>4307</v>
      </c>
      <c r="I540" s="664">
        <v>2808.68</v>
      </c>
      <c r="J540" s="664">
        <v>2</v>
      </c>
      <c r="K540" s="665">
        <v>5617.36</v>
      </c>
    </row>
    <row r="541" spans="1:11" ht="14.4" customHeight="1" x14ac:dyDescent="0.3">
      <c r="A541" s="660" t="s">
        <v>576</v>
      </c>
      <c r="B541" s="661" t="s">
        <v>577</v>
      </c>
      <c r="C541" s="662" t="s">
        <v>598</v>
      </c>
      <c r="D541" s="663" t="s">
        <v>2033</v>
      </c>
      <c r="E541" s="662" t="s">
        <v>5712</v>
      </c>
      <c r="F541" s="663" t="s">
        <v>5713</v>
      </c>
      <c r="G541" s="662" t="s">
        <v>4308</v>
      </c>
      <c r="H541" s="662" t="s">
        <v>4309</v>
      </c>
      <c r="I541" s="664">
        <v>2808.68</v>
      </c>
      <c r="J541" s="664">
        <v>5</v>
      </c>
      <c r="K541" s="665">
        <v>14043.4</v>
      </c>
    </row>
    <row r="542" spans="1:11" ht="14.4" customHeight="1" x14ac:dyDescent="0.3">
      <c r="A542" s="660" t="s">
        <v>576</v>
      </c>
      <c r="B542" s="661" t="s">
        <v>577</v>
      </c>
      <c r="C542" s="662" t="s">
        <v>598</v>
      </c>
      <c r="D542" s="663" t="s">
        <v>2033</v>
      </c>
      <c r="E542" s="662" t="s">
        <v>5712</v>
      </c>
      <c r="F542" s="663" t="s">
        <v>5713</v>
      </c>
      <c r="G542" s="662" t="s">
        <v>4310</v>
      </c>
      <c r="H542" s="662" t="s">
        <v>4311</v>
      </c>
      <c r="I542" s="664">
        <v>2808.68</v>
      </c>
      <c r="J542" s="664">
        <v>2</v>
      </c>
      <c r="K542" s="665">
        <v>5617.36</v>
      </c>
    </row>
    <row r="543" spans="1:11" ht="14.4" customHeight="1" x14ac:dyDescent="0.3">
      <c r="A543" s="660" t="s">
        <v>576</v>
      </c>
      <c r="B543" s="661" t="s">
        <v>577</v>
      </c>
      <c r="C543" s="662" t="s">
        <v>598</v>
      </c>
      <c r="D543" s="663" t="s">
        <v>2033</v>
      </c>
      <c r="E543" s="662" t="s">
        <v>5712</v>
      </c>
      <c r="F543" s="663" t="s">
        <v>5713</v>
      </c>
      <c r="G543" s="662" t="s">
        <v>4312</v>
      </c>
      <c r="H543" s="662" t="s">
        <v>4313</v>
      </c>
      <c r="I543" s="664">
        <v>1419.3</v>
      </c>
      <c r="J543" s="664">
        <v>4</v>
      </c>
      <c r="K543" s="665">
        <v>5677.1900000000005</v>
      </c>
    </row>
    <row r="544" spans="1:11" ht="14.4" customHeight="1" x14ac:dyDescent="0.3">
      <c r="A544" s="660" t="s">
        <v>576</v>
      </c>
      <c r="B544" s="661" t="s">
        <v>577</v>
      </c>
      <c r="C544" s="662" t="s">
        <v>598</v>
      </c>
      <c r="D544" s="663" t="s">
        <v>2033</v>
      </c>
      <c r="E544" s="662" t="s">
        <v>5712</v>
      </c>
      <c r="F544" s="663" t="s">
        <v>5713</v>
      </c>
      <c r="G544" s="662" t="s">
        <v>4314</v>
      </c>
      <c r="H544" s="662" t="s">
        <v>4315</v>
      </c>
      <c r="I544" s="664">
        <v>1419.3</v>
      </c>
      <c r="J544" s="664">
        <v>7</v>
      </c>
      <c r="K544" s="665">
        <v>9935.07</v>
      </c>
    </row>
    <row r="545" spans="1:11" ht="14.4" customHeight="1" x14ac:dyDescent="0.3">
      <c r="A545" s="660" t="s">
        <v>576</v>
      </c>
      <c r="B545" s="661" t="s">
        <v>577</v>
      </c>
      <c r="C545" s="662" t="s">
        <v>598</v>
      </c>
      <c r="D545" s="663" t="s">
        <v>2033</v>
      </c>
      <c r="E545" s="662" t="s">
        <v>5712</v>
      </c>
      <c r="F545" s="663" t="s">
        <v>5713</v>
      </c>
      <c r="G545" s="662" t="s">
        <v>4316</v>
      </c>
      <c r="H545" s="662" t="s">
        <v>4317</v>
      </c>
      <c r="I545" s="664">
        <v>344.27499999999998</v>
      </c>
      <c r="J545" s="664">
        <v>3</v>
      </c>
      <c r="K545" s="665">
        <v>1032.83</v>
      </c>
    </row>
    <row r="546" spans="1:11" ht="14.4" customHeight="1" x14ac:dyDescent="0.3">
      <c r="A546" s="660" t="s">
        <v>576</v>
      </c>
      <c r="B546" s="661" t="s">
        <v>577</v>
      </c>
      <c r="C546" s="662" t="s">
        <v>598</v>
      </c>
      <c r="D546" s="663" t="s">
        <v>2033</v>
      </c>
      <c r="E546" s="662" t="s">
        <v>5712</v>
      </c>
      <c r="F546" s="663" t="s">
        <v>5713</v>
      </c>
      <c r="G546" s="662" t="s">
        <v>4318</v>
      </c>
      <c r="H546" s="662" t="s">
        <v>4319</v>
      </c>
      <c r="I546" s="664">
        <v>3162.5</v>
      </c>
      <c r="J546" s="664">
        <v>2</v>
      </c>
      <c r="K546" s="665">
        <v>6325</v>
      </c>
    </row>
    <row r="547" spans="1:11" ht="14.4" customHeight="1" x14ac:dyDescent="0.3">
      <c r="A547" s="660" t="s">
        <v>576</v>
      </c>
      <c r="B547" s="661" t="s">
        <v>577</v>
      </c>
      <c r="C547" s="662" t="s">
        <v>598</v>
      </c>
      <c r="D547" s="663" t="s">
        <v>2033</v>
      </c>
      <c r="E547" s="662" t="s">
        <v>5712</v>
      </c>
      <c r="F547" s="663" t="s">
        <v>5713</v>
      </c>
      <c r="G547" s="662" t="s">
        <v>4320</v>
      </c>
      <c r="H547" s="662" t="s">
        <v>4321</v>
      </c>
      <c r="I547" s="664">
        <v>1885.56</v>
      </c>
      <c r="J547" s="664">
        <v>1</v>
      </c>
      <c r="K547" s="665">
        <v>1885.56</v>
      </c>
    </row>
    <row r="548" spans="1:11" ht="14.4" customHeight="1" x14ac:dyDescent="0.3">
      <c r="A548" s="660" t="s">
        <v>576</v>
      </c>
      <c r="B548" s="661" t="s">
        <v>577</v>
      </c>
      <c r="C548" s="662" t="s">
        <v>598</v>
      </c>
      <c r="D548" s="663" t="s">
        <v>2033</v>
      </c>
      <c r="E548" s="662" t="s">
        <v>5712</v>
      </c>
      <c r="F548" s="663" t="s">
        <v>5713</v>
      </c>
      <c r="G548" s="662" t="s">
        <v>4322</v>
      </c>
      <c r="H548" s="662" t="s">
        <v>4323</v>
      </c>
      <c r="I548" s="664">
        <v>2033.76</v>
      </c>
      <c r="J548" s="664">
        <v>2</v>
      </c>
      <c r="K548" s="665">
        <v>4067.52</v>
      </c>
    </row>
    <row r="549" spans="1:11" ht="14.4" customHeight="1" x14ac:dyDescent="0.3">
      <c r="A549" s="660" t="s">
        <v>576</v>
      </c>
      <c r="B549" s="661" t="s">
        <v>577</v>
      </c>
      <c r="C549" s="662" t="s">
        <v>598</v>
      </c>
      <c r="D549" s="663" t="s">
        <v>2033</v>
      </c>
      <c r="E549" s="662" t="s">
        <v>5712</v>
      </c>
      <c r="F549" s="663" t="s">
        <v>5713</v>
      </c>
      <c r="G549" s="662" t="s">
        <v>4324</v>
      </c>
      <c r="H549" s="662" t="s">
        <v>4325</v>
      </c>
      <c r="I549" s="664">
        <v>2227.56</v>
      </c>
      <c r="J549" s="664">
        <v>1</v>
      </c>
      <c r="K549" s="665">
        <v>2227.56</v>
      </c>
    </row>
    <row r="550" spans="1:11" ht="14.4" customHeight="1" x14ac:dyDescent="0.3">
      <c r="A550" s="660" t="s">
        <v>576</v>
      </c>
      <c r="B550" s="661" t="s">
        <v>577</v>
      </c>
      <c r="C550" s="662" t="s">
        <v>598</v>
      </c>
      <c r="D550" s="663" t="s">
        <v>2033</v>
      </c>
      <c r="E550" s="662" t="s">
        <v>5712</v>
      </c>
      <c r="F550" s="663" t="s">
        <v>5713</v>
      </c>
      <c r="G550" s="662" t="s">
        <v>4326</v>
      </c>
      <c r="H550" s="662" t="s">
        <v>4327</v>
      </c>
      <c r="I550" s="664">
        <v>2033.76</v>
      </c>
      <c r="J550" s="664">
        <v>1</v>
      </c>
      <c r="K550" s="665">
        <v>2033.76</v>
      </c>
    </row>
    <row r="551" spans="1:11" ht="14.4" customHeight="1" x14ac:dyDescent="0.3">
      <c r="A551" s="660" t="s">
        <v>576</v>
      </c>
      <c r="B551" s="661" t="s">
        <v>577</v>
      </c>
      <c r="C551" s="662" t="s">
        <v>598</v>
      </c>
      <c r="D551" s="663" t="s">
        <v>2033</v>
      </c>
      <c r="E551" s="662" t="s">
        <v>5712</v>
      </c>
      <c r="F551" s="663" t="s">
        <v>5713</v>
      </c>
      <c r="G551" s="662" t="s">
        <v>4328</v>
      </c>
      <c r="H551" s="662" t="s">
        <v>4329</v>
      </c>
      <c r="I551" s="664">
        <v>10780</v>
      </c>
      <c r="J551" s="664">
        <v>1</v>
      </c>
      <c r="K551" s="665">
        <v>10780</v>
      </c>
    </row>
    <row r="552" spans="1:11" ht="14.4" customHeight="1" x14ac:dyDescent="0.3">
      <c r="A552" s="660" t="s">
        <v>576</v>
      </c>
      <c r="B552" s="661" t="s">
        <v>577</v>
      </c>
      <c r="C552" s="662" t="s">
        <v>598</v>
      </c>
      <c r="D552" s="663" t="s">
        <v>2033</v>
      </c>
      <c r="E552" s="662" t="s">
        <v>5712</v>
      </c>
      <c r="F552" s="663" t="s">
        <v>5713</v>
      </c>
      <c r="G552" s="662" t="s">
        <v>4330</v>
      </c>
      <c r="H552" s="662" t="s">
        <v>4331</v>
      </c>
      <c r="I552" s="664">
        <v>225.5</v>
      </c>
      <c r="J552" s="664">
        <v>61</v>
      </c>
      <c r="K552" s="665">
        <v>13755.58</v>
      </c>
    </row>
    <row r="553" spans="1:11" ht="14.4" customHeight="1" x14ac:dyDescent="0.3">
      <c r="A553" s="660" t="s">
        <v>576</v>
      </c>
      <c r="B553" s="661" t="s">
        <v>577</v>
      </c>
      <c r="C553" s="662" t="s">
        <v>598</v>
      </c>
      <c r="D553" s="663" t="s">
        <v>2033</v>
      </c>
      <c r="E553" s="662" t="s">
        <v>5712</v>
      </c>
      <c r="F553" s="663" t="s">
        <v>5713</v>
      </c>
      <c r="G553" s="662" t="s">
        <v>4332</v>
      </c>
      <c r="H553" s="662" t="s">
        <v>4333</v>
      </c>
      <c r="I553" s="664">
        <v>610.5</v>
      </c>
      <c r="J553" s="664">
        <v>6</v>
      </c>
      <c r="K553" s="665">
        <v>3663</v>
      </c>
    </row>
    <row r="554" spans="1:11" ht="14.4" customHeight="1" x14ac:dyDescent="0.3">
      <c r="A554" s="660" t="s">
        <v>576</v>
      </c>
      <c r="B554" s="661" t="s">
        <v>577</v>
      </c>
      <c r="C554" s="662" t="s">
        <v>598</v>
      </c>
      <c r="D554" s="663" t="s">
        <v>2033</v>
      </c>
      <c r="E554" s="662" t="s">
        <v>5712</v>
      </c>
      <c r="F554" s="663" t="s">
        <v>5713</v>
      </c>
      <c r="G554" s="662" t="s">
        <v>4334</v>
      </c>
      <c r="H554" s="662" t="s">
        <v>4335</v>
      </c>
      <c r="I554" s="664">
        <v>610.5</v>
      </c>
      <c r="J554" s="664">
        <v>7</v>
      </c>
      <c r="K554" s="665">
        <v>4273.5</v>
      </c>
    </row>
    <row r="555" spans="1:11" ht="14.4" customHeight="1" x14ac:dyDescent="0.3">
      <c r="A555" s="660" t="s">
        <v>576</v>
      </c>
      <c r="B555" s="661" t="s">
        <v>577</v>
      </c>
      <c r="C555" s="662" t="s">
        <v>598</v>
      </c>
      <c r="D555" s="663" t="s">
        <v>2033</v>
      </c>
      <c r="E555" s="662" t="s">
        <v>5712</v>
      </c>
      <c r="F555" s="663" t="s">
        <v>5713</v>
      </c>
      <c r="G555" s="662" t="s">
        <v>4336</v>
      </c>
      <c r="H555" s="662" t="s">
        <v>4337</v>
      </c>
      <c r="I555" s="664">
        <v>610.5</v>
      </c>
      <c r="J555" s="664">
        <v>9</v>
      </c>
      <c r="K555" s="665">
        <v>5494.5</v>
      </c>
    </row>
    <row r="556" spans="1:11" ht="14.4" customHeight="1" x14ac:dyDescent="0.3">
      <c r="A556" s="660" t="s">
        <v>576</v>
      </c>
      <c r="B556" s="661" t="s">
        <v>577</v>
      </c>
      <c r="C556" s="662" t="s">
        <v>598</v>
      </c>
      <c r="D556" s="663" t="s">
        <v>2033</v>
      </c>
      <c r="E556" s="662" t="s">
        <v>5712</v>
      </c>
      <c r="F556" s="663" t="s">
        <v>5713</v>
      </c>
      <c r="G556" s="662" t="s">
        <v>4338</v>
      </c>
      <c r="H556" s="662" t="s">
        <v>4339</v>
      </c>
      <c r="I556" s="664">
        <v>610.5</v>
      </c>
      <c r="J556" s="664">
        <v>4</v>
      </c>
      <c r="K556" s="665">
        <v>2442</v>
      </c>
    </row>
    <row r="557" spans="1:11" ht="14.4" customHeight="1" x14ac:dyDescent="0.3">
      <c r="A557" s="660" t="s">
        <v>576</v>
      </c>
      <c r="B557" s="661" t="s">
        <v>577</v>
      </c>
      <c r="C557" s="662" t="s">
        <v>598</v>
      </c>
      <c r="D557" s="663" t="s">
        <v>2033</v>
      </c>
      <c r="E557" s="662" t="s">
        <v>5712</v>
      </c>
      <c r="F557" s="663" t="s">
        <v>5713</v>
      </c>
      <c r="G557" s="662" t="s">
        <v>4340</v>
      </c>
      <c r="H557" s="662" t="s">
        <v>4341</v>
      </c>
      <c r="I557" s="664">
        <v>610.5</v>
      </c>
      <c r="J557" s="664">
        <v>2</v>
      </c>
      <c r="K557" s="665">
        <v>1221</v>
      </c>
    </row>
    <row r="558" spans="1:11" ht="14.4" customHeight="1" x14ac:dyDescent="0.3">
      <c r="A558" s="660" t="s">
        <v>576</v>
      </c>
      <c r="B558" s="661" t="s">
        <v>577</v>
      </c>
      <c r="C558" s="662" t="s">
        <v>598</v>
      </c>
      <c r="D558" s="663" t="s">
        <v>2033</v>
      </c>
      <c r="E558" s="662" t="s">
        <v>5712</v>
      </c>
      <c r="F558" s="663" t="s">
        <v>5713</v>
      </c>
      <c r="G558" s="662" t="s">
        <v>4342</v>
      </c>
      <c r="H558" s="662" t="s">
        <v>4343</v>
      </c>
      <c r="I558" s="664">
        <v>610.5</v>
      </c>
      <c r="J558" s="664">
        <v>5</v>
      </c>
      <c r="K558" s="665">
        <v>3052.5</v>
      </c>
    </row>
    <row r="559" spans="1:11" ht="14.4" customHeight="1" x14ac:dyDescent="0.3">
      <c r="A559" s="660" t="s">
        <v>576</v>
      </c>
      <c r="B559" s="661" t="s">
        <v>577</v>
      </c>
      <c r="C559" s="662" t="s">
        <v>598</v>
      </c>
      <c r="D559" s="663" t="s">
        <v>2033</v>
      </c>
      <c r="E559" s="662" t="s">
        <v>5712</v>
      </c>
      <c r="F559" s="663" t="s">
        <v>5713</v>
      </c>
      <c r="G559" s="662" t="s">
        <v>4344</v>
      </c>
      <c r="H559" s="662" t="s">
        <v>4345</v>
      </c>
      <c r="I559" s="664">
        <v>1885.57</v>
      </c>
      <c r="J559" s="664">
        <v>2</v>
      </c>
      <c r="K559" s="665">
        <v>3771.13</v>
      </c>
    </row>
    <row r="560" spans="1:11" ht="14.4" customHeight="1" x14ac:dyDescent="0.3">
      <c r="A560" s="660" t="s">
        <v>576</v>
      </c>
      <c r="B560" s="661" t="s">
        <v>577</v>
      </c>
      <c r="C560" s="662" t="s">
        <v>598</v>
      </c>
      <c r="D560" s="663" t="s">
        <v>2033</v>
      </c>
      <c r="E560" s="662" t="s">
        <v>5712</v>
      </c>
      <c r="F560" s="663" t="s">
        <v>5713</v>
      </c>
      <c r="G560" s="662" t="s">
        <v>4346</v>
      </c>
      <c r="H560" s="662" t="s">
        <v>4347</v>
      </c>
      <c r="I560" s="664">
        <v>4217.05</v>
      </c>
      <c r="J560" s="664">
        <v>7</v>
      </c>
      <c r="K560" s="665">
        <v>29519.35</v>
      </c>
    </row>
    <row r="561" spans="1:11" ht="14.4" customHeight="1" x14ac:dyDescent="0.3">
      <c r="A561" s="660" t="s">
        <v>576</v>
      </c>
      <c r="B561" s="661" t="s">
        <v>577</v>
      </c>
      <c r="C561" s="662" t="s">
        <v>598</v>
      </c>
      <c r="D561" s="663" t="s">
        <v>2033</v>
      </c>
      <c r="E561" s="662" t="s">
        <v>5712</v>
      </c>
      <c r="F561" s="663" t="s">
        <v>5713</v>
      </c>
      <c r="G561" s="662" t="s">
        <v>4348</v>
      </c>
      <c r="H561" s="662" t="s">
        <v>4349</v>
      </c>
      <c r="I561" s="664">
        <v>1907.47</v>
      </c>
      <c r="J561" s="664">
        <v>3</v>
      </c>
      <c r="K561" s="665">
        <v>5722.41</v>
      </c>
    </row>
    <row r="562" spans="1:11" ht="14.4" customHeight="1" x14ac:dyDescent="0.3">
      <c r="A562" s="660" t="s">
        <v>576</v>
      </c>
      <c r="B562" s="661" t="s">
        <v>577</v>
      </c>
      <c r="C562" s="662" t="s">
        <v>598</v>
      </c>
      <c r="D562" s="663" t="s">
        <v>2033</v>
      </c>
      <c r="E562" s="662" t="s">
        <v>5712</v>
      </c>
      <c r="F562" s="663" t="s">
        <v>5713</v>
      </c>
      <c r="G562" s="662" t="s">
        <v>4350</v>
      </c>
      <c r="H562" s="662" t="s">
        <v>4351</v>
      </c>
      <c r="I562" s="664">
        <v>100.29</v>
      </c>
      <c r="J562" s="664">
        <v>20</v>
      </c>
      <c r="K562" s="665">
        <v>2005.84</v>
      </c>
    </row>
    <row r="563" spans="1:11" ht="14.4" customHeight="1" x14ac:dyDescent="0.3">
      <c r="A563" s="660" t="s">
        <v>576</v>
      </c>
      <c r="B563" s="661" t="s">
        <v>577</v>
      </c>
      <c r="C563" s="662" t="s">
        <v>598</v>
      </c>
      <c r="D563" s="663" t="s">
        <v>2033</v>
      </c>
      <c r="E563" s="662" t="s">
        <v>5712</v>
      </c>
      <c r="F563" s="663" t="s">
        <v>5713</v>
      </c>
      <c r="G563" s="662" t="s">
        <v>4352</v>
      </c>
      <c r="H563" s="662" t="s">
        <v>4353</v>
      </c>
      <c r="I563" s="664">
        <v>1804.61</v>
      </c>
      <c r="J563" s="664">
        <v>1</v>
      </c>
      <c r="K563" s="665">
        <v>1804.61</v>
      </c>
    </row>
    <row r="564" spans="1:11" ht="14.4" customHeight="1" x14ac:dyDescent="0.3">
      <c r="A564" s="660" t="s">
        <v>576</v>
      </c>
      <c r="B564" s="661" t="s">
        <v>577</v>
      </c>
      <c r="C564" s="662" t="s">
        <v>598</v>
      </c>
      <c r="D564" s="663" t="s">
        <v>2033</v>
      </c>
      <c r="E564" s="662" t="s">
        <v>5712</v>
      </c>
      <c r="F564" s="663" t="s">
        <v>5713</v>
      </c>
      <c r="G564" s="662" t="s">
        <v>4354</v>
      </c>
      <c r="H564" s="662" t="s">
        <v>4355</v>
      </c>
      <c r="I564" s="664">
        <v>60.39</v>
      </c>
      <c r="J564" s="664">
        <v>60</v>
      </c>
      <c r="K564" s="665">
        <v>3623.19</v>
      </c>
    </row>
    <row r="565" spans="1:11" ht="14.4" customHeight="1" x14ac:dyDescent="0.3">
      <c r="A565" s="660" t="s">
        <v>576</v>
      </c>
      <c r="B565" s="661" t="s">
        <v>577</v>
      </c>
      <c r="C565" s="662" t="s">
        <v>598</v>
      </c>
      <c r="D565" s="663" t="s">
        <v>2033</v>
      </c>
      <c r="E565" s="662" t="s">
        <v>5712</v>
      </c>
      <c r="F565" s="663" t="s">
        <v>5713</v>
      </c>
      <c r="G565" s="662" t="s">
        <v>4356</v>
      </c>
      <c r="H565" s="662" t="s">
        <v>4357</v>
      </c>
      <c r="I565" s="664">
        <v>7044.9</v>
      </c>
      <c r="J565" s="664">
        <v>1</v>
      </c>
      <c r="K565" s="665">
        <v>7044.9</v>
      </c>
    </row>
    <row r="566" spans="1:11" ht="14.4" customHeight="1" x14ac:dyDescent="0.3">
      <c r="A566" s="660" t="s">
        <v>576</v>
      </c>
      <c r="B566" s="661" t="s">
        <v>577</v>
      </c>
      <c r="C566" s="662" t="s">
        <v>598</v>
      </c>
      <c r="D566" s="663" t="s">
        <v>2033</v>
      </c>
      <c r="E566" s="662" t="s">
        <v>5712</v>
      </c>
      <c r="F566" s="663" t="s">
        <v>5713</v>
      </c>
      <c r="G566" s="662" t="s">
        <v>4358</v>
      </c>
      <c r="H566" s="662" t="s">
        <v>4359</v>
      </c>
      <c r="I566" s="664">
        <v>10248.800000000001</v>
      </c>
      <c r="J566" s="664">
        <v>12</v>
      </c>
      <c r="K566" s="665">
        <v>122985.60000000002</v>
      </c>
    </row>
    <row r="567" spans="1:11" ht="14.4" customHeight="1" x14ac:dyDescent="0.3">
      <c r="A567" s="660" t="s">
        <v>576</v>
      </c>
      <c r="B567" s="661" t="s">
        <v>577</v>
      </c>
      <c r="C567" s="662" t="s">
        <v>598</v>
      </c>
      <c r="D567" s="663" t="s">
        <v>2033</v>
      </c>
      <c r="E567" s="662" t="s">
        <v>5712</v>
      </c>
      <c r="F567" s="663" t="s">
        <v>5713</v>
      </c>
      <c r="G567" s="662" t="s">
        <v>4360</v>
      </c>
      <c r="H567" s="662" t="s">
        <v>4361</v>
      </c>
      <c r="I567" s="664">
        <v>118.59</v>
      </c>
      <c r="J567" s="664">
        <v>3</v>
      </c>
      <c r="K567" s="665">
        <v>355.76</v>
      </c>
    </row>
    <row r="568" spans="1:11" ht="14.4" customHeight="1" x14ac:dyDescent="0.3">
      <c r="A568" s="660" t="s">
        <v>576</v>
      </c>
      <c r="B568" s="661" t="s">
        <v>577</v>
      </c>
      <c r="C568" s="662" t="s">
        <v>598</v>
      </c>
      <c r="D568" s="663" t="s">
        <v>2033</v>
      </c>
      <c r="E568" s="662" t="s">
        <v>5712</v>
      </c>
      <c r="F568" s="663" t="s">
        <v>5713</v>
      </c>
      <c r="G568" s="662" t="s">
        <v>4362</v>
      </c>
      <c r="H568" s="662" t="s">
        <v>4363</v>
      </c>
      <c r="I568" s="664">
        <v>1858.54</v>
      </c>
      <c r="J568" s="664">
        <v>4</v>
      </c>
      <c r="K568" s="665">
        <v>7434.16</v>
      </c>
    </row>
    <row r="569" spans="1:11" ht="14.4" customHeight="1" x14ac:dyDescent="0.3">
      <c r="A569" s="660" t="s">
        <v>576</v>
      </c>
      <c r="B569" s="661" t="s">
        <v>577</v>
      </c>
      <c r="C569" s="662" t="s">
        <v>598</v>
      </c>
      <c r="D569" s="663" t="s">
        <v>2033</v>
      </c>
      <c r="E569" s="662" t="s">
        <v>5712</v>
      </c>
      <c r="F569" s="663" t="s">
        <v>5713</v>
      </c>
      <c r="G569" s="662" t="s">
        <v>4364</v>
      </c>
      <c r="H569" s="662" t="s">
        <v>4365</v>
      </c>
      <c r="I569" s="664">
        <v>610.5</v>
      </c>
      <c r="J569" s="664">
        <v>6</v>
      </c>
      <c r="K569" s="665">
        <v>3663</v>
      </c>
    </row>
    <row r="570" spans="1:11" ht="14.4" customHeight="1" x14ac:dyDescent="0.3">
      <c r="A570" s="660" t="s">
        <v>576</v>
      </c>
      <c r="B570" s="661" t="s">
        <v>577</v>
      </c>
      <c r="C570" s="662" t="s">
        <v>598</v>
      </c>
      <c r="D570" s="663" t="s">
        <v>2033</v>
      </c>
      <c r="E570" s="662" t="s">
        <v>5712</v>
      </c>
      <c r="F570" s="663" t="s">
        <v>5713</v>
      </c>
      <c r="G570" s="662" t="s">
        <v>4366</v>
      </c>
      <c r="H570" s="662" t="s">
        <v>4367</v>
      </c>
      <c r="I570" s="664">
        <v>610.5</v>
      </c>
      <c r="J570" s="664">
        <v>3</v>
      </c>
      <c r="K570" s="665">
        <v>1831.5</v>
      </c>
    </row>
    <row r="571" spans="1:11" ht="14.4" customHeight="1" x14ac:dyDescent="0.3">
      <c r="A571" s="660" t="s">
        <v>576</v>
      </c>
      <c r="B571" s="661" t="s">
        <v>577</v>
      </c>
      <c r="C571" s="662" t="s">
        <v>598</v>
      </c>
      <c r="D571" s="663" t="s">
        <v>2033</v>
      </c>
      <c r="E571" s="662" t="s">
        <v>5712</v>
      </c>
      <c r="F571" s="663" t="s">
        <v>5713</v>
      </c>
      <c r="G571" s="662" t="s">
        <v>4368</v>
      </c>
      <c r="H571" s="662" t="s">
        <v>4369</v>
      </c>
      <c r="I571" s="664">
        <v>610.5</v>
      </c>
      <c r="J571" s="664">
        <v>4</v>
      </c>
      <c r="K571" s="665">
        <v>2442</v>
      </c>
    </row>
    <row r="572" spans="1:11" ht="14.4" customHeight="1" x14ac:dyDescent="0.3">
      <c r="A572" s="660" t="s">
        <v>576</v>
      </c>
      <c r="B572" s="661" t="s">
        <v>577</v>
      </c>
      <c r="C572" s="662" t="s">
        <v>598</v>
      </c>
      <c r="D572" s="663" t="s">
        <v>2033</v>
      </c>
      <c r="E572" s="662" t="s">
        <v>5712</v>
      </c>
      <c r="F572" s="663" t="s">
        <v>5713</v>
      </c>
      <c r="G572" s="662" t="s">
        <v>4370</v>
      </c>
      <c r="H572" s="662" t="s">
        <v>4371</v>
      </c>
      <c r="I572" s="664">
        <v>778.59</v>
      </c>
      <c r="J572" s="664">
        <v>10</v>
      </c>
      <c r="K572" s="665">
        <v>7785.85</v>
      </c>
    </row>
    <row r="573" spans="1:11" ht="14.4" customHeight="1" x14ac:dyDescent="0.3">
      <c r="A573" s="660" t="s">
        <v>576</v>
      </c>
      <c r="B573" s="661" t="s">
        <v>577</v>
      </c>
      <c r="C573" s="662" t="s">
        <v>598</v>
      </c>
      <c r="D573" s="663" t="s">
        <v>2033</v>
      </c>
      <c r="E573" s="662" t="s">
        <v>5712</v>
      </c>
      <c r="F573" s="663" t="s">
        <v>5713</v>
      </c>
      <c r="G573" s="662" t="s">
        <v>4372</v>
      </c>
      <c r="H573" s="662" t="s">
        <v>4373</v>
      </c>
      <c r="I573" s="664">
        <v>778.59</v>
      </c>
      <c r="J573" s="664">
        <v>10</v>
      </c>
      <c r="K573" s="665">
        <v>7785.85</v>
      </c>
    </row>
    <row r="574" spans="1:11" ht="14.4" customHeight="1" x14ac:dyDescent="0.3">
      <c r="A574" s="660" t="s">
        <v>576</v>
      </c>
      <c r="B574" s="661" t="s">
        <v>577</v>
      </c>
      <c r="C574" s="662" t="s">
        <v>598</v>
      </c>
      <c r="D574" s="663" t="s">
        <v>2033</v>
      </c>
      <c r="E574" s="662" t="s">
        <v>5712</v>
      </c>
      <c r="F574" s="663" t="s">
        <v>5713</v>
      </c>
      <c r="G574" s="662" t="s">
        <v>4374</v>
      </c>
      <c r="H574" s="662" t="s">
        <v>4375</v>
      </c>
      <c r="I574" s="664">
        <v>778.59</v>
      </c>
      <c r="J574" s="664">
        <v>10</v>
      </c>
      <c r="K574" s="665">
        <v>7785.85</v>
      </c>
    </row>
    <row r="575" spans="1:11" ht="14.4" customHeight="1" x14ac:dyDescent="0.3">
      <c r="A575" s="660" t="s">
        <v>576</v>
      </c>
      <c r="B575" s="661" t="s">
        <v>577</v>
      </c>
      <c r="C575" s="662" t="s">
        <v>598</v>
      </c>
      <c r="D575" s="663" t="s">
        <v>2033</v>
      </c>
      <c r="E575" s="662" t="s">
        <v>5712</v>
      </c>
      <c r="F575" s="663" t="s">
        <v>5713</v>
      </c>
      <c r="G575" s="662" t="s">
        <v>4376</v>
      </c>
      <c r="H575" s="662" t="s">
        <v>4377</v>
      </c>
      <c r="I575" s="664">
        <v>846.99</v>
      </c>
      <c r="J575" s="664">
        <v>5</v>
      </c>
      <c r="K575" s="665">
        <v>4234.93</v>
      </c>
    </row>
    <row r="576" spans="1:11" ht="14.4" customHeight="1" x14ac:dyDescent="0.3">
      <c r="A576" s="660" t="s">
        <v>576</v>
      </c>
      <c r="B576" s="661" t="s">
        <v>577</v>
      </c>
      <c r="C576" s="662" t="s">
        <v>598</v>
      </c>
      <c r="D576" s="663" t="s">
        <v>2033</v>
      </c>
      <c r="E576" s="662" t="s">
        <v>5712</v>
      </c>
      <c r="F576" s="663" t="s">
        <v>5713</v>
      </c>
      <c r="G576" s="662" t="s">
        <v>4378</v>
      </c>
      <c r="H576" s="662" t="s">
        <v>4379</v>
      </c>
      <c r="I576" s="664">
        <v>846.99</v>
      </c>
      <c r="J576" s="664">
        <v>5</v>
      </c>
      <c r="K576" s="665">
        <v>4234.93</v>
      </c>
    </row>
    <row r="577" spans="1:11" ht="14.4" customHeight="1" x14ac:dyDescent="0.3">
      <c r="A577" s="660" t="s">
        <v>576</v>
      </c>
      <c r="B577" s="661" t="s">
        <v>577</v>
      </c>
      <c r="C577" s="662" t="s">
        <v>598</v>
      </c>
      <c r="D577" s="663" t="s">
        <v>2033</v>
      </c>
      <c r="E577" s="662" t="s">
        <v>5712</v>
      </c>
      <c r="F577" s="663" t="s">
        <v>5713</v>
      </c>
      <c r="G577" s="662" t="s">
        <v>4380</v>
      </c>
      <c r="H577" s="662" t="s">
        <v>4381</v>
      </c>
      <c r="I577" s="664">
        <v>778.59</v>
      </c>
      <c r="J577" s="664">
        <v>10</v>
      </c>
      <c r="K577" s="665">
        <v>7785.85</v>
      </c>
    </row>
    <row r="578" spans="1:11" ht="14.4" customHeight="1" x14ac:dyDescent="0.3">
      <c r="A578" s="660" t="s">
        <v>576</v>
      </c>
      <c r="B578" s="661" t="s">
        <v>577</v>
      </c>
      <c r="C578" s="662" t="s">
        <v>598</v>
      </c>
      <c r="D578" s="663" t="s">
        <v>2033</v>
      </c>
      <c r="E578" s="662" t="s">
        <v>5712</v>
      </c>
      <c r="F578" s="663" t="s">
        <v>5713</v>
      </c>
      <c r="G578" s="662" t="s">
        <v>4382</v>
      </c>
      <c r="H578" s="662" t="s">
        <v>4383</v>
      </c>
      <c r="I578" s="664">
        <v>846.99</v>
      </c>
      <c r="J578" s="664">
        <v>5</v>
      </c>
      <c r="K578" s="665">
        <v>4234.93</v>
      </c>
    </row>
    <row r="579" spans="1:11" ht="14.4" customHeight="1" x14ac:dyDescent="0.3">
      <c r="A579" s="660" t="s">
        <v>576</v>
      </c>
      <c r="B579" s="661" t="s">
        <v>577</v>
      </c>
      <c r="C579" s="662" t="s">
        <v>598</v>
      </c>
      <c r="D579" s="663" t="s">
        <v>2033</v>
      </c>
      <c r="E579" s="662" t="s">
        <v>5712</v>
      </c>
      <c r="F579" s="663" t="s">
        <v>5713</v>
      </c>
      <c r="G579" s="662" t="s">
        <v>4384</v>
      </c>
      <c r="H579" s="662" t="s">
        <v>4385</v>
      </c>
      <c r="I579" s="664">
        <v>4025</v>
      </c>
      <c r="J579" s="664">
        <v>58</v>
      </c>
      <c r="K579" s="665">
        <v>233450</v>
      </c>
    </row>
    <row r="580" spans="1:11" ht="14.4" customHeight="1" x14ac:dyDescent="0.3">
      <c r="A580" s="660" t="s">
        <v>576</v>
      </c>
      <c r="B580" s="661" t="s">
        <v>577</v>
      </c>
      <c r="C580" s="662" t="s">
        <v>598</v>
      </c>
      <c r="D580" s="663" t="s">
        <v>2033</v>
      </c>
      <c r="E580" s="662" t="s">
        <v>5712</v>
      </c>
      <c r="F580" s="663" t="s">
        <v>5713</v>
      </c>
      <c r="G580" s="662" t="s">
        <v>4386</v>
      </c>
      <c r="H580" s="662" t="s">
        <v>4387</v>
      </c>
      <c r="I580" s="664">
        <v>8605.66</v>
      </c>
      <c r="J580" s="664">
        <v>1</v>
      </c>
      <c r="K580" s="665">
        <v>8605.66</v>
      </c>
    </row>
    <row r="581" spans="1:11" ht="14.4" customHeight="1" x14ac:dyDescent="0.3">
      <c r="A581" s="660" t="s">
        <v>576</v>
      </c>
      <c r="B581" s="661" t="s">
        <v>577</v>
      </c>
      <c r="C581" s="662" t="s">
        <v>598</v>
      </c>
      <c r="D581" s="663" t="s">
        <v>2033</v>
      </c>
      <c r="E581" s="662" t="s">
        <v>5712</v>
      </c>
      <c r="F581" s="663" t="s">
        <v>5713</v>
      </c>
      <c r="G581" s="662" t="s">
        <v>4388</v>
      </c>
      <c r="H581" s="662" t="s">
        <v>4389</v>
      </c>
      <c r="I581" s="664">
        <v>1838.51</v>
      </c>
      <c r="J581" s="664">
        <v>3</v>
      </c>
      <c r="K581" s="665">
        <v>5515.53</v>
      </c>
    </row>
    <row r="582" spans="1:11" ht="14.4" customHeight="1" x14ac:dyDescent="0.3">
      <c r="A582" s="660" t="s">
        <v>576</v>
      </c>
      <c r="B582" s="661" t="s">
        <v>577</v>
      </c>
      <c r="C582" s="662" t="s">
        <v>598</v>
      </c>
      <c r="D582" s="663" t="s">
        <v>2033</v>
      </c>
      <c r="E582" s="662" t="s">
        <v>5712</v>
      </c>
      <c r="F582" s="663" t="s">
        <v>5713</v>
      </c>
      <c r="G582" s="662" t="s">
        <v>4390</v>
      </c>
      <c r="H582" s="662" t="s">
        <v>4391</v>
      </c>
      <c r="I582" s="664">
        <v>7512.9500000000025</v>
      </c>
      <c r="J582" s="664">
        <v>57</v>
      </c>
      <c r="K582" s="665">
        <v>428238.15000000008</v>
      </c>
    </row>
    <row r="583" spans="1:11" ht="14.4" customHeight="1" x14ac:dyDescent="0.3">
      <c r="A583" s="660" t="s">
        <v>576</v>
      </c>
      <c r="B583" s="661" t="s">
        <v>577</v>
      </c>
      <c r="C583" s="662" t="s">
        <v>598</v>
      </c>
      <c r="D583" s="663" t="s">
        <v>2033</v>
      </c>
      <c r="E583" s="662" t="s">
        <v>5712</v>
      </c>
      <c r="F583" s="663" t="s">
        <v>5713</v>
      </c>
      <c r="G583" s="662" t="s">
        <v>4392</v>
      </c>
      <c r="H583" s="662" t="s">
        <v>4393</v>
      </c>
      <c r="I583" s="664">
        <v>5146.25</v>
      </c>
      <c r="J583" s="664">
        <v>1</v>
      </c>
      <c r="K583" s="665">
        <v>5146.25</v>
      </c>
    </row>
    <row r="584" spans="1:11" ht="14.4" customHeight="1" x14ac:dyDescent="0.3">
      <c r="A584" s="660" t="s">
        <v>576</v>
      </c>
      <c r="B584" s="661" t="s">
        <v>577</v>
      </c>
      <c r="C584" s="662" t="s">
        <v>598</v>
      </c>
      <c r="D584" s="663" t="s">
        <v>2033</v>
      </c>
      <c r="E584" s="662" t="s">
        <v>5712</v>
      </c>
      <c r="F584" s="663" t="s">
        <v>5713</v>
      </c>
      <c r="G584" s="662" t="s">
        <v>4394</v>
      </c>
      <c r="H584" s="662" t="s">
        <v>4395</v>
      </c>
      <c r="I584" s="664">
        <v>610.5</v>
      </c>
      <c r="J584" s="664">
        <v>1</v>
      </c>
      <c r="K584" s="665">
        <v>610.5</v>
      </c>
    </row>
    <row r="585" spans="1:11" ht="14.4" customHeight="1" x14ac:dyDescent="0.3">
      <c r="A585" s="660" t="s">
        <v>576</v>
      </c>
      <c r="B585" s="661" t="s">
        <v>577</v>
      </c>
      <c r="C585" s="662" t="s">
        <v>598</v>
      </c>
      <c r="D585" s="663" t="s">
        <v>2033</v>
      </c>
      <c r="E585" s="662" t="s">
        <v>5712</v>
      </c>
      <c r="F585" s="663" t="s">
        <v>5713</v>
      </c>
      <c r="G585" s="662" t="s">
        <v>4396</v>
      </c>
      <c r="H585" s="662" t="s">
        <v>4397</v>
      </c>
      <c r="I585" s="664">
        <v>6497.5</v>
      </c>
      <c r="J585" s="664">
        <v>2</v>
      </c>
      <c r="K585" s="665">
        <v>12995</v>
      </c>
    </row>
    <row r="586" spans="1:11" ht="14.4" customHeight="1" x14ac:dyDescent="0.3">
      <c r="A586" s="660" t="s">
        <v>576</v>
      </c>
      <c r="B586" s="661" t="s">
        <v>577</v>
      </c>
      <c r="C586" s="662" t="s">
        <v>598</v>
      </c>
      <c r="D586" s="663" t="s">
        <v>2033</v>
      </c>
      <c r="E586" s="662" t="s">
        <v>5712</v>
      </c>
      <c r="F586" s="663" t="s">
        <v>5713</v>
      </c>
      <c r="G586" s="662" t="s">
        <v>4398</v>
      </c>
      <c r="H586" s="662" t="s">
        <v>4399</v>
      </c>
      <c r="I586" s="664">
        <v>610.5</v>
      </c>
      <c r="J586" s="664">
        <v>5</v>
      </c>
      <c r="K586" s="665">
        <v>3052.5</v>
      </c>
    </row>
    <row r="587" spans="1:11" ht="14.4" customHeight="1" x14ac:dyDescent="0.3">
      <c r="A587" s="660" t="s">
        <v>576</v>
      </c>
      <c r="B587" s="661" t="s">
        <v>577</v>
      </c>
      <c r="C587" s="662" t="s">
        <v>598</v>
      </c>
      <c r="D587" s="663" t="s">
        <v>2033</v>
      </c>
      <c r="E587" s="662" t="s">
        <v>5712</v>
      </c>
      <c r="F587" s="663" t="s">
        <v>5713</v>
      </c>
      <c r="G587" s="662" t="s">
        <v>4400</v>
      </c>
      <c r="H587" s="662" t="s">
        <v>4401</v>
      </c>
      <c r="I587" s="664">
        <v>4025</v>
      </c>
      <c r="J587" s="664">
        <v>53</v>
      </c>
      <c r="K587" s="665">
        <v>213325</v>
      </c>
    </row>
    <row r="588" spans="1:11" ht="14.4" customHeight="1" x14ac:dyDescent="0.3">
      <c r="A588" s="660" t="s">
        <v>576</v>
      </c>
      <c r="B588" s="661" t="s">
        <v>577</v>
      </c>
      <c r="C588" s="662" t="s">
        <v>598</v>
      </c>
      <c r="D588" s="663" t="s">
        <v>2033</v>
      </c>
      <c r="E588" s="662" t="s">
        <v>5712</v>
      </c>
      <c r="F588" s="663" t="s">
        <v>5713</v>
      </c>
      <c r="G588" s="662" t="s">
        <v>4402</v>
      </c>
      <c r="H588" s="662" t="s">
        <v>4403</v>
      </c>
      <c r="I588" s="664">
        <v>1804.61</v>
      </c>
      <c r="J588" s="664">
        <v>4</v>
      </c>
      <c r="K588" s="665">
        <v>7218.44</v>
      </c>
    </row>
    <row r="589" spans="1:11" ht="14.4" customHeight="1" x14ac:dyDescent="0.3">
      <c r="A589" s="660" t="s">
        <v>576</v>
      </c>
      <c r="B589" s="661" t="s">
        <v>577</v>
      </c>
      <c r="C589" s="662" t="s">
        <v>598</v>
      </c>
      <c r="D589" s="663" t="s">
        <v>2033</v>
      </c>
      <c r="E589" s="662" t="s">
        <v>5712</v>
      </c>
      <c r="F589" s="663" t="s">
        <v>5713</v>
      </c>
      <c r="G589" s="662" t="s">
        <v>4404</v>
      </c>
      <c r="H589" s="662" t="s">
        <v>4405</v>
      </c>
      <c r="I589" s="664">
        <v>5146.25</v>
      </c>
      <c r="J589" s="664">
        <v>4</v>
      </c>
      <c r="K589" s="665">
        <v>20585</v>
      </c>
    </row>
    <row r="590" spans="1:11" ht="14.4" customHeight="1" x14ac:dyDescent="0.3">
      <c r="A590" s="660" t="s">
        <v>576</v>
      </c>
      <c r="B590" s="661" t="s">
        <v>577</v>
      </c>
      <c r="C590" s="662" t="s">
        <v>598</v>
      </c>
      <c r="D590" s="663" t="s">
        <v>2033</v>
      </c>
      <c r="E590" s="662" t="s">
        <v>5712</v>
      </c>
      <c r="F590" s="663" t="s">
        <v>5713</v>
      </c>
      <c r="G590" s="662" t="s">
        <v>4406</v>
      </c>
      <c r="H590" s="662" t="s">
        <v>4407</v>
      </c>
      <c r="I590" s="664">
        <v>4666.7</v>
      </c>
      <c r="J590" s="664">
        <v>9</v>
      </c>
      <c r="K590" s="665">
        <v>42000.299999999996</v>
      </c>
    </row>
    <row r="591" spans="1:11" ht="14.4" customHeight="1" x14ac:dyDescent="0.3">
      <c r="A591" s="660" t="s">
        <v>576</v>
      </c>
      <c r="B591" s="661" t="s">
        <v>577</v>
      </c>
      <c r="C591" s="662" t="s">
        <v>598</v>
      </c>
      <c r="D591" s="663" t="s">
        <v>2033</v>
      </c>
      <c r="E591" s="662" t="s">
        <v>5712</v>
      </c>
      <c r="F591" s="663" t="s">
        <v>5713</v>
      </c>
      <c r="G591" s="662" t="s">
        <v>4408</v>
      </c>
      <c r="H591" s="662" t="s">
        <v>4409</v>
      </c>
      <c r="I591" s="664">
        <v>1274.52</v>
      </c>
      <c r="J591" s="664">
        <v>4</v>
      </c>
      <c r="K591" s="665">
        <v>5098.08</v>
      </c>
    </row>
    <row r="592" spans="1:11" ht="14.4" customHeight="1" x14ac:dyDescent="0.3">
      <c r="A592" s="660" t="s">
        <v>576</v>
      </c>
      <c r="B592" s="661" t="s">
        <v>577</v>
      </c>
      <c r="C592" s="662" t="s">
        <v>598</v>
      </c>
      <c r="D592" s="663" t="s">
        <v>2033</v>
      </c>
      <c r="E592" s="662" t="s">
        <v>5712</v>
      </c>
      <c r="F592" s="663" t="s">
        <v>5713</v>
      </c>
      <c r="G592" s="662" t="s">
        <v>4410</v>
      </c>
      <c r="H592" s="662" t="s">
        <v>4411</v>
      </c>
      <c r="I592" s="664">
        <v>722.77</v>
      </c>
      <c r="J592" s="664">
        <v>3</v>
      </c>
      <c r="K592" s="665">
        <v>2168.3000000000002</v>
      </c>
    </row>
    <row r="593" spans="1:11" ht="14.4" customHeight="1" x14ac:dyDescent="0.3">
      <c r="A593" s="660" t="s">
        <v>576</v>
      </c>
      <c r="B593" s="661" t="s">
        <v>577</v>
      </c>
      <c r="C593" s="662" t="s">
        <v>598</v>
      </c>
      <c r="D593" s="663" t="s">
        <v>2033</v>
      </c>
      <c r="E593" s="662" t="s">
        <v>5712</v>
      </c>
      <c r="F593" s="663" t="s">
        <v>5713</v>
      </c>
      <c r="G593" s="662" t="s">
        <v>4412</v>
      </c>
      <c r="H593" s="662" t="s">
        <v>4413</v>
      </c>
      <c r="I593" s="664">
        <v>1804.61</v>
      </c>
      <c r="J593" s="664">
        <v>3</v>
      </c>
      <c r="K593" s="665">
        <v>5413.83</v>
      </c>
    </row>
    <row r="594" spans="1:11" ht="14.4" customHeight="1" x14ac:dyDescent="0.3">
      <c r="A594" s="660" t="s">
        <v>576</v>
      </c>
      <c r="B594" s="661" t="s">
        <v>577</v>
      </c>
      <c r="C594" s="662" t="s">
        <v>598</v>
      </c>
      <c r="D594" s="663" t="s">
        <v>2033</v>
      </c>
      <c r="E594" s="662" t="s">
        <v>5712</v>
      </c>
      <c r="F594" s="663" t="s">
        <v>5713</v>
      </c>
      <c r="G594" s="662" t="s">
        <v>4414</v>
      </c>
      <c r="H594" s="662" t="s">
        <v>4415</v>
      </c>
      <c r="I594" s="664">
        <v>115</v>
      </c>
      <c r="J594" s="664">
        <v>6</v>
      </c>
      <c r="K594" s="665">
        <v>690</v>
      </c>
    </row>
    <row r="595" spans="1:11" ht="14.4" customHeight="1" x14ac:dyDescent="0.3">
      <c r="A595" s="660" t="s">
        <v>576</v>
      </c>
      <c r="B595" s="661" t="s">
        <v>577</v>
      </c>
      <c r="C595" s="662" t="s">
        <v>598</v>
      </c>
      <c r="D595" s="663" t="s">
        <v>2033</v>
      </c>
      <c r="E595" s="662" t="s">
        <v>5712</v>
      </c>
      <c r="F595" s="663" t="s">
        <v>5713</v>
      </c>
      <c r="G595" s="662" t="s">
        <v>4416</v>
      </c>
      <c r="H595" s="662" t="s">
        <v>4417</v>
      </c>
      <c r="I595" s="664">
        <v>86.98</v>
      </c>
      <c r="J595" s="664">
        <v>70</v>
      </c>
      <c r="K595" s="665">
        <v>6088.8</v>
      </c>
    </row>
    <row r="596" spans="1:11" ht="14.4" customHeight="1" x14ac:dyDescent="0.3">
      <c r="A596" s="660" t="s">
        <v>576</v>
      </c>
      <c r="B596" s="661" t="s">
        <v>577</v>
      </c>
      <c r="C596" s="662" t="s">
        <v>598</v>
      </c>
      <c r="D596" s="663" t="s">
        <v>2033</v>
      </c>
      <c r="E596" s="662" t="s">
        <v>5712</v>
      </c>
      <c r="F596" s="663" t="s">
        <v>5713</v>
      </c>
      <c r="G596" s="662" t="s">
        <v>4418</v>
      </c>
      <c r="H596" s="662" t="s">
        <v>4419</v>
      </c>
      <c r="I596" s="664">
        <v>610.5</v>
      </c>
      <c r="J596" s="664">
        <v>1</v>
      </c>
      <c r="K596" s="665">
        <v>610.5</v>
      </c>
    </row>
    <row r="597" spans="1:11" ht="14.4" customHeight="1" x14ac:dyDescent="0.3">
      <c r="A597" s="660" t="s">
        <v>576</v>
      </c>
      <c r="B597" s="661" t="s">
        <v>577</v>
      </c>
      <c r="C597" s="662" t="s">
        <v>598</v>
      </c>
      <c r="D597" s="663" t="s">
        <v>2033</v>
      </c>
      <c r="E597" s="662" t="s">
        <v>5712</v>
      </c>
      <c r="F597" s="663" t="s">
        <v>5713</v>
      </c>
      <c r="G597" s="662" t="s">
        <v>4420</v>
      </c>
      <c r="H597" s="662" t="s">
        <v>4421</v>
      </c>
      <c r="I597" s="664">
        <v>2227.56</v>
      </c>
      <c r="J597" s="664">
        <v>1</v>
      </c>
      <c r="K597" s="665">
        <v>2227.56</v>
      </c>
    </row>
    <row r="598" spans="1:11" ht="14.4" customHeight="1" x14ac:dyDescent="0.3">
      <c r="A598" s="660" t="s">
        <v>576</v>
      </c>
      <c r="B598" s="661" t="s">
        <v>577</v>
      </c>
      <c r="C598" s="662" t="s">
        <v>598</v>
      </c>
      <c r="D598" s="663" t="s">
        <v>2033</v>
      </c>
      <c r="E598" s="662" t="s">
        <v>5712</v>
      </c>
      <c r="F598" s="663" t="s">
        <v>5713</v>
      </c>
      <c r="G598" s="662" t="s">
        <v>4422</v>
      </c>
      <c r="H598" s="662" t="s">
        <v>4423</v>
      </c>
      <c r="I598" s="664">
        <v>84.93</v>
      </c>
      <c r="J598" s="664">
        <v>70</v>
      </c>
      <c r="K598" s="665">
        <v>5945.1</v>
      </c>
    </row>
    <row r="599" spans="1:11" ht="14.4" customHeight="1" x14ac:dyDescent="0.3">
      <c r="A599" s="660" t="s">
        <v>576</v>
      </c>
      <c r="B599" s="661" t="s">
        <v>577</v>
      </c>
      <c r="C599" s="662" t="s">
        <v>598</v>
      </c>
      <c r="D599" s="663" t="s">
        <v>2033</v>
      </c>
      <c r="E599" s="662" t="s">
        <v>5712</v>
      </c>
      <c r="F599" s="663" t="s">
        <v>5713</v>
      </c>
      <c r="G599" s="662" t="s">
        <v>4424</v>
      </c>
      <c r="H599" s="662" t="s">
        <v>4425</v>
      </c>
      <c r="I599" s="664">
        <v>2033.76</v>
      </c>
      <c r="J599" s="664">
        <v>1</v>
      </c>
      <c r="K599" s="665">
        <v>2033.76</v>
      </c>
    </row>
    <row r="600" spans="1:11" ht="14.4" customHeight="1" x14ac:dyDescent="0.3">
      <c r="A600" s="660" t="s">
        <v>576</v>
      </c>
      <c r="B600" s="661" t="s">
        <v>577</v>
      </c>
      <c r="C600" s="662" t="s">
        <v>598</v>
      </c>
      <c r="D600" s="663" t="s">
        <v>2033</v>
      </c>
      <c r="E600" s="662" t="s">
        <v>5712</v>
      </c>
      <c r="F600" s="663" t="s">
        <v>5713</v>
      </c>
      <c r="G600" s="662" t="s">
        <v>4426</v>
      </c>
      <c r="H600" s="662" t="s">
        <v>4427</v>
      </c>
      <c r="I600" s="664">
        <v>2227.56</v>
      </c>
      <c r="J600" s="664">
        <v>1</v>
      </c>
      <c r="K600" s="665">
        <v>2227.56</v>
      </c>
    </row>
    <row r="601" spans="1:11" ht="14.4" customHeight="1" x14ac:dyDescent="0.3">
      <c r="A601" s="660" t="s">
        <v>576</v>
      </c>
      <c r="B601" s="661" t="s">
        <v>577</v>
      </c>
      <c r="C601" s="662" t="s">
        <v>598</v>
      </c>
      <c r="D601" s="663" t="s">
        <v>2033</v>
      </c>
      <c r="E601" s="662" t="s">
        <v>5712</v>
      </c>
      <c r="F601" s="663" t="s">
        <v>5713</v>
      </c>
      <c r="G601" s="662" t="s">
        <v>4428</v>
      </c>
      <c r="H601" s="662" t="s">
        <v>4429</v>
      </c>
      <c r="I601" s="664">
        <v>519.83000000000004</v>
      </c>
      <c r="J601" s="664">
        <v>1</v>
      </c>
      <c r="K601" s="665">
        <v>519.83000000000004</v>
      </c>
    </row>
    <row r="602" spans="1:11" ht="14.4" customHeight="1" x14ac:dyDescent="0.3">
      <c r="A602" s="660" t="s">
        <v>576</v>
      </c>
      <c r="B602" s="661" t="s">
        <v>577</v>
      </c>
      <c r="C602" s="662" t="s">
        <v>598</v>
      </c>
      <c r="D602" s="663" t="s">
        <v>2033</v>
      </c>
      <c r="E602" s="662" t="s">
        <v>5712</v>
      </c>
      <c r="F602" s="663" t="s">
        <v>5713</v>
      </c>
      <c r="G602" s="662" t="s">
        <v>4430</v>
      </c>
      <c r="H602" s="662" t="s">
        <v>4431</v>
      </c>
      <c r="I602" s="664">
        <v>626.98</v>
      </c>
      <c r="J602" s="664">
        <v>1</v>
      </c>
      <c r="K602" s="665">
        <v>626.98</v>
      </c>
    </row>
    <row r="603" spans="1:11" ht="14.4" customHeight="1" x14ac:dyDescent="0.3">
      <c r="A603" s="660" t="s">
        <v>576</v>
      </c>
      <c r="B603" s="661" t="s">
        <v>577</v>
      </c>
      <c r="C603" s="662" t="s">
        <v>598</v>
      </c>
      <c r="D603" s="663" t="s">
        <v>2033</v>
      </c>
      <c r="E603" s="662" t="s">
        <v>5712</v>
      </c>
      <c r="F603" s="663" t="s">
        <v>5713</v>
      </c>
      <c r="G603" s="662" t="s">
        <v>4432</v>
      </c>
      <c r="H603" s="662" t="s">
        <v>4433</v>
      </c>
      <c r="I603" s="664">
        <v>626.98</v>
      </c>
      <c r="J603" s="664">
        <v>2</v>
      </c>
      <c r="K603" s="665">
        <v>1253.96</v>
      </c>
    </row>
    <row r="604" spans="1:11" ht="14.4" customHeight="1" x14ac:dyDescent="0.3">
      <c r="A604" s="660" t="s">
        <v>576</v>
      </c>
      <c r="B604" s="661" t="s">
        <v>577</v>
      </c>
      <c r="C604" s="662" t="s">
        <v>598</v>
      </c>
      <c r="D604" s="663" t="s">
        <v>2033</v>
      </c>
      <c r="E604" s="662" t="s">
        <v>5712</v>
      </c>
      <c r="F604" s="663" t="s">
        <v>5713</v>
      </c>
      <c r="G604" s="662" t="s">
        <v>4434</v>
      </c>
      <c r="H604" s="662" t="s">
        <v>4435</v>
      </c>
      <c r="I604" s="664">
        <v>1274.52</v>
      </c>
      <c r="J604" s="664">
        <v>1</v>
      </c>
      <c r="K604" s="665">
        <v>1274.52</v>
      </c>
    </row>
    <row r="605" spans="1:11" ht="14.4" customHeight="1" x14ac:dyDescent="0.3">
      <c r="A605" s="660" t="s">
        <v>576</v>
      </c>
      <c r="B605" s="661" t="s">
        <v>577</v>
      </c>
      <c r="C605" s="662" t="s">
        <v>598</v>
      </c>
      <c r="D605" s="663" t="s">
        <v>2033</v>
      </c>
      <c r="E605" s="662" t="s">
        <v>5712</v>
      </c>
      <c r="F605" s="663" t="s">
        <v>5713</v>
      </c>
      <c r="G605" s="662" t="s">
        <v>4436</v>
      </c>
      <c r="H605" s="662" t="s">
        <v>4437</v>
      </c>
      <c r="I605" s="664">
        <v>1274.52</v>
      </c>
      <c r="J605" s="664">
        <v>3</v>
      </c>
      <c r="K605" s="665">
        <v>3823.56</v>
      </c>
    </row>
    <row r="606" spans="1:11" ht="14.4" customHeight="1" x14ac:dyDescent="0.3">
      <c r="A606" s="660" t="s">
        <v>576</v>
      </c>
      <c r="B606" s="661" t="s">
        <v>577</v>
      </c>
      <c r="C606" s="662" t="s">
        <v>598</v>
      </c>
      <c r="D606" s="663" t="s">
        <v>2033</v>
      </c>
      <c r="E606" s="662" t="s">
        <v>5712</v>
      </c>
      <c r="F606" s="663" t="s">
        <v>5713</v>
      </c>
      <c r="G606" s="662" t="s">
        <v>4438</v>
      </c>
      <c r="H606" s="662" t="s">
        <v>4439</v>
      </c>
      <c r="I606" s="664">
        <v>10628.22</v>
      </c>
      <c r="J606" s="664">
        <v>1</v>
      </c>
      <c r="K606" s="665">
        <v>10628.22</v>
      </c>
    </row>
    <row r="607" spans="1:11" ht="14.4" customHeight="1" x14ac:dyDescent="0.3">
      <c r="A607" s="660" t="s">
        <v>576</v>
      </c>
      <c r="B607" s="661" t="s">
        <v>577</v>
      </c>
      <c r="C607" s="662" t="s">
        <v>598</v>
      </c>
      <c r="D607" s="663" t="s">
        <v>2033</v>
      </c>
      <c r="E607" s="662" t="s">
        <v>5712</v>
      </c>
      <c r="F607" s="663" t="s">
        <v>5713</v>
      </c>
      <c r="G607" s="662" t="s">
        <v>4440</v>
      </c>
      <c r="H607" s="662" t="s">
        <v>4441</v>
      </c>
      <c r="I607" s="664">
        <v>1838.51</v>
      </c>
      <c r="J607" s="664">
        <v>1</v>
      </c>
      <c r="K607" s="665">
        <v>1838.51</v>
      </c>
    </row>
    <row r="608" spans="1:11" ht="14.4" customHeight="1" x14ac:dyDescent="0.3">
      <c r="A608" s="660" t="s">
        <v>576</v>
      </c>
      <c r="B608" s="661" t="s">
        <v>577</v>
      </c>
      <c r="C608" s="662" t="s">
        <v>598</v>
      </c>
      <c r="D608" s="663" t="s">
        <v>2033</v>
      </c>
      <c r="E608" s="662" t="s">
        <v>5712</v>
      </c>
      <c r="F608" s="663" t="s">
        <v>5713</v>
      </c>
      <c r="G608" s="662" t="s">
        <v>4442</v>
      </c>
      <c r="H608" s="662" t="s">
        <v>4443</v>
      </c>
      <c r="I608" s="664">
        <v>3546.54</v>
      </c>
      <c r="J608" s="664">
        <v>1</v>
      </c>
      <c r="K608" s="665">
        <v>3546.54</v>
      </c>
    </row>
    <row r="609" spans="1:11" ht="14.4" customHeight="1" x14ac:dyDescent="0.3">
      <c r="A609" s="660" t="s">
        <v>576</v>
      </c>
      <c r="B609" s="661" t="s">
        <v>577</v>
      </c>
      <c r="C609" s="662" t="s">
        <v>598</v>
      </c>
      <c r="D609" s="663" t="s">
        <v>2033</v>
      </c>
      <c r="E609" s="662" t="s">
        <v>5712</v>
      </c>
      <c r="F609" s="663" t="s">
        <v>5713</v>
      </c>
      <c r="G609" s="662" t="s">
        <v>4444</v>
      </c>
      <c r="H609" s="662" t="s">
        <v>4445</v>
      </c>
      <c r="I609" s="664">
        <v>10780</v>
      </c>
      <c r="J609" s="664">
        <v>1</v>
      </c>
      <c r="K609" s="665">
        <v>10780</v>
      </c>
    </row>
    <row r="610" spans="1:11" ht="14.4" customHeight="1" x14ac:dyDescent="0.3">
      <c r="A610" s="660" t="s">
        <v>576</v>
      </c>
      <c r="B610" s="661" t="s">
        <v>577</v>
      </c>
      <c r="C610" s="662" t="s">
        <v>598</v>
      </c>
      <c r="D610" s="663" t="s">
        <v>2033</v>
      </c>
      <c r="E610" s="662" t="s">
        <v>5712</v>
      </c>
      <c r="F610" s="663" t="s">
        <v>5713</v>
      </c>
      <c r="G610" s="662" t="s">
        <v>4446</v>
      </c>
      <c r="H610" s="662" t="s">
        <v>4447</v>
      </c>
      <c r="I610" s="664">
        <v>5146.25</v>
      </c>
      <c r="J610" s="664">
        <v>1</v>
      </c>
      <c r="K610" s="665">
        <v>5146.25</v>
      </c>
    </row>
    <row r="611" spans="1:11" ht="14.4" customHeight="1" x14ac:dyDescent="0.3">
      <c r="A611" s="660" t="s">
        <v>576</v>
      </c>
      <c r="B611" s="661" t="s">
        <v>577</v>
      </c>
      <c r="C611" s="662" t="s">
        <v>598</v>
      </c>
      <c r="D611" s="663" t="s">
        <v>2033</v>
      </c>
      <c r="E611" s="662" t="s">
        <v>5712</v>
      </c>
      <c r="F611" s="663" t="s">
        <v>5713</v>
      </c>
      <c r="G611" s="662" t="s">
        <v>4448</v>
      </c>
      <c r="H611" s="662" t="s">
        <v>4449</v>
      </c>
      <c r="I611" s="664">
        <v>1804.61</v>
      </c>
      <c r="J611" s="664">
        <v>6</v>
      </c>
      <c r="K611" s="665">
        <v>10827.66</v>
      </c>
    </row>
    <row r="612" spans="1:11" ht="14.4" customHeight="1" x14ac:dyDescent="0.3">
      <c r="A612" s="660" t="s">
        <v>576</v>
      </c>
      <c r="B612" s="661" t="s">
        <v>577</v>
      </c>
      <c r="C612" s="662" t="s">
        <v>598</v>
      </c>
      <c r="D612" s="663" t="s">
        <v>2033</v>
      </c>
      <c r="E612" s="662" t="s">
        <v>5712</v>
      </c>
      <c r="F612" s="663" t="s">
        <v>5713</v>
      </c>
      <c r="G612" s="662" t="s">
        <v>4450</v>
      </c>
      <c r="H612" s="662" t="s">
        <v>4451</v>
      </c>
      <c r="I612" s="664">
        <v>60.39</v>
      </c>
      <c r="J612" s="664">
        <v>50</v>
      </c>
      <c r="K612" s="665">
        <v>3019.33</v>
      </c>
    </row>
    <row r="613" spans="1:11" ht="14.4" customHeight="1" x14ac:dyDescent="0.3">
      <c r="A613" s="660" t="s">
        <v>576</v>
      </c>
      <c r="B613" s="661" t="s">
        <v>577</v>
      </c>
      <c r="C613" s="662" t="s">
        <v>598</v>
      </c>
      <c r="D613" s="663" t="s">
        <v>2033</v>
      </c>
      <c r="E613" s="662" t="s">
        <v>5712</v>
      </c>
      <c r="F613" s="663" t="s">
        <v>5713</v>
      </c>
      <c r="G613" s="662" t="s">
        <v>4452</v>
      </c>
      <c r="H613" s="662" t="s">
        <v>4453</v>
      </c>
      <c r="I613" s="664">
        <v>60.39</v>
      </c>
      <c r="J613" s="664">
        <v>20</v>
      </c>
      <c r="K613" s="665">
        <v>1207.73</v>
      </c>
    </row>
    <row r="614" spans="1:11" ht="14.4" customHeight="1" x14ac:dyDescent="0.3">
      <c r="A614" s="660" t="s">
        <v>576</v>
      </c>
      <c r="B614" s="661" t="s">
        <v>577</v>
      </c>
      <c r="C614" s="662" t="s">
        <v>598</v>
      </c>
      <c r="D614" s="663" t="s">
        <v>2033</v>
      </c>
      <c r="E614" s="662" t="s">
        <v>5712</v>
      </c>
      <c r="F614" s="663" t="s">
        <v>5713</v>
      </c>
      <c r="G614" s="662" t="s">
        <v>4454</v>
      </c>
      <c r="H614" s="662" t="s">
        <v>4455</v>
      </c>
      <c r="I614" s="664">
        <v>6497.5</v>
      </c>
      <c r="J614" s="664">
        <v>35</v>
      </c>
      <c r="K614" s="665">
        <v>227412.5</v>
      </c>
    </row>
    <row r="615" spans="1:11" ht="14.4" customHeight="1" x14ac:dyDescent="0.3">
      <c r="A615" s="660" t="s">
        <v>576</v>
      </c>
      <c r="B615" s="661" t="s">
        <v>577</v>
      </c>
      <c r="C615" s="662" t="s">
        <v>598</v>
      </c>
      <c r="D615" s="663" t="s">
        <v>2033</v>
      </c>
      <c r="E615" s="662" t="s">
        <v>5712</v>
      </c>
      <c r="F615" s="663" t="s">
        <v>5713</v>
      </c>
      <c r="G615" s="662" t="s">
        <v>4456</v>
      </c>
      <c r="H615" s="662" t="s">
        <v>4457</v>
      </c>
      <c r="I615" s="664">
        <v>60.39</v>
      </c>
      <c r="J615" s="664">
        <v>20</v>
      </c>
      <c r="K615" s="665">
        <v>1207.73</v>
      </c>
    </row>
    <row r="616" spans="1:11" ht="14.4" customHeight="1" x14ac:dyDescent="0.3">
      <c r="A616" s="660" t="s">
        <v>576</v>
      </c>
      <c r="B616" s="661" t="s">
        <v>577</v>
      </c>
      <c r="C616" s="662" t="s">
        <v>598</v>
      </c>
      <c r="D616" s="663" t="s">
        <v>2033</v>
      </c>
      <c r="E616" s="662" t="s">
        <v>5712</v>
      </c>
      <c r="F616" s="663" t="s">
        <v>5713</v>
      </c>
      <c r="G616" s="662" t="s">
        <v>4458</v>
      </c>
      <c r="H616" s="662" t="s">
        <v>4459</v>
      </c>
      <c r="I616" s="664">
        <v>60.39</v>
      </c>
      <c r="J616" s="664">
        <v>70</v>
      </c>
      <c r="K616" s="665">
        <v>4227.17</v>
      </c>
    </row>
    <row r="617" spans="1:11" ht="14.4" customHeight="1" x14ac:dyDescent="0.3">
      <c r="A617" s="660" t="s">
        <v>576</v>
      </c>
      <c r="B617" s="661" t="s">
        <v>577</v>
      </c>
      <c r="C617" s="662" t="s">
        <v>598</v>
      </c>
      <c r="D617" s="663" t="s">
        <v>2033</v>
      </c>
      <c r="E617" s="662" t="s">
        <v>5712</v>
      </c>
      <c r="F617" s="663" t="s">
        <v>5713</v>
      </c>
      <c r="G617" s="662" t="s">
        <v>4460</v>
      </c>
      <c r="H617" s="662" t="s">
        <v>4461</v>
      </c>
      <c r="I617" s="664">
        <v>60.39</v>
      </c>
      <c r="J617" s="664">
        <v>10</v>
      </c>
      <c r="K617" s="665">
        <v>603.87</v>
      </c>
    </row>
    <row r="618" spans="1:11" ht="14.4" customHeight="1" x14ac:dyDescent="0.3">
      <c r="A618" s="660" t="s">
        <v>576</v>
      </c>
      <c r="B618" s="661" t="s">
        <v>577</v>
      </c>
      <c r="C618" s="662" t="s">
        <v>598</v>
      </c>
      <c r="D618" s="663" t="s">
        <v>2033</v>
      </c>
      <c r="E618" s="662" t="s">
        <v>5712</v>
      </c>
      <c r="F618" s="663" t="s">
        <v>5713</v>
      </c>
      <c r="G618" s="662" t="s">
        <v>4462</v>
      </c>
      <c r="H618" s="662" t="s">
        <v>4463</v>
      </c>
      <c r="I618" s="664">
        <v>547.21</v>
      </c>
      <c r="J618" s="664">
        <v>4</v>
      </c>
      <c r="K618" s="665">
        <v>2188.84</v>
      </c>
    </row>
    <row r="619" spans="1:11" ht="14.4" customHeight="1" x14ac:dyDescent="0.3">
      <c r="A619" s="660" t="s">
        <v>576</v>
      </c>
      <c r="B619" s="661" t="s">
        <v>577</v>
      </c>
      <c r="C619" s="662" t="s">
        <v>598</v>
      </c>
      <c r="D619" s="663" t="s">
        <v>2033</v>
      </c>
      <c r="E619" s="662" t="s">
        <v>5712</v>
      </c>
      <c r="F619" s="663" t="s">
        <v>5713</v>
      </c>
      <c r="G619" s="662" t="s">
        <v>4464</v>
      </c>
      <c r="H619" s="662" t="s">
        <v>4465</v>
      </c>
      <c r="I619" s="664">
        <v>4311.49</v>
      </c>
      <c r="J619" s="664">
        <v>1</v>
      </c>
      <c r="K619" s="665">
        <v>4311.49</v>
      </c>
    </row>
    <row r="620" spans="1:11" ht="14.4" customHeight="1" x14ac:dyDescent="0.3">
      <c r="A620" s="660" t="s">
        <v>576</v>
      </c>
      <c r="B620" s="661" t="s">
        <v>577</v>
      </c>
      <c r="C620" s="662" t="s">
        <v>598</v>
      </c>
      <c r="D620" s="663" t="s">
        <v>2033</v>
      </c>
      <c r="E620" s="662" t="s">
        <v>5712</v>
      </c>
      <c r="F620" s="663" t="s">
        <v>5713</v>
      </c>
      <c r="G620" s="662" t="s">
        <v>4466</v>
      </c>
      <c r="H620" s="662" t="s">
        <v>4467</v>
      </c>
      <c r="I620" s="664">
        <v>722.77</v>
      </c>
      <c r="J620" s="664">
        <v>1</v>
      </c>
      <c r="K620" s="665">
        <v>722.77</v>
      </c>
    </row>
    <row r="621" spans="1:11" ht="14.4" customHeight="1" x14ac:dyDescent="0.3">
      <c r="A621" s="660" t="s">
        <v>576</v>
      </c>
      <c r="B621" s="661" t="s">
        <v>577</v>
      </c>
      <c r="C621" s="662" t="s">
        <v>598</v>
      </c>
      <c r="D621" s="663" t="s">
        <v>2033</v>
      </c>
      <c r="E621" s="662" t="s">
        <v>5712</v>
      </c>
      <c r="F621" s="663" t="s">
        <v>5713</v>
      </c>
      <c r="G621" s="662" t="s">
        <v>4468</v>
      </c>
      <c r="H621" s="662" t="s">
        <v>4469</v>
      </c>
      <c r="I621" s="664">
        <v>722.77</v>
      </c>
      <c r="J621" s="664">
        <v>3</v>
      </c>
      <c r="K621" s="665">
        <v>2168.3000000000002</v>
      </c>
    </row>
    <row r="622" spans="1:11" ht="14.4" customHeight="1" x14ac:dyDescent="0.3">
      <c r="A622" s="660" t="s">
        <v>576</v>
      </c>
      <c r="B622" s="661" t="s">
        <v>577</v>
      </c>
      <c r="C622" s="662" t="s">
        <v>598</v>
      </c>
      <c r="D622" s="663" t="s">
        <v>2033</v>
      </c>
      <c r="E622" s="662" t="s">
        <v>5712</v>
      </c>
      <c r="F622" s="663" t="s">
        <v>5713</v>
      </c>
      <c r="G622" s="662" t="s">
        <v>4470</v>
      </c>
      <c r="H622" s="662" t="s">
        <v>4471</v>
      </c>
      <c r="I622" s="664">
        <v>344.27499999999998</v>
      </c>
      <c r="J622" s="664">
        <v>3</v>
      </c>
      <c r="K622" s="665">
        <v>1032.83</v>
      </c>
    </row>
    <row r="623" spans="1:11" ht="14.4" customHeight="1" x14ac:dyDescent="0.3">
      <c r="A623" s="660" t="s">
        <v>576</v>
      </c>
      <c r="B623" s="661" t="s">
        <v>577</v>
      </c>
      <c r="C623" s="662" t="s">
        <v>598</v>
      </c>
      <c r="D623" s="663" t="s">
        <v>2033</v>
      </c>
      <c r="E623" s="662" t="s">
        <v>5712</v>
      </c>
      <c r="F623" s="663" t="s">
        <v>5713</v>
      </c>
      <c r="G623" s="662" t="s">
        <v>4472</v>
      </c>
      <c r="H623" s="662" t="s">
        <v>4473</v>
      </c>
      <c r="I623" s="664">
        <v>610.5</v>
      </c>
      <c r="J623" s="664">
        <v>2</v>
      </c>
      <c r="K623" s="665">
        <v>1221</v>
      </c>
    </row>
    <row r="624" spans="1:11" ht="14.4" customHeight="1" x14ac:dyDescent="0.3">
      <c r="A624" s="660" t="s">
        <v>576</v>
      </c>
      <c r="B624" s="661" t="s">
        <v>577</v>
      </c>
      <c r="C624" s="662" t="s">
        <v>598</v>
      </c>
      <c r="D624" s="663" t="s">
        <v>2033</v>
      </c>
      <c r="E624" s="662" t="s">
        <v>5712</v>
      </c>
      <c r="F624" s="663" t="s">
        <v>5713</v>
      </c>
      <c r="G624" s="662" t="s">
        <v>4474</v>
      </c>
      <c r="H624" s="662" t="s">
        <v>4475</v>
      </c>
      <c r="I624" s="664">
        <v>610.5</v>
      </c>
      <c r="J624" s="664">
        <v>5</v>
      </c>
      <c r="K624" s="665">
        <v>3052.5</v>
      </c>
    </row>
    <row r="625" spans="1:11" ht="14.4" customHeight="1" x14ac:dyDescent="0.3">
      <c r="A625" s="660" t="s">
        <v>576</v>
      </c>
      <c r="B625" s="661" t="s">
        <v>577</v>
      </c>
      <c r="C625" s="662" t="s">
        <v>598</v>
      </c>
      <c r="D625" s="663" t="s">
        <v>2033</v>
      </c>
      <c r="E625" s="662" t="s">
        <v>5712</v>
      </c>
      <c r="F625" s="663" t="s">
        <v>5713</v>
      </c>
      <c r="G625" s="662" t="s">
        <v>4476</v>
      </c>
      <c r="H625" s="662" t="s">
        <v>4477</v>
      </c>
      <c r="I625" s="664">
        <v>3162.75</v>
      </c>
      <c r="J625" s="664">
        <v>2</v>
      </c>
      <c r="K625" s="665">
        <v>6325.5</v>
      </c>
    </row>
    <row r="626" spans="1:11" ht="14.4" customHeight="1" x14ac:dyDescent="0.3">
      <c r="A626" s="660" t="s">
        <v>576</v>
      </c>
      <c r="B626" s="661" t="s">
        <v>577</v>
      </c>
      <c r="C626" s="662" t="s">
        <v>598</v>
      </c>
      <c r="D626" s="663" t="s">
        <v>2033</v>
      </c>
      <c r="E626" s="662" t="s">
        <v>5712</v>
      </c>
      <c r="F626" s="663" t="s">
        <v>5713</v>
      </c>
      <c r="G626" s="662" t="s">
        <v>4478</v>
      </c>
      <c r="H626" s="662" t="s">
        <v>4479</v>
      </c>
      <c r="I626" s="664">
        <v>1993.5</v>
      </c>
      <c r="J626" s="664">
        <v>8</v>
      </c>
      <c r="K626" s="665">
        <v>15947.97</v>
      </c>
    </row>
    <row r="627" spans="1:11" ht="14.4" customHeight="1" x14ac:dyDescent="0.3">
      <c r="A627" s="660" t="s">
        <v>576</v>
      </c>
      <c r="B627" s="661" t="s">
        <v>577</v>
      </c>
      <c r="C627" s="662" t="s">
        <v>598</v>
      </c>
      <c r="D627" s="663" t="s">
        <v>2033</v>
      </c>
      <c r="E627" s="662" t="s">
        <v>5712</v>
      </c>
      <c r="F627" s="663" t="s">
        <v>5713</v>
      </c>
      <c r="G627" s="662" t="s">
        <v>4480</v>
      </c>
      <c r="H627" s="662" t="s">
        <v>4481</v>
      </c>
      <c r="I627" s="664">
        <v>2832.9</v>
      </c>
      <c r="J627" s="664">
        <v>2</v>
      </c>
      <c r="K627" s="665">
        <v>5665.8</v>
      </c>
    </row>
    <row r="628" spans="1:11" ht="14.4" customHeight="1" x14ac:dyDescent="0.3">
      <c r="A628" s="660" t="s">
        <v>576</v>
      </c>
      <c r="B628" s="661" t="s">
        <v>577</v>
      </c>
      <c r="C628" s="662" t="s">
        <v>598</v>
      </c>
      <c r="D628" s="663" t="s">
        <v>2033</v>
      </c>
      <c r="E628" s="662" t="s">
        <v>5712</v>
      </c>
      <c r="F628" s="663" t="s">
        <v>5713</v>
      </c>
      <c r="G628" s="662" t="s">
        <v>4482</v>
      </c>
      <c r="H628" s="662" t="s">
        <v>4483</v>
      </c>
      <c r="I628" s="664">
        <v>5146.25</v>
      </c>
      <c r="J628" s="664">
        <v>3</v>
      </c>
      <c r="K628" s="665">
        <v>15438.75</v>
      </c>
    </row>
    <row r="629" spans="1:11" ht="14.4" customHeight="1" x14ac:dyDescent="0.3">
      <c r="A629" s="660" t="s">
        <v>576</v>
      </c>
      <c r="B629" s="661" t="s">
        <v>577</v>
      </c>
      <c r="C629" s="662" t="s">
        <v>598</v>
      </c>
      <c r="D629" s="663" t="s">
        <v>2033</v>
      </c>
      <c r="E629" s="662" t="s">
        <v>5712</v>
      </c>
      <c r="F629" s="663" t="s">
        <v>5713</v>
      </c>
      <c r="G629" s="662" t="s">
        <v>4484</v>
      </c>
      <c r="H629" s="662" t="s">
        <v>4485</v>
      </c>
      <c r="I629" s="664">
        <v>6497.5</v>
      </c>
      <c r="J629" s="664">
        <v>5</v>
      </c>
      <c r="K629" s="665">
        <v>32487.5</v>
      </c>
    </row>
    <row r="630" spans="1:11" ht="14.4" customHeight="1" x14ac:dyDescent="0.3">
      <c r="A630" s="660" t="s">
        <v>576</v>
      </c>
      <c r="B630" s="661" t="s">
        <v>577</v>
      </c>
      <c r="C630" s="662" t="s">
        <v>598</v>
      </c>
      <c r="D630" s="663" t="s">
        <v>2033</v>
      </c>
      <c r="E630" s="662" t="s">
        <v>5712</v>
      </c>
      <c r="F630" s="663" t="s">
        <v>5713</v>
      </c>
      <c r="G630" s="662" t="s">
        <v>4486</v>
      </c>
      <c r="H630" s="662" t="s">
        <v>4487</v>
      </c>
      <c r="I630" s="664">
        <v>1265.4000000000001</v>
      </c>
      <c r="J630" s="664">
        <v>4</v>
      </c>
      <c r="K630" s="665">
        <v>5061.6000000000004</v>
      </c>
    </row>
    <row r="631" spans="1:11" ht="14.4" customHeight="1" x14ac:dyDescent="0.3">
      <c r="A631" s="660" t="s">
        <v>576</v>
      </c>
      <c r="B631" s="661" t="s">
        <v>577</v>
      </c>
      <c r="C631" s="662" t="s">
        <v>598</v>
      </c>
      <c r="D631" s="663" t="s">
        <v>2033</v>
      </c>
      <c r="E631" s="662" t="s">
        <v>5712</v>
      </c>
      <c r="F631" s="663" t="s">
        <v>5713</v>
      </c>
      <c r="G631" s="662" t="s">
        <v>4488</v>
      </c>
      <c r="H631" s="662" t="s">
        <v>4489</v>
      </c>
      <c r="I631" s="664">
        <v>626.98</v>
      </c>
      <c r="J631" s="664">
        <v>1</v>
      </c>
      <c r="K631" s="665">
        <v>626.98</v>
      </c>
    </row>
    <row r="632" spans="1:11" ht="14.4" customHeight="1" x14ac:dyDescent="0.3">
      <c r="A632" s="660" t="s">
        <v>576</v>
      </c>
      <c r="B632" s="661" t="s">
        <v>577</v>
      </c>
      <c r="C632" s="662" t="s">
        <v>598</v>
      </c>
      <c r="D632" s="663" t="s">
        <v>2033</v>
      </c>
      <c r="E632" s="662" t="s">
        <v>5712</v>
      </c>
      <c r="F632" s="663" t="s">
        <v>5713</v>
      </c>
      <c r="G632" s="662" t="s">
        <v>4490</v>
      </c>
      <c r="H632" s="662" t="s">
        <v>4491</v>
      </c>
      <c r="I632" s="664">
        <v>610.5</v>
      </c>
      <c r="J632" s="664">
        <v>1</v>
      </c>
      <c r="K632" s="665">
        <v>610.5</v>
      </c>
    </row>
    <row r="633" spans="1:11" ht="14.4" customHeight="1" x14ac:dyDescent="0.3">
      <c r="A633" s="660" t="s">
        <v>576</v>
      </c>
      <c r="B633" s="661" t="s">
        <v>577</v>
      </c>
      <c r="C633" s="662" t="s">
        <v>598</v>
      </c>
      <c r="D633" s="663" t="s">
        <v>2033</v>
      </c>
      <c r="E633" s="662" t="s">
        <v>5712</v>
      </c>
      <c r="F633" s="663" t="s">
        <v>5713</v>
      </c>
      <c r="G633" s="662" t="s">
        <v>4492</v>
      </c>
      <c r="H633" s="662" t="s">
        <v>4493</v>
      </c>
      <c r="I633" s="664">
        <v>919.63</v>
      </c>
      <c r="J633" s="664">
        <v>2</v>
      </c>
      <c r="K633" s="665">
        <v>1839.27</v>
      </c>
    </row>
    <row r="634" spans="1:11" ht="14.4" customHeight="1" x14ac:dyDescent="0.3">
      <c r="A634" s="660" t="s">
        <v>576</v>
      </c>
      <c r="B634" s="661" t="s">
        <v>577</v>
      </c>
      <c r="C634" s="662" t="s">
        <v>598</v>
      </c>
      <c r="D634" s="663" t="s">
        <v>2033</v>
      </c>
      <c r="E634" s="662" t="s">
        <v>5712</v>
      </c>
      <c r="F634" s="663" t="s">
        <v>5713</v>
      </c>
      <c r="G634" s="662" t="s">
        <v>4494</v>
      </c>
      <c r="H634" s="662" t="s">
        <v>4495</v>
      </c>
      <c r="I634" s="664">
        <v>146.99</v>
      </c>
      <c r="J634" s="664">
        <v>10</v>
      </c>
      <c r="K634" s="665">
        <v>1469.93</v>
      </c>
    </row>
    <row r="635" spans="1:11" ht="14.4" customHeight="1" x14ac:dyDescent="0.3">
      <c r="A635" s="660" t="s">
        <v>576</v>
      </c>
      <c r="B635" s="661" t="s">
        <v>577</v>
      </c>
      <c r="C635" s="662" t="s">
        <v>598</v>
      </c>
      <c r="D635" s="663" t="s">
        <v>2033</v>
      </c>
      <c r="E635" s="662" t="s">
        <v>5712</v>
      </c>
      <c r="F635" s="663" t="s">
        <v>5713</v>
      </c>
      <c r="G635" s="662" t="s">
        <v>4496</v>
      </c>
      <c r="H635" s="662" t="s">
        <v>4497</v>
      </c>
      <c r="I635" s="664">
        <v>778.59</v>
      </c>
      <c r="J635" s="664">
        <v>20</v>
      </c>
      <c r="K635" s="665">
        <v>15571.7</v>
      </c>
    </row>
    <row r="636" spans="1:11" ht="14.4" customHeight="1" x14ac:dyDescent="0.3">
      <c r="A636" s="660" t="s">
        <v>576</v>
      </c>
      <c r="B636" s="661" t="s">
        <v>577</v>
      </c>
      <c r="C636" s="662" t="s">
        <v>598</v>
      </c>
      <c r="D636" s="663" t="s">
        <v>2033</v>
      </c>
      <c r="E636" s="662" t="s">
        <v>5712</v>
      </c>
      <c r="F636" s="663" t="s">
        <v>5713</v>
      </c>
      <c r="G636" s="662" t="s">
        <v>4498</v>
      </c>
      <c r="H636" s="662" t="s">
        <v>4499</v>
      </c>
      <c r="I636" s="664">
        <v>182.39</v>
      </c>
      <c r="J636" s="664">
        <v>10</v>
      </c>
      <c r="K636" s="665">
        <v>1823.9</v>
      </c>
    </row>
    <row r="637" spans="1:11" ht="14.4" customHeight="1" x14ac:dyDescent="0.3">
      <c r="A637" s="660" t="s">
        <v>576</v>
      </c>
      <c r="B637" s="661" t="s">
        <v>577</v>
      </c>
      <c r="C637" s="662" t="s">
        <v>598</v>
      </c>
      <c r="D637" s="663" t="s">
        <v>2033</v>
      </c>
      <c r="E637" s="662" t="s">
        <v>5712</v>
      </c>
      <c r="F637" s="663" t="s">
        <v>5713</v>
      </c>
      <c r="G637" s="662" t="s">
        <v>4500</v>
      </c>
      <c r="H637" s="662" t="s">
        <v>4501</v>
      </c>
      <c r="I637" s="664">
        <v>2808.68</v>
      </c>
      <c r="J637" s="664">
        <v>1</v>
      </c>
      <c r="K637" s="665">
        <v>2808.68</v>
      </c>
    </row>
    <row r="638" spans="1:11" ht="14.4" customHeight="1" x14ac:dyDescent="0.3">
      <c r="A638" s="660" t="s">
        <v>576</v>
      </c>
      <c r="B638" s="661" t="s">
        <v>577</v>
      </c>
      <c r="C638" s="662" t="s">
        <v>598</v>
      </c>
      <c r="D638" s="663" t="s">
        <v>2033</v>
      </c>
      <c r="E638" s="662" t="s">
        <v>5712</v>
      </c>
      <c r="F638" s="663" t="s">
        <v>5713</v>
      </c>
      <c r="G638" s="662" t="s">
        <v>4502</v>
      </c>
      <c r="H638" s="662" t="s">
        <v>4503</v>
      </c>
      <c r="I638" s="664">
        <v>2808.68</v>
      </c>
      <c r="J638" s="664">
        <v>1</v>
      </c>
      <c r="K638" s="665">
        <v>2808.68</v>
      </c>
    </row>
    <row r="639" spans="1:11" ht="14.4" customHeight="1" x14ac:dyDescent="0.3">
      <c r="A639" s="660" t="s">
        <v>576</v>
      </c>
      <c r="B639" s="661" t="s">
        <v>577</v>
      </c>
      <c r="C639" s="662" t="s">
        <v>598</v>
      </c>
      <c r="D639" s="663" t="s">
        <v>2033</v>
      </c>
      <c r="E639" s="662" t="s">
        <v>5712</v>
      </c>
      <c r="F639" s="663" t="s">
        <v>5713</v>
      </c>
      <c r="G639" s="662" t="s">
        <v>4504</v>
      </c>
      <c r="H639" s="662" t="s">
        <v>4505</v>
      </c>
      <c r="I639" s="664">
        <v>146.99</v>
      </c>
      <c r="J639" s="664">
        <v>10</v>
      </c>
      <c r="K639" s="665">
        <v>1469.93</v>
      </c>
    </row>
    <row r="640" spans="1:11" ht="14.4" customHeight="1" x14ac:dyDescent="0.3">
      <c r="A640" s="660" t="s">
        <v>576</v>
      </c>
      <c r="B640" s="661" t="s">
        <v>577</v>
      </c>
      <c r="C640" s="662" t="s">
        <v>598</v>
      </c>
      <c r="D640" s="663" t="s">
        <v>2033</v>
      </c>
      <c r="E640" s="662" t="s">
        <v>5712</v>
      </c>
      <c r="F640" s="663" t="s">
        <v>5713</v>
      </c>
      <c r="G640" s="662" t="s">
        <v>4506</v>
      </c>
      <c r="H640" s="662" t="s">
        <v>4507</v>
      </c>
      <c r="I640" s="664">
        <v>606.48</v>
      </c>
      <c r="J640" s="664">
        <v>3</v>
      </c>
      <c r="K640" s="665">
        <v>1819.43</v>
      </c>
    </row>
    <row r="641" spans="1:11" ht="14.4" customHeight="1" x14ac:dyDescent="0.3">
      <c r="A641" s="660" t="s">
        <v>576</v>
      </c>
      <c r="B641" s="661" t="s">
        <v>577</v>
      </c>
      <c r="C641" s="662" t="s">
        <v>598</v>
      </c>
      <c r="D641" s="663" t="s">
        <v>2033</v>
      </c>
      <c r="E641" s="662" t="s">
        <v>5712</v>
      </c>
      <c r="F641" s="663" t="s">
        <v>5713</v>
      </c>
      <c r="G641" s="662" t="s">
        <v>4508</v>
      </c>
      <c r="H641" s="662" t="s">
        <v>4509</v>
      </c>
      <c r="I641" s="664">
        <v>1358.87</v>
      </c>
      <c r="J641" s="664">
        <v>2</v>
      </c>
      <c r="K641" s="665">
        <v>2717.74</v>
      </c>
    </row>
    <row r="642" spans="1:11" ht="14.4" customHeight="1" x14ac:dyDescent="0.3">
      <c r="A642" s="660" t="s">
        <v>576</v>
      </c>
      <c r="B642" s="661" t="s">
        <v>577</v>
      </c>
      <c r="C642" s="662" t="s">
        <v>598</v>
      </c>
      <c r="D642" s="663" t="s">
        <v>2033</v>
      </c>
      <c r="E642" s="662" t="s">
        <v>5712</v>
      </c>
      <c r="F642" s="663" t="s">
        <v>5713</v>
      </c>
      <c r="G642" s="662" t="s">
        <v>4510</v>
      </c>
      <c r="H642" s="662" t="s">
        <v>4511</v>
      </c>
      <c r="I642" s="664">
        <v>722.77</v>
      </c>
      <c r="J642" s="664">
        <v>1</v>
      </c>
      <c r="K642" s="665">
        <v>722.77</v>
      </c>
    </row>
    <row r="643" spans="1:11" ht="14.4" customHeight="1" x14ac:dyDescent="0.3">
      <c r="A643" s="660" t="s">
        <v>576</v>
      </c>
      <c r="B643" s="661" t="s">
        <v>577</v>
      </c>
      <c r="C643" s="662" t="s">
        <v>598</v>
      </c>
      <c r="D643" s="663" t="s">
        <v>2033</v>
      </c>
      <c r="E643" s="662" t="s">
        <v>5712</v>
      </c>
      <c r="F643" s="663" t="s">
        <v>5713</v>
      </c>
      <c r="G643" s="662" t="s">
        <v>4512</v>
      </c>
      <c r="H643" s="662" t="s">
        <v>4513</v>
      </c>
      <c r="I643" s="664">
        <v>4234.1000000000004</v>
      </c>
      <c r="J643" s="664">
        <v>3</v>
      </c>
      <c r="K643" s="665">
        <v>12702.300000000001</v>
      </c>
    </row>
    <row r="644" spans="1:11" ht="14.4" customHeight="1" x14ac:dyDescent="0.3">
      <c r="A644" s="660" t="s">
        <v>576</v>
      </c>
      <c r="B644" s="661" t="s">
        <v>577</v>
      </c>
      <c r="C644" s="662" t="s">
        <v>598</v>
      </c>
      <c r="D644" s="663" t="s">
        <v>2033</v>
      </c>
      <c r="E644" s="662" t="s">
        <v>5712</v>
      </c>
      <c r="F644" s="663" t="s">
        <v>5713</v>
      </c>
      <c r="G644" s="662" t="s">
        <v>4514</v>
      </c>
      <c r="H644" s="662" t="s">
        <v>4515</v>
      </c>
      <c r="I644" s="664">
        <v>4933.93</v>
      </c>
      <c r="J644" s="664">
        <v>2</v>
      </c>
      <c r="K644" s="665">
        <v>9867.86</v>
      </c>
    </row>
    <row r="645" spans="1:11" ht="14.4" customHeight="1" x14ac:dyDescent="0.3">
      <c r="A645" s="660" t="s">
        <v>576</v>
      </c>
      <c r="B645" s="661" t="s">
        <v>577</v>
      </c>
      <c r="C645" s="662" t="s">
        <v>598</v>
      </c>
      <c r="D645" s="663" t="s">
        <v>2033</v>
      </c>
      <c r="E645" s="662" t="s">
        <v>5712</v>
      </c>
      <c r="F645" s="663" t="s">
        <v>5713</v>
      </c>
      <c r="G645" s="662" t="s">
        <v>4516</v>
      </c>
      <c r="H645" s="662" t="s">
        <v>4517</v>
      </c>
      <c r="I645" s="664">
        <v>4234.09</v>
      </c>
      <c r="J645" s="664">
        <v>3</v>
      </c>
      <c r="K645" s="665">
        <v>12702.27</v>
      </c>
    </row>
    <row r="646" spans="1:11" ht="14.4" customHeight="1" x14ac:dyDescent="0.3">
      <c r="A646" s="660" t="s">
        <v>576</v>
      </c>
      <c r="B646" s="661" t="s">
        <v>577</v>
      </c>
      <c r="C646" s="662" t="s">
        <v>598</v>
      </c>
      <c r="D646" s="663" t="s">
        <v>2033</v>
      </c>
      <c r="E646" s="662" t="s">
        <v>5712</v>
      </c>
      <c r="F646" s="663" t="s">
        <v>5713</v>
      </c>
      <c r="G646" s="662" t="s">
        <v>4518</v>
      </c>
      <c r="H646" s="662" t="s">
        <v>4519</v>
      </c>
      <c r="I646" s="664">
        <v>778.59</v>
      </c>
      <c r="J646" s="664">
        <v>10</v>
      </c>
      <c r="K646" s="665">
        <v>7785.85</v>
      </c>
    </row>
    <row r="647" spans="1:11" ht="14.4" customHeight="1" x14ac:dyDescent="0.3">
      <c r="A647" s="660" t="s">
        <v>576</v>
      </c>
      <c r="B647" s="661" t="s">
        <v>577</v>
      </c>
      <c r="C647" s="662" t="s">
        <v>598</v>
      </c>
      <c r="D647" s="663" t="s">
        <v>2033</v>
      </c>
      <c r="E647" s="662" t="s">
        <v>5712</v>
      </c>
      <c r="F647" s="663" t="s">
        <v>5713</v>
      </c>
      <c r="G647" s="662" t="s">
        <v>4520</v>
      </c>
      <c r="H647" s="662" t="s">
        <v>4521</v>
      </c>
      <c r="I647" s="664">
        <v>60.39</v>
      </c>
      <c r="J647" s="664">
        <v>10</v>
      </c>
      <c r="K647" s="665">
        <v>603.87</v>
      </c>
    </row>
    <row r="648" spans="1:11" ht="14.4" customHeight="1" x14ac:dyDescent="0.3">
      <c r="A648" s="660" t="s">
        <v>576</v>
      </c>
      <c r="B648" s="661" t="s">
        <v>577</v>
      </c>
      <c r="C648" s="662" t="s">
        <v>598</v>
      </c>
      <c r="D648" s="663" t="s">
        <v>2033</v>
      </c>
      <c r="E648" s="662" t="s">
        <v>5712</v>
      </c>
      <c r="F648" s="663" t="s">
        <v>5713</v>
      </c>
      <c r="G648" s="662" t="s">
        <v>4522</v>
      </c>
      <c r="H648" s="662" t="s">
        <v>4523</v>
      </c>
      <c r="I648" s="664">
        <v>6497.5</v>
      </c>
      <c r="J648" s="664">
        <v>4</v>
      </c>
      <c r="K648" s="665">
        <v>25990</v>
      </c>
    </row>
    <row r="649" spans="1:11" ht="14.4" customHeight="1" x14ac:dyDescent="0.3">
      <c r="A649" s="660" t="s">
        <v>576</v>
      </c>
      <c r="B649" s="661" t="s">
        <v>577</v>
      </c>
      <c r="C649" s="662" t="s">
        <v>598</v>
      </c>
      <c r="D649" s="663" t="s">
        <v>2033</v>
      </c>
      <c r="E649" s="662" t="s">
        <v>5712</v>
      </c>
      <c r="F649" s="663" t="s">
        <v>5713</v>
      </c>
      <c r="G649" s="662" t="s">
        <v>4524</v>
      </c>
      <c r="H649" s="662" t="s">
        <v>4525</v>
      </c>
      <c r="I649" s="664">
        <v>70.150000000000006</v>
      </c>
      <c r="J649" s="664">
        <v>3</v>
      </c>
      <c r="K649" s="665">
        <v>210.45</v>
      </c>
    </row>
    <row r="650" spans="1:11" ht="14.4" customHeight="1" x14ac:dyDescent="0.3">
      <c r="A650" s="660" t="s">
        <v>576</v>
      </c>
      <c r="B650" s="661" t="s">
        <v>577</v>
      </c>
      <c r="C650" s="662" t="s">
        <v>598</v>
      </c>
      <c r="D650" s="663" t="s">
        <v>2033</v>
      </c>
      <c r="E650" s="662" t="s">
        <v>5712</v>
      </c>
      <c r="F650" s="663" t="s">
        <v>5713</v>
      </c>
      <c r="G650" s="662" t="s">
        <v>4526</v>
      </c>
      <c r="H650" s="662" t="s">
        <v>4527</v>
      </c>
      <c r="I650" s="664">
        <v>778.59</v>
      </c>
      <c r="J650" s="664">
        <v>10</v>
      </c>
      <c r="K650" s="665">
        <v>7785.85</v>
      </c>
    </row>
    <row r="651" spans="1:11" ht="14.4" customHeight="1" x14ac:dyDescent="0.3">
      <c r="A651" s="660" t="s">
        <v>576</v>
      </c>
      <c r="B651" s="661" t="s">
        <v>577</v>
      </c>
      <c r="C651" s="662" t="s">
        <v>598</v>
      </c>
      <c r="D651" s="663" t="s">
        <v>2033</v>
      </c>
      <c r="E651" s="662" t="s">
        <v>5712</v>
      </c>
      <c r="F651" s="663" t="s">
        <v>5713</v>
      </c>
      <c r="G651" s="662" t="s">
        <v>4528</v>
      </c>
      <c r="H651" s="662" t="s">
        <v>4529</v>
      </c>
      <c r="I651" s="664">
        <v>778.59</v>
      </c>
      <c r="J651" s="664">
        <v>10</v>
      </c>
      <c r="K651" s="665">
        <v>7785.85</v>
      </c>
    </row>
    <row r="652" spans="1:11" ht="14.4" customHeight="1" x14ac:dyDescent="0.3">
      <c r="A652" s="660" t="s">
        <v>576</v>
      </c>
      <c r="B652" s="661" t="s">
        <v>577</v>
      </c>
      <c r="C652" s="662" t="s">
        <v>598</v>
      </c>
      <c r="D652" s="663" t="s">
        <v>2033</v>
      </c>
      <c r="E652" s="662" t="s">
        <v>5712</v>
      </c>
      <c r="F652" s="663" t="s">
        <v>5713</v>
      </c>
      <c r="G652" s="662" t="s">
        <v>4530</v>
      </c>
      <c r="H652" s="662" t="s">
        <v>4531</v>
      </c>
      <c r="I652" s="664">
        <v>778.59</v>
      </c>
      <c r="J652" s="664">
        <v>10</v>
      </c>
      <c r="K652" s="665">
        <v>7785.85</v>
      </c>
    </row>
    <row r="653" spans="1:11" ht="14.4" customHeight="1" x14ac:dyDescent="0.3">
      <c r="A653" s="660" t="s">
        <v>576</v>
      </c>
      <c r="B653" s="661" t="s">
        <v>577</v>
      </c>
      <c r="C653" s="662" t="s">
        <v>598</v>
      </c>
      <c r="D653" s="663" t="s">
        <v>2033</v>
      </c>
      <c r="E653" s="662" t="s">
        <v>5712</v>
      </c>
      <c r="F653" s="663" t="s">
        <v>5713</v>
      </c>
      <c r="G653" s="662" t="s">
        <v>4532</v>
      </c>
      <c r="H653" s="662" t="s">
        <v>4533</v>
      </c>
      <c r="I653" s="664">
        <v>146.99</v>
      </c>
      <c r="J653" s="664">
        <v>10</v>
      </c>
      <c r="K653" s="665">
        <v>1469.93</v>
      </c>
    </row>
    <row r="654" spans="1:11" ht="14.4" customHeight="1" x14ac:dyDescent="0.3">
      <c r="A654" s="660" t="s">
        <v>576</v>
      </c>
      <c r="B654" s="661" t="s">
        <v>577</v>
      </c>
      <c r="C654" s="662" t="s">
        <v>598</v>
      </c>
      <c r="D654" s="663" t="s">
        <v>2033</v>
      </c>
      <c r="E654" s="662" t="s">
        <v>5712</v>
      </c>
      <c r="F654" s="663" t="s">
        <v>5713</v>
      </c>
      <c r="G654" s="662" t="s">
        <v>4534</v>
      </c>
      <c r="H654" s="662" t="s">
        <v>4535</v>
      </c>
      <c r="I654" s="664">
        <v>10780</v>
      </c>
      <c r="J654" s="664">
        <v>2</v>
      </c>
      <c r="K654" s="665">
        <v>21560</v>
      </c>
    </row>
    <row r="655" spans="1:11" ht="14.4" customHeight="1" x14ac:dyDescent="0.3">
      <c r="A655" s="660" t="s">
        <v>576</v>
      </c>
      <c r="B655" s="661" t="s">
        <v>577</v>
      </c>
      <c r="C655" s="662" t="s">
        <v>598</v>
      </c>
      <c r="D655" s="663" t="s">
        <v>2033</v>
      </c>
      <c r="E655" s="662" t="s">
        <v>5712</v>
      </c>
      <c r="F655" s="663" t="s">
        <v>5713</v>
      </c>
      <c r="G655" s="662" t="s">
        <v>4536</v>
      </c>
      <c r="H655" s="662" t="s">
        <v>4537</v>
      </c>
      <c r="I655" s="664">
        <v>182.39</v>
      </c>
      <c r="J655" s="664">
        <v>10</v>
      </c>
      <c r="K655" s="665">
        <v>1823.9</v>
      </c>
    </row>
    <row r="656" spans="1:11" ht="14.4" customHeight="1" x14ac:dyDescent="0.3">
      <c r="A656" s="660" t="s">
        <v>576</v>
      </c>
      <c r="B656" s="661" t="s">
        <v>577</v>
      </c>
      <c r="C656" s="662" t="s">
        <v>598</v>
      </c>
      <c r="D656" s="663" t="s">
        <v>2033</v>
      </c>
      <c r="E656" s="662" t="s">
        <v>5712</v>
      </c>
      <c r="F656" s="663" t="s">
        <v>5713</v>
      </c>
      <c r="G656" s="662" t="s">
        <v>4538</v>
      </c>
      <c r="H656" s="662" t="s">
        <v>4539</v>
      </c>
      <c r="I656" s="664">
        <v>5146.25</v>
      </c>
      <c r="J656" s="664">
        <v>2</v>
      </c>
      <c r="K656" s="665">
        <v>10292.5</v>
      </c>
    </row>
    <row r="657" spans="1:11" ht="14.4" customHeight="1" x14ac:dyDescent="0.3">
      <c r="A657" s="660" t="s">
        <v>576</v>
      </c>
      <c r="B657" s="661" t="s">
        <v>577</v>
      </c>
      <c r="C657" s="662" t="s">
        <v>598</v>
      </c>
      <c r="D657" s="663" t="s">
        <v>2033</v>
      </c>
      <c r="E657" s="662" t="s">
        <v>5712</v>
      </c>
      <c r="F657" s="663" t="s">
        <v>5713</v>
      </c>
      <c r="G657" s="662" t="s">
        <v>4540</v>
      </c>
      <c r="H657" s="662" t="s">
        <v>4541</v>
      </c>
      <c r="I657" s="664">
        <v>146.99</v>
      </c>
      <c r="J657" s="664">
        <v>10</v>
      </c>
      <c r="K657" s="665">
        <v>1469.93</v>
      </c>
    </row>
    <row r="658" spans="1:11" ht="14.4" customHeight="1" x14ac:dyDescent="0.3">
      <c r="A658" s="660" t="s">
        <v>576</v>
      </c>
      <c r="B658" s="661" t="s">
        <v>577</v>
      </c>
      <c r="C658" s="662" t="s">
        <v>598</v>
      </c>
      <c r="D658" s="663" t="s">
        <v>2033</v>
      </c>
      <c r="E658" s="662" t="s">
        <v>5712</v>
      </c>
      <c r="F658" s="663" t="s">
        <v>5713</v>
      </c>
      <c r="G658" s="662" t="s">
        <v>4542</v>
      </c>
      <c r="H658" s="662" t="s">
        <v>4543</v>
      </c>
      <c r="I658" s="664">
        <v>626.98</v>
      </c>
      <c r="J658" s="664">
        <v>1</v>
      </c>
      <c r="K658" s="665">
        <v>626.98</v>
      </c>
    </row>
    <row r="659" spans="1:11" ht="14.4" customHeight="1" x14ac:dyDescent="0.3">
      <c r="A659" s="660" t="s">
        <v>576</v>
      </c>
      <c r="B659" s="661" t="s">
        <v>577</v>
      </c>
      <c r="C659" s="662" t="s">
        <v>598</v>
      </c>
      <c r="D659" s="663" t="s">
        <v>2033</v>
      </c>
      <c r="E659" s="662" t="s">
        <v>5712</v>
      </c>
      <c r="F659" s="663" t="s">
        <v>5713</v>
      </c>
      <c r="G659" s="662" t="s">
        <v>4544</v>
      </c>
      <c r="H659" s="662" t="s">
        <v>4545</v>
      </c>
      <c r="I659" s="664">
        <v>778.59</v>
      </c>
      <c r="J659" s="664">
        <v>10</v>
      </c>
      <c r="K659" s="665">
        <v>7785.85</v>
      </c>
    </row>
    <row r="660" spans="1:11" ht="14.4" customHeight="1" x14ac:dyDescent="0.3">
      <c r="A660" s="660" t="s">
        <v>576</v>
      </c>
      <c r="B660" s="661" t="s">
        <v>577</v>
      </c>
      <c r="C660" s="662" t="s">
        <v>598</v>
      </c>
      <c r="D660" s="663" t="s">
        <v>2033</v>
      </c>
      <c r="E660" s="662" t="s">
        <v>5712</v>
      </c>
      <c r="F660" s="663" t="s">
        <v>5713</v>
      </c>
      <c r="G660" s="662" t="s">
        <v>4546</v>
      </c>
      <c r="H660" s="662" t="s">
        <v>4547</v>
      </c>
      <c r="I660" s="664">
        <v>182.39</v>
      </c>
      <c r="J660" s="664">
        <v>10</v>
      </c>
      <c r="K660" s="665">
        <v>1823.9</v>
      </c>
    </row>
    <row r="661" spans="1:11" ht="14.4" customHeight="1" x14ac:dyDescent="0.3">
      <c r="A661" s="660" t="s">
        <v>576</v>
      </c>
      <c r="B661" s="661" t="s">
        <v>577</v>
      </c>
      <c r="C661" s="662" t="s">
        <v>598</v>
      </c>
      <c r="D661" s="663" t="s">
        <v>2033</v>
      </c>
      <c r="E661" s="662" t="s">
        <v>5712</v>
      </c>
      <c r="F661" s="663" t="s">
        <v>5713</v>
      </c>
      <c r="G661" s="662" t="s">
        <v>4548</v>
      </c>
      <c r="H661" s="662" t="s">
        <v>4549</v>
      </c>
      <c r="I661" s="664">
        <v>778.59</v>
      </c>
      <c r="J661" s="664">
        <v>10</v>
      </c>
      <c r="K661" s="665">
        <v>7785.85</v>
      </c>
    </row>
    <row r="662" spans="1:11" ht="14.4" customHeight="1" x14ac:dyDescent="0.3">
      <c r="A662" s="660" t="s">
        <v>576</v>
      </c>
      <c r="B662" s="661" t="s">
        <v>577</v>
      </c>
      <c r="C662" s="662" t="s">
        <v>598</v>
      </c>
      <c r="D662" s="663" t="s">
        <v>2033</v>
      </c>
      <c r="E662" s="662" t="s">
        <v>5712</v>
      </c>
      <c r="F662" s="663" t="s">
        <v>5713</v>
      </c>
      <c r="G662" s="662" t="s">
        <v>4550</v>
      </c>
      <c r="H662" s="662" t="s">
        <v>4551</v>
      </c>
      <c r="I662" s="664">
        <v>144.78</v>
      </c>
      <c r="J662" s="664">
        <v>10</v>
      </c>
      <c r="K662" s="665">
        <v>1447.85</v>
      </c>
    </row>
    <row r="663" spans="1:11" ht="14.4" customHeight="1" x14ac:dyDescent="0.3">
      <c r="A663" s="660" t="s">
        <v>576</v>
      </c>
      <c r="B663" s="661" t="s">
        <v>577</v>
      </c>
      <c r="C663" s="662" t="s">
        <v>598</v>
      </c>
      <c r="D663" s="663" t="s">
        <v>2033</v>
      </c>
      <c r="E663" s="662" t="s">
        <v>5712</v>
      </c>
      <c r="F663" s="663" t="s">
        <v>5713</v>
      </c>
      <c r="G663" s="662" t="s">
        <v>4552</v>
      </c>
      <c r="H663" s="662" t="s">
        <v>4553</v>
      </c>
      <c r="I663" s="664">
        <v>778.59</v>
      </c>
      <c r="J663" s="664">
        <v>10</v>
      </c>
      <c r="K663" s="665">
        <v>7785.85</v>
      </c>
    </row>
    <row r="664" spans="1:11" ht="14.4" customHeight="1" x14ac:dyDescent="0.3">
      <c r="A664" s="660" t="s">
        <v>576</v>
      </c>
      <c r="B664" s="661" t="s">
        <v>577</v>
      </c>
      <c r="C664" s="662" t="s">
        <v>598</v>
      </c>
      <c r="D664" s="663" t="s">
        <v>2033</v>
      </c>
      <c r="E664" s="662" t="s">
        <v>5712</v>
      </c>
      <c r="F664" s="663" t="s">
        <v>5713</v>
      </c>
      <c r="G664" s="662" t="s">
        <v>4554</v>
      </c>
      <c r="H664" s="662" t="s">
        <v>4555</v>
      </c>
      <c r="I664" s="664">
        <v>10780</v>
      </c>
      <c r="J664" s="664">
        <v>1</v>
      </c>
      <c r="K664" s="665">
        <v>10780</v>
      </c>
    </row>
    <row r="665" spans="1:11" ht="14.4" customHeight="1" x14ac:dyDescent="0.3">
      <c r="A665" s="660" t="s">
        <v>576</v>
      </c>
      <c r="B665" s="661" t="s">
        <v>577</v>
      </c>
      <c r="C665" s="662" t="s">
        <v>598</v>
      </c>
      <c r="D665" s="663" t="s">
        <v>2033</v>
      </c>
      <c r="E665" s="662" t="s">
        <v>5712</v>
      </c>
      <c r="F665" s="663" t="s">
        <v>5713</v>
      </c>
      <c r="G665" s="662" t="s">
        <v>4556</v>
      </c>
      <c r="H665" s="662" t="s">
        <v>4557</v>
      </c>
      <c r="I665" s="664">
        <v>606.48</v>
      </c>
      <c r="J665" s="664">
        <v>1</v>
      </c>
      <c r="K665" s="665">
        <v>606.48</v>
      </c>
    </row>
    <row r="666" spans="1:11" ht="14.4" customHeight="1" x14ac:dyDescent="0.3">
      <c r="A666" s="660" t="s">
        <v>576</v>
      </c>
      <c r="B666" s="661" t="s">
        <v>577</v>
      </c>
      <c r="C666" s="662" t="s">
        <v>598</v>
      </c>
      <c r="D666" s="663" t="s">
        <v>2033</v>
      </c>
      <c r="E666" s="662" t="s">
        <v>5712</v>
      </c>
      <c r="F666" s="663" t="s">
        <v>5713</v>
      </c>
      <c r="G666" s="662" t="s">
        <v>4558</v>
      </c>
      <c r="H666" s="662" t="s">
        <v>4559</v>
      </c>
      <c r="I666" s="664">
        <v>118.59</v>
      </c>
      <c r="J666" s="664">
        <v>10</v>
      </c>
      <c r="K666" s="665">
        <v>1185.8800000000001</v>
      </c>
    </row>
    <row r="667" spans="1:11" ht="14.4" customHeight="1" x14ac:dyDescent="0.3">
      <c r="A667" s="660" t="s">
        <v>576</v>
      </c>
      <c r="B667" s="661" t="s">
        <v>577</v>
      </c>
      <c r="C667" s="662" t="s">
        <v>598</v>
      </c>
      <c r="D667" s="663" t="s">
        <v>2033</v>
      </c>
      <c r="E667" s="662" t="s">
        <v>5712</v>
      </c>
      <c r="F667" s="663" t="s">
        <v>5713</v>
      </c>
      <c r="G667" s="662" t="s">
        <v>4560</v>
      </c>
      <c r="H667" s="662" t="s">
        <v>4561</v>
      </c>
      <c r="I667" s="664">
        <v>443.49</v>
      </c>
      <c r="J667" s="664">
        <v>10</v>
      </c>
      <c r="K667" s="665">
        <v>4434.8599999999997</v>
      </c>
    </row>
    <row r="668" spans="1:11" ht="14.4" customHeight="1" x14ac:dyDescent="0.3">
      <c r="A668" s="660" t="s">
        <v>576</v>
      </c>
      <c r="B668" s="661" t="s">
        <v>577</v>
      </c>
      <c r="C668" s="662" t="s">
        <v>598</v>
      </c>
      <c r="D668" s="663" t="s">
        <v>2033</v>
      </c>
      <c r="E668" s="662" t="s">
        <v>5712</v>
      </c>
      <c r="F668" s="663" t="s">
        <v>5713</v>
      </c>
      <c r="G668" s="662" t="s">
        <v>4562</v>
      </c>
      <c r="H668" s="662" t="s">
        <v>4563</v>
      </c>
      <c r="I668" s="664">
        <v>117.39</v>
      </c>
      <c r="J668" s="664">
        <v>10</v>
      </c>
      <c r="K668" s="665">
        <v>1173.92</v>
      </c>
    </row>
    <row r="669" spans="1:11" ht="14.4" customHeight="1" x14ac:dyDescent="0.3">
      <c r="A669" s="660" t="s">
        <v>576</v>
      </c>
      <c r="B669" s="661" t="s">
        <v>577</v>
      </c>
      <c r="C669" s="662" t="s">
        <v>598</v>
      </c>
      <c r="D669" s="663" t="s">
        <v>2033</v>
      </c>
      <c r="E669" s="662" t="s">
        <v>5712</v>
      </c>
      <c r="F669" s="663" t="s">
        <v>5713</v>
      </c>
      <c r="G669" s="662" t="s">
        <v>4564</v>
      </c>
      <c r="H669" s="662" t="s">
        <v>4565</v>
      </c>
      <c r="I669" s="664">
        <v>610.5</v>
      </c>
      <c r="J669" s="664">
        <v>1</v>
      </c>
      <c r="K669" s="665">
        <v>610.5</v>
      </c>
    </row>
    <row r="670" spans="1:11" ht="14.4" customHeight="1" x14ac:dyDescent="0.3">
      <c r="A670" s="660" t="s">
        <v>576</v>
      </c>
      <c r="B670" s="661" t="s">
        <v>577</v>
      </c>
      <c r="C670" s="662" t="s">
        <v>598</v>
      </c>
      <c r="D670" s="663" t="s">
        <v>2033</v>
      </c>
      <c r="E670" s="662" t="s">
        <v>5712</v>
      </c>
      <c r="F670" s="663" t="s">
        <v>5713</v>
      </c>
      <c r="G670" s="662" t="s">
        <v>4566</v>
      </c>
      <c r="H670" s="662" t="s">
        <v>4567</v>
      </c>
      <c r="I670" s="664">
        <v>4933.93</v>
      </c>
      <c r="J670" s="664">
        <v>1</v>
      </c>
      <c r="K670" s="665">
        <v>4933.93</v>
      </c>
    </row>
    <row r="671" spans="1:11" ht="14.4" customHeight="1" x14ac:dyDescent="0.3">
      <c r="A671" s="660" t="s">
        <v>576</v>
      </c>
      <c r="B671" s="661" t="s">
        <v>577</v>
      </c>
      <c r="C671" s="662" t="s">
        <v>598</v>
      </c>
      <c r="D671" s="663" t="s">
        <v>2033</v>
      </c>
      <c r="E671" s="662" t="s">
        <v>5712</v>
      </c>
      <c r="F671" s="663" t="s">
        <v>5713</v>
      </c>
      <c r="G671" s="662" t="s">
        <v>4568</v>
      </c>
      <c r="H671" s="662" t="s">
        <v>4569</v>
      </c>
      <c r="I671" s="664">
        <v>610.5</v>
      </c>
      <c r="J671" s="664">
        <v>1</v>
      </c>
      <c r="K671" s="665">
        <v>610.5</v>
      </c>
    </row>
    <row r="672" spans="1:11" ht="14.4" customHeight="1" x14ac:dyDescent="0.3">
      <c r="A672" s="660" t="s">
        <v>576</v>
      </c>
      <c r="B672" s="661" t="s">
        <v>577</v>
      </c>
      <c r="C672" s="662" t="s">
        <v>598</v>
      </c>
      <c r="D672" s="663" t="s">
        <v>2033</v>
      </c>
      <c r="E672" s="662" t="s">
        <v>5712</v>
      </c>
      <c r="F672" s="663" t="s">
        <v>5713</v>
      </c>
      <c r="G672" s="662" t="s">
        <v>4570</v>
      </c>
      <c r="H672" s="662" t="s">
        <v>4571</v>
      </c>
      <c r="I672" s="664">
        <v>13067.82</v>
      </c>
      <c r="J672" s="664">
        <v>1</v>
      </c>
      <c r="K672" s="665">
        <v>13067.82</v>
      </c>
    </row>
    <row r="673" spans="1:11" ht="14.4" customHeight="1" x14ac:dyDescent="0.3">
      <c r="A673" s="660" t="s">
        <v>576</v>
      </c>
      <c r="B673" s="661" t="s">
        <v>577</v>
      </c>
      <c r="C673" s="662" t="s">
        <v>598</v>
      </c>
      <c r="D673" s="663" t="s">
        <v>2033</v>
      </c>
      <c r="E673" s="662" t="s">
        <v>5712</v>
      </c>
      <c r="F673" s="663" t="s">
        <v>5713</v>
      </c>
      <c r="G673" s="662" t="s">
        <v>4572</v>
      </c>
      <c r="H673" s="662" t="s">
        <v>4573</v>
      </c>
      <c r="I673" s="664">
        <v>846.99</v>
      </c>
      <c r="J673" s="664">
        <v>5</v>
      </c>
      <c r="K673" s="665">
        <v>4234.93</v>
      </c>
    </row>
    <row r="674" spans="1:11" ht="14.4" customHeight="1" x14ac:dyDescent="0.3">
      <c r="A674" s="660" t="s">
        <v>576</v>
      </c>
      <c r="B674" s="661" t="s">
        <v>577</v>
      </c>
      <c r="C674" s="662" t="s">
        <v>598</v>
      </c>
      <c r="D674" s="663" t="s">
        <v>2033</v>
      </c>
      <c r="E674" s="662" t="s">
        <v>5712</v>
      </c>
      <c r="F674" s="663" t="s">
        <v>5713</v>
      </c>
      <c r="G674" s="662" t="s">
        <v>4574</v>
      </c>
      <c r="H674" s="662" t="s">
        <v>4575</v>
      </c>
      <c r="I674" s="664">
        <v>5146.25</v>
      </c>
      <c r="J674" s="664">
        <v>3</v>
      </c>
      <c r="K674" s="665">
        <v>15438.75</v>
      </c>
    </row>
    <row r="675" spans="1:11" ht="14.4" customHeight="1" x14ac:dyDescent="0.3">
      <c r="A675" s="660" t="s">
        <v>576</v>
      </c>
      <c r="B675" s="661" t="s">
        <v>577</v>
      </c>
      <c r="C675" s="662" t="s">
        <v>598</v>
      </c>
      <c r="D675" s="663" t="s">
        <v>2033</v>
      </c>
      <c r="E675" s="662" t="s">
        <v>5712</v>
      </c>
      <c r="F675" s="663" t="s">
        <v>5713</v>
      </c>
      <c r="G675" s="662" t="s">
        <v>4576</v>
      </c>
      <c r="H675" s="662" t="s">
        <v>4577</v>
      </c>
      <c r="I675" s="664">
        <v>3162.5</v>
      </c>
      <c r="J675" s="664">
        <v>1</v>
      </c>
      <c r="K675" s="665">
        <v>3162.5</v>
      </c>
    </row>
    <row r="676" spans="1:11" ht="14.4" customHeight="1" x14ac:dyDescent="0.3">
      <c r="A676" s="660" t="s">
        <v>576</v>
      </c>
      <c r="B676" s="661" t="s">
        <v>577</v>
      </c>
      <c r="C676" s="662" t="s">
        <v>598</v>
      </c>
      <c r="D676" s="663" t="s">
        <v>2033</v>
      </c>
      <c r="E676" s="662" t="s">
        <v>5712</v>
      </c>
      <c r="F676" s="663" t="s">
        <v>5713</v>
      </c>
      <c r="G676" s="662" t="s">
        <v>4578</v>
      </c>
      <c r="H676" s="662" t="s">
        <v>4579</v>
      </c>
      <c r="I676" s="664">
        <v>846.99</v>
      </c>
      <c r="J676" s="664">
        <v>5</v>
      </c>
      <c r="K676" s="665">
        <v>4234.93</v>
      </c>
    </row>
    <row r="677" spans="1:11" ht="14.4" customHeight="1" x14ac:dyDescent="0.3">
      <c r="A677" s="660" t="s">
        <v>576</v>
      </c>
      <c r="B677" s="661" t="s">
        <v>577</v>
      </c>
      <c r="C677" s="662" t="s">
        <v>598</v>
      </c>
      <c r="D677" s="663" t="s">
        <v>2033</v>
      </c>
      <c r="E677" s="662" t="s">
        <v>5712</v>
      </c>
      <c r="F677" s="663" t="s">
        <v>5713</v>
      </c>
      <c r="G677" s="662" t="s">
        <v>4580</v>
      </c>
      <c r="H677" s="662" t="s">
        <v>4581</v>
      </c>
      <c r="I677" s="664">
        <v>846.99</v>
      </c>
      <c r="J677" s="664">
        <v>5</v>
      </c>
      <c r="K677" s="665">
        <v>4234.93</v>
      </c>
    </row>
    <row r="678" spans="1:11" ht="14.4" customHeight="1" x14ac:dyDescent="0.3">
      <c r="A678" s="660" t="s">
        <v>576</v>
      </c>
      <c r="B678" s="661" t="s">
        <v>577</v>
      </c>
      <c r="C678" s="662" t="s">
        <v>598</v>
      </c>
      <c r="D678" s="663" t="s">
        <v>2033</v>
      </c>
      <c r="E678" s="662" t="s">
        <v>5712</v>
      </c>
      <c r="F678" s="663" t="s">
        <v>5713</v>
      </c>
      <c r="G678" s="662" t="s">
        <v>4582</v>
      </c>
      <c r="H678" s="662" t="s">
        <v>4583</v>
      </c>
      <c r="I678" s="664">
        <v>846.99</v>
      </c>
      <c r="J678" s="664">
        <v>5</v>
      </c>
      <c r="K678" s="665">
        <v>4234.93</v>
      </c>
    </row>
    <row r="679" spans="1:11" ht="14.4" customHeight="1" x14ac:dyDescent="0.3">
      <c r="A679" s="660" t="s">
        <v>576</v>
      </c>
      <c r="B679" s="661" t="s">
        <v>577</v>
      </c>
      <c r="C679" s="662" t="s">
        <v>598</v>
      </c>
      <c r="D679" s="663" t="s">
        <v>2033</v>
      </c>
      <c r="E679" s="662" t="s">
        <v>5712</v>
      </c>
      <c r="F679" s="663" t="s">
        <v>5713</v>
      </c>
      <c r="G679" s="662" t="s">
        <v>4584</v>
      </c>
      <c r="H679" s="662" t="s">
        <v>4585</v>
      </c>
      <c r="I679" s="664">
        <v>1419.3</v>
      </c>
      <c r="J679" s="664">
        <v>2</v>
      </c>
      <c r="K679" s="665">
        <v>2838.6</v>
      </c>
    </row>
    <row r="680" spans="1:11" ht="14.4" customHeight="1" x14ac:dyDescent="0.3">
      <c r="A680" s="660" t="s">
        <v>576</v>
      </c>
      <c r="B680" s="661" t="s">
        <v>577</v>
      </c>
      <c r="C680" s="662" t="s">
        <v>598</v>
      </c>
      <c r="D680" s="663" t="s">
        <v>2033</v>
      </c>
      <c r="E680" s="662" t="s">
        <v>5712</v>
      </c>
      <c r="F680" s="663" t="s">
        <v>5713</v>
      </c>
      <c r="G680" s="662" t="s">
        <v>4586</v>
      </c>
      <c r="H680" s="662" t="s">
        <v>4587</v>
      </c>
      <c r="I680" s="664">
        <v>846.99</v>
      </c>
      <c r="J680" s="664">
        <v>5</v>
      </c>
      <c r="K680" s="665">
        <v>4234.93</v>
      </c>
    </row>
    <row r="681" spans="1:11" ht="14.4" customHeight="1" x14ac:dyDescent="0.3">
      <c r="A681" s="660" t="s">
        <v>576</v>
      </c>
      <c r="B681" s="661" t="s">
        <v>577</v>
      </c>
      <c r="C681" s="662" t="s">
        <v>598</v>
      </c>
      <c r="D681" s="663" t="s">
        <v>2033</v>
      </c>
      <c r="E681" s="662" t="s">
        <v>5712</v>
      </c>
      <c r="F681" s="663" t="s">
        <v>5713</v>
      </c>
      <c r="G681" s="662" t="s">
        <v>4588</v>
      </c>
      <c r="H681" s="662" t="s">
        <v>4589</v>
      </c>
      <c r="I681" s="664">
        <v>1681.48</v>
      </c>
      <c r="J681" s="664">
        <v>2</v>
      </c>
      <c r="K681" s="665">
        <v>3362.97</v>
      </c>
    </row>
    <row r="682" spans="1:11" ht="14.4" customHeight="1" x14ac:dyDescent="0.3">
      <c r="A682" s="660" t="s">
        <v>576</v>
      </c>
      <c r="B682" s="661" t="s">
        <v>577</v>
      </c>
      <c r="C682" s="662" t="s">
        <v>598</v>
      </c>
      <c r="D682" s="663" t="s">
        <v>2033</v>
      </c>
      <c r="E682" s="662" t="s">
        <v>5712</v>
      </c>
      <c r="F682" s="663" t="s">
        <v>5713</v>
      </c>
      <c r="G682" s="662" t="s">
        <v>4590</v>
      </c>
      <c r="H682" s="662" t="s">
        <v>4591</v>
      </c>
      <c r="I682" s="664">
        <v>1838.51</v>
      </c>
      <c r="J682" s="664">
        <v>1</v>
      </c>
      <c r="K682" s="665">
        <v>1838.51</v>
      </c>
    </row>
    <row r="683" spans="1:11" ht="14.4" customHeight="1" x14ac:dyDescent="0.3">
      <c r="A683" s="660" t="s">
        <v>576</v>
      </c>
      <c r="B683" s="661" t="s">
        <v>577</v>
      </c>
      <c r="C683" s="662" t="s">
        <v>598</v>
      </c>
      <c r="D683" s="663" t="s">
        <v>2033</v>
      </c>
      <c r="E683" s="662" t="s">
        <v>5712</v>
      </c>
      <c r="F683" s="663" t="s">
        <v>5713</v>
      </c>
      <c r="G683" s="662" t="s">
        <v>4592</v>
      </c>
      <c r="H683" s="662" t="s">
        <v>4593</v>
      </c>
      <c r="I683" s="664">
        <v>1358.88</v>
      </c>
      <c r="J683" s="664">
        <v>2</v>
      </c>
      <c r="K683" s="665">
        <v>2717.75</v>
      </c>
    </row>
    <row r="684" spans="1:11" ht="14.4" customHeight="1" x14ac:dyDescent="0.3">
      <c r="A684" s="660" t="s">
        <v>576</v>
      </c>
      <c r="B684" s="661" t="s">
        <v>577</v>
      </c>
      <c r="C684" s="662" t="s">
        <v>598</v>
      </c>
      <c r="D684" s="663" t="s">
        <v>2033</v>
      </c>
      <c r="E684" s="662" t="s">
        <v>5712</v>
      </c>
      <c r="F684" s="663" t="s">
        <v>5713</v>
      </c>
      <c r="G684" s="662" t="s">
        <v>4594</v>
      </c>
      <c r="H684" s="662" t="s">
        <v>4595</v>
      </c>
      <c r="I684" s="664">
        <v>5146.25</v>
      </c>
      <c r="J684" s="664">
        <v>1</v>
      </c>
      <c r="K684" s="665">
        <v>5146.25</v>
      </c>
    </row>
    <row r="685" spans="1:11" ht="14.4" customHeight="1" x14ac:dyDescent="0.3">
      <c r="A685" s="660" t="s">
        <v>576</v>
      </c>
      <c r="B685" s="661" t="s">
        <v>577</v>
      </c>
      <c r="C685" s="662" t="s">
        <v>598</v>
      </c>
      <c r="D685" s="663" t="s">
        <v>2033</v>
      </c>
      <c r="E685" s="662" t="s">
        <v>5712</v>
      </c>
      <c r="F685" s="663" t="s">
        <v>5713</v>
      </c>
      <c r="G685" s="662" t="s">
        <v>4596</v>
      </c>
      <c r="H685" s="662" t="s">
        <v>4597</v>
      </c>
      <c r="I685" s="664">
        <v>2808.68</v>
      </c>
      <c r="J685" s="664">
        <v>1</v>
      </c>
      <c r="K685" s="665">
        <v>2808.68</v>
      </c>
    </row>
    <row r="686" spans="1:11" ht="14.4" customHeight="1" x14ac:dyDescent="0.3">
      <c r="A686" s="660" t="s">
        <v>576</v>
      </c>
      <c r="B686" s="661" t="s">
        <v>577</v>
      </c>
      <c r="C686" s="662" t="s">
        <v>598</v>
      </c>
      <c r="D686" s="663" t="s">
        <v>2033</v>
      </c>
      <c r="E686" s="662" t="s">
        <v>5712</v>
      </c>
      <c r="F686" s="663" t="s">
        <v>5713</v>
      </c>
      <c r="G686" s="662" t="s">
        <v>4598</v>
      </c>
      <c r="H686" s="662" t="s">
        <v>4599</v>
      </c>
      <c r="I686" s="664">
        <v>17838</v>
      </c>
      <c r="J686" s="664">
        <v>1</v>
      </c>
      <c r="K686" s="665">
        <v>17838</v>
      </c>
    </row>
    <row r="687" spans="1:11" ht="14.4" customHeight="1" x14ac:dyDescent="0.3">
      <c r="A687" s="660" t="s">
        <v>576</v>
      </c>
      <c r="B687" s="661" t="s">
        <v>577</v>
      </c>
      <c r="C687" s="662" t="s">
        <v>598</v>
      </c>
      <c r="D687" s="663" t="s">
        <v>2033</v>
      </c>
      <c r="E687" s="662" t="s">
        <v>5712</v>
      </c>
      <c r="F687" s="663" t="s">
        <v>5713</v>
      </c>
      <c r="G687" s="662" t="s">
        <v>4600</v>
      </c>
      <c r="H687" s="662" t="s">
        <v>4601</v>
      </c>
      <c r="I687" s="664">
        <v>80.099999999999994</v>
      </c>
      <c r="J687" s="664">
        <v>40</v>
      </c>
      <c r="K687" s="665">
        <v>3204.08</v>
      </c>
    </row>
    <row r="688" spans="1:11" ht="14.4" customHeight="1" x14ac:dyDescent="0.3">
      <c r="A688" s="660" t="s">
        <v>576</v>
      </c>
      <c r="B688" s="661" t="s">
        <v>577</v>
      </c>
      <c r="C688" s="662" t="s">
        <v>598</v>
      </c>
      <c r="D688" s="663" t="s">
        <v>2033</v>
      </c>
      <c r="E688" s="662" t="s">
        <v>5712</v>
      </c>
      <c r="F688" s="663" t="s">
        <v>5713</v>
      </c>
      <c r="G688" s="662" t="s">
        <v>4602</v>
      </c>
      <c r="H688" s="662" t="s">
        <v>4603</v>
      </c>
      <c r="I688" s="664">
        <v>3692.4</v>
      </c>
      <c r="J688" s="664">
        <v>1</v>
      </c>
      <c r="K688" s="665">
        <v>3692.4</v>
      </c>
    </row>
    <row r="689" spans="1:11" ht="14.4" customHeight="1" x14ac:dyDescent="0.3">
      <c r="A689" s="660" t="s">
        <v>576</v>
      </c>
      <c r="B689" s="661" t="s">
        <v>577</v>
      </c>
      <c r="C689" s="662" t="s">
        <v>598</v>
      </c>
      <c r="D689" s="663" t="s">
        <v>2033</v>
      </c>
      <c r="E689" s="662" t="s">
        <v>5712</v>
      </c>
      <c r="F689" s="663" t="s">
        <v>5713</v>
      </c>
      <c r="G689" s="662" t="s">
        <v>4604</v>
      </c>
      <c r="H689" s="662" t="s">
        <v>4605</v>
      </c>
      <c r="I689" s="664">
        <v>610.5</v>
      </c>
      <c r="J689" s="664">
        <v>1</v>
      </c>
      <c r="K689" s="665">
        <v>610.5</v>
      </c>
    </row>
    <row r="690" spans="1:11" ht="14.4" customHeight="1" x14ac:dyDescent="0.3">
      <c r="A690" s="660" t="s">
        <v>576</v>
      </c>
      <c r="B690" s="661" t="s">
        <v>577</v>
      </c>
      <c r="C690" s="662" t="s">
        <v>598</v>
      </c>
      <c r="D690" s="663" t="s">
        <v>2033</v>
      </c>
      <c r="E690" s="662" t="s">
        <v>5712</v>
      </c>
      <c r="F690" s="663" t="s">
        <v>5713</v>
      </c>
      <c r="G690" s="662" t="s">
        <v>4606</v>
      </c>
      <c r="H690" s="662" t="s">
        <v>4607</v>
      </c>
      <c r="I690" s="664">
        <v>1358.88</v>
      </c>
      <c r="J690" s="664">
        <v>2</v>
      </c>
      <c r="K690" s="665">
        <v>2717.75</v>
      </c>
    </row>
    <row r="691" spans="1:11" ht="14.4" customHeight="1" x14ac:dyDescent="0.3">
      <c r="A691" s="660" t="s">
        <v>576</v>
      </c>
      <c r="B691" s="661" t="s">
        <v>577</v>
      </c>
      <c r="C691" s="662" t="s">
        <v>598</v>
      </c>
      <c r="D691" s="663" t="s">
        <v>2033</v>
      </c>
      <c r="E691" s="662" t="s">
        <v>5712</v>
      </c>
      <c r="F691" s="663" t="s">
        <v>5713</v>
      </c>
      <c r="G691" s="662" t="s">
        <v>4608</v>
      </c>
      <c r="H691" s="662" t="s">
        <v>4609</v>
      </c>
      <c r="I691" s="664">
        <v>1423.86</v>
      </c>
      <c r="J691" s="664">
        <v>1</v>
      </c>
      <c r="K691" s="665">
        <v>1423.86</v>
      </c>
    </row>
    <row r="692" spans="1:11" ht="14.4" customHeight="1" x14ac:dyDescent="0.3">
      <c r="A692" s="660" t="s">
        <v>576</v>
      </c>
      <c r="B692" s="661" t="s">
        <v>577</v>
      </c>
      <c r="C692" s="662" t="s">
        <v>598</v>
      </c>
      <c r="D692" s="663" t="s">
        <v>2033</v>
      </c>
      <c r="E692" s="662" t="s">
        <v>5712</v>
      </c>
      <c r="F692" s="663" t="s">
        <v>5713</v>
      </c>
      <c r="G692" s="662" t="s">
        <v>4610</v>
      </c>
      <c r="H692" s="662" t="s">
        <v>4611</v>
      </c>
      <c r="I692" s="664">
        <v>606.48</v>
      </c>
      <c r="J692" s="664">
        <v>1</v>
      </c>
      <c r="K692" s="665">
        <v>606.48</v>
      </c>
    </row>
    <row r="693" spans="1:11" ht="14.4" customHeight="1" x14ac:dyDescent="0.3">
      <c r="A693" s="660" t="s">
        <v>576</v>
      </c>
      <c r="B693" s="661" t="s">
        <v>577</v>
      </c>
      <c r="C693" s="662" t="s">
        <v>598</v>
      </c>
      <c r="D693" s="663" t="s">
        <v>2033</v>
      </c>
      <c r="E693" s="662" t="s">
        <v>5712</v>
      </c>
      <c r="F693" s="663" t="s">
        <v>5713</v>
      </c>
      <c r="G693" s="662" t="s">
        <v>4612</v>
      </c>
      <c r="H693" s="662" t="s">
        <v>4613</v>
      </c>
      <c r="I693" s="664">
        <v>1419.3</v>
      </c>
      <c r="J693" s="664">
        <v>1</v>
      </c>
      <c r="K693" s="665">
        <v>1419.3</v>
      </c>
    </row>
    <row r="694" spans="1:11" ht="14.4" customHeight="1" x14ac:dyDescent="0.3">
      <c r="A694" s="660" t="s">
        <v>576</v>
      </c>
      <c r="B694" s="661" t="s">
        <v>577</v>
      </c>
      <c r="C694" s="662" t="s">
        <v>598</v>
      </c>
      <c r="D694" s="663" t="s">
        <v>2033</v>
      </c>
      <c r="E694" s="662" t="s">
        <v>5712</v>
      </c>
      <c r="F694" s="663" t="s">
        <v>5713</v>
      </c>
      <c r="G694" s="662" t="s">
        <v>4614</v>
      </c>
      <c r="H694" s="662" t="s">
        <v>4615</v>
      </c>
      <c r="I694" s="664">
        <v>1358.87</v>
      </c>
      <c r="J694" s="664">
        <v>1</v>
      </c>
      <c r="K694" s="665">
        <v>1358.87</v>
      </c>
    </row>
    <row r="695" spans="1:11" ht="14.4" customHeight="1" x14ac:dyDescent="0.3">
      <c r="A695" s="660" t="s">
        <v>576</v>
      </c>
      <c r="B695" s="661" t="s">
        <v>577</v>
      </c>
      <c r="C695" s="662" t="s">
        <v>598</v>
      </c>
      <c r="D695" s="663" t="s">
        <v>2033</v>
      </c>
      <c r="E695" s="662" t="s">
        <v>5712</v>
      </c>
      <c r="F695" s="663" t="s">
        <v>5713</v>
      </c>
      <c r="G695" s="662" t="s">
        <v>4616</v>
      </c>
      <c r="H695" s="662" t="s">
        <v>4617</v>
      </c>
      <c r="I695" s="664">
        <v>610.5</v>
      </c>
      <c r="J695" s="664">
        <v>2</v>
      </c>
      <c r="K695" s="665">
        <v>1221</v>
      </c>
    </row>
    <row r="696" spans="1:11" ht="14.4" customHeight="1" x14ac:dyDescent="0.3">
      <c r="A696" s="660" t="s">
        <v>576</v>
      </c>
      <c r="B696" s="661" t="s">
        <v>577</v>
      </c>
      <c r="C696" s="662" t="s">
        <v>598</v>
      </c>
      <c r="D696" s="663" t="s">
        <v>2033</v>
      </c>
      <c r="E696" s="662" t="s">
        <v>5712</v>
      </c>
      <c r="F696" s="663" t="s">
        <v>5713</v>
      </c>
      <c r="G696" s="662" t="s">
        <v>4618</v>
      </c>
      <c r="H696" s="662" t="s">
        <v>4619</v>
      </c>
      <c r="I696" s="664">
        <v>610.5</v>
      </c>
      <c r="J696" s="664">
        <v>2</v>
      </c>
      <c r="K696" s="665">
        <v>1221</v>
      </c>
    </row>
    <row r="697" spans="1:11" ht="14.4" customHeight="1" x14ac:dyDescent="0.3">
      <c r="A697" s="660" t="s">
        <v>576</v>
      </c>
      <c r="B697" s="661" t="s">
        <v>577</v>
      </c>
      <c r="C697" s="662" t="s">
        <v>598</v>
      </c>
      <c r="D697" s="663" t="s">
        <v>2033</v>
      </c>
      <c r="E697" s="662" t="s">
        <v>5712</v>
      </c>
      <c r="F697" s="663" t="s">
        <v>5713</v>
      </c>
      <c r="G697" s="662" t="s">
        <v>4620</v>
      </c>
      <c r="H697" s="662" t="s">
        <v>4621</v>
      </c>
      <c r="I697" s="664">
        <v>4933.93</v>
      </c>
      <c r="J697" s="664">
        <v>1</v>
      </c>
      <c r="K697" s="665">
        <v>4933.93</v>
      </c>
    </row>
    <row r="698" spans="1:11" ht="14.4" customHeight="1" x14ac:dyDescent="0.3">
      <c r="A698" s="660" t="s">
        <v>576</v>
      </c>
      <c r="B698" s="661" t="s">
        <v>577</v>
      </c>
      <c r="C698" s="662" t="s">
        <v>598</v>
      </c>
      <c r="D698" s="663" t="s">
        <v>2033</v>
      </c>
      <c r="E698" s="662" t="s">
        <v>5712</v>
      </c>
      <c r="F698" s="663" t="s">
        <v>5713</v>
      </c>
      <c r="G698" s="662" t="s">
        <v>4622</v>
      </c>
      <c r="H698" s="662" t="s">
        <v>4623</v>
      </c>
      <c r="I698" s="664">
        <v>1358.88</v>
      </c>
      <c r="J698" s="664">
        <v>2</v>
      </c>
      <c r="K698" s="665">
        <v>2717.75</v>
      </c>
    </row>
    <row r="699" spans="1:11" ht="14.4" customHeight="1" x14ac:dyDescent="0.3">
      <c r="A699" s="660" t="s">
        <v>576</v>
      </c>
      <c r="B699" s="661" t="s">
        <v>577</v>
      </c>
      <c r="C699" s="662" t="s">
        <v>598</v>
      </c>
      <c r="D699" s="663" t="s">
        <v>2033</v>
      </c>
      <c r="E699" s="662" t="s">
        <v>5712</v>
      </c>
      <c r="F699" s="663" t="s">
        <v>5713</v>
      </c>
      <c r="G699" s="662" t="s">
        <v>4624</v>
      </c>
      <c r="H699" s="662" t="s">
        <v>4625</v>
      </c>
      <c r="I699" s="664">
        <v>606.48</v>
      </c>
      <c r="J699" s="664">
        <v>1</v>
      </c>
      <c r="K699" s="665">
        <v>606.48</v>
      </c>
    </row>
    <row r="700" spans="1:11" ht="14.4" customHeight="1" x14ac:dyDescent="0.3">
      <c r="A700" s="660" t="s">
        <v>576</v>
      </c>
      <c r="B700" s="661" t="s">
        <v>577</v>
      </c>
      <c r="C700" s="662" t="s">
        <v>598</v>
      </c>
      <c r="D700" s="663" t="s">
        <v>2033</v>
      </c>
      <c r="E700" s="662" t="s">
        <v>5712</v>
      </c>
      <c r="F700" s="663" t="s">
        <v>5713</v>
      </c>
      <c r="G700" s="662" t="s">
        <v>4626</v>
      </c>
      <c r="H700" s="662" t="s">
        <v>4627</v>
      </c>
      <c r="I700" s="664">
        <v>1804.61</v>
      </c>
      <c r="J700" s="664">
        <v>2</v>
      </c>
      <c r="K700" s="665">
        <v>3609.22</v>
      </c>
    </row>
    <row r="701" spans="1:11" ht="14.4" customHeight="1" x14ac:dyDescent="0.3">
      <c r="A701" s="660" t="s">
        <v>576</v>
      </c>
      <c r="B701" s="661" t="s">
        <v>577</v>
      </c>
      <c r="C701" s="662" t="s">
        <v>598</v>
      </c>
      <c r="D701" s="663" t="s">
        <v>2033</v>
      </c>
      <c r="E701" s="662" t="s">
        <v>5712</v>
      </c>
      <c r="F701" s="663" t="s">
        <v>5713</v>
      </c>
      <c r="G701" s="662" t="s">
        <v>4628</v>
      </c>
      <c r="H701" s="662" t="s">
        <v>4629</v>
      </c>
      <c r="I701" s="664">
        <v>118.59</v>
      </c>
      <c r="J701" s="664">
        <v>5</v>
      </c>
      <c r="K701" s="665">
        <v>592.94000000000005</v>
      </c>
    </row>
    <row r="702" spans="1:11" ht="14.4" customHeight="1" x14ac:dyDescent="0.3">
      <c r="A702" s="660" t="s">
        <v>576</v>
      </c>
      <c r="B702" s="661" t="s">
        <v>577</v>
      </c>
      <c r="C702" s="662" t="s">
        <v>598</v>
      </c>
      <c r="D702" s="663" t="s">
        <v>2033</v>
      </c>
      <c r="E702" s="662" t="s">
        <v>5712</v>
      </c>
      <c r="F702" s="663" t="s">
        <v>5713</v>
      </c>
      <c r="G702" s="662" t="s">
        <v>4630</v>
      </c>
      <c r="H702" s="662" t="s">
        <v>4631</v>
      </c>
      <c r="I702" s="664">
        <v>570</v>
      </c>
      <c r="J702" s="664">
        <v>6</v>
      </c>
      <c r="K702" s="665">
        <v>3420</v>
      </c>
    </row>
    <row r="703" spans="1:11" ht="14.4" customHeight="1" x14ac:dyDescent="0.3">
      <c r="A703" s="660" t="s">
        <v>576</v>
      </c>
      <c r="B703" s="661" t="s">
        <v>577</v>
      </c>
      <c r="C703" s="662" t="s">
        <v>598</v>
      </c>
      <c r="D703" s="663" t="s">
        <v>2033</v>
      </c>
      <c r="E703" s="662" t="s">
        <v>5712</v>
      </c>
      <c r="F703" s="663" t="s">
        <v>5713</v>
      </c>
      <c r="G703" s="662" t="s">
        <v>4632</v>
      </c>
      <c r="H703" s="662" t="s">
        <v>4633</v>
      </c>
      <c r="I703" s="664">
        <v>117.39</v>
      </c>
      <c r="J703" s="664">
        <v>5</v>
      </c>
      <c r="K703" s="665">
        <v>586.96</v>
      </c>
    </row>
    <row r="704" spans="1:11" ht="14.4" customHeight="1" x14ac:dyDescent="0.3">
      <c r="A704" s="660" t="s">
        <v>576</v>
      </c>
      <c r="B704" s="661" t="s">
        <v>577</v>
      </c>
      <c r="C704" s="662" t="s">
        <v>598</v>
      </c>
      <c r="D704" s="663" t="s">
        <v>2033</v>
      </c>
      <c r="E704" s="662" t="s">
        <v>5712</v>
      </c>
      <c r="F704" s="663" t="s">
        <v>5713</v>
      </c>
      <c r="G704" s="662" t="s">
        <v>4634</v>
      </c>
      <c r="H704" s="662" t="s">
        <v>4635</v>
      </c>
      <c r="I704" s="664">
        <v>2227.56</v>
      </c>
      <c r="J704" s="664">
        <v>1</v>
      </c>
      <c r="K704" s="665">
        <v>2227.56</v>
      </c>
    </row>
    <row r="705" spans="1:11" ht="14.4" customHeight="1" x14ac:dyDescent="0.3">
      <c r="A705" s="660" t="s">
        <v>576</v>
      </c>
      <c r="B705" s="661" t="s">
        <v>577</v>
      </c>
      <c r="C705" s="662" t="s">
        <v>598</v>
      </c>
      <c r="D705" s="663" t="s">
        <v>2033</v>
      </c>
      <c r="E705" s="662" t="s">
        <v>5712</v>
      </c>
      <c r="F705" s="663" t="s">
        <v>5713</v>
      </c>
      <c r="G705" s="662" t="s">
        <v>4636</v>
      </c>
      <c r="H705" s="662" t="s">
        <v>4637</v>
      </c>
      <c r="I705" s="664">
        <v>2033.76</v>
      </c>
      <c r="J705" s="664">
        <v>1</v>
      </c>
      <c r="K705" s="665">
        <v>2033.76</v>
      </c>
    </row>
    <row r="706" spans="1:11" ht="14.4" customHeight="1" x14ac:dyDescent="0.3">
      <c r="A706" s="660" t="s">
        <v>576</v>
      </c>
      <c r="B706" s="661" t="s">
        <v>577</v>
      </c>
      <c r="C706" s="662" t="s">
        <v>598</v>
      </c>
      <c r="D706" s="663" t="s">
        <v>2033</v>
      </c>
      <c r="E706" s="662" t="s">
        <v>5712</v>
      </c>
      <c r="F706" s="663" t="s">
        <v>5713</v>
      </c>
      <c r="G706" s="662" t="s">
        <v>4638</v>
      </c>
      <c r="H706" s="662" t="s">
        <v>4639</v>
      </c>
      <c r="I706" s="664">
        <v>60.39</v>
      </c>
      <c r="J706" s="664">
        <v>40</v>
      </c>
      <c r="K706" s="665">
        <v>2415.4699999999998</v>
      </c>
    </row>
    <row r="707" spans="1:11" ht="14.4" customHeight="1" x14ac:dyDescent="0.3">
      <c r="A707" s="660" t="s">
        <v>576</v>
      </c>
      <c r="B707" s="661" t="s">
        <v>577</v>
      </c>
      <c r="C707" s="662" t="s">
        <v>598</v>
      </c>
      <c r="D707" s="663" t="s">
        <v>2033</v>
      </c>
      <c r="E707" s="662" t="s">
        <v>5712</v>
      </c>
      <c r="F707" s="663" t="s">
        <v>5713</v>
      </c>
      <c r="G707" s="662" t="s">
        <v>4640</v>
      </c>
      <c r="H707" s="662" t="s">
        <v>4641</v>
      </c>
      <c r="I707" s="664">
        <v>10780</v>
      </c>
      <c r="J707" s="664">
        <v>1</v>
      </c>
      <c r="K707" s="665">
        <v>10780</v>
      </c>
    </row>
    <row r="708" spans="1:11" ht="14.4" customHeight="1" x14ac:dyDescent="0.3">
      <c r="A708" s="660" t="s">
        <v>576</v>
      </c>
      <c r="B708" s="661" t="s">
        <v>577</v>
      </c>
      <c r="C708" s="662" t="s">
        <v>598</v>
      </c>
      <c r="D708" s="663" t="s">
        <v>2033</v>
      </c>
      <c r="E708" s="662" t="s">
        <v>5712</v>
      </c>
      <c r="F708" s="663" t="s">
        <v>5713</v>
      </c>
      <c r="G708" s="662" t="s">
        <v>4642</v>
      </c>
      <c r="H708" s="662" t="s">
        <v>4643</v>
      </c>
      <c r="I708" s="664">
        <v>400.14</v>
      </c>
      <c r="J708" s="664">
        <v>1</v>
      </c>
      <c r="K708" s="665">
        <v>400.14</v>
      </c>
    </row>
    <row r="709" spans="1:11" ht="14.4" customHeight="1" x14ac:dyDescent="0.3">
      <c r="A709" s="660" t="s">
        <v>576</v>
      </c>
      <c r="B709" s="661" t="s">
        <v>577</v>
      </c>
      <c r="C709" s="662" t="s">
        <v>598</v>
      </c>
      <c r="D709" s="663" t="s">
        <v>2033</v>
      </c>
      <c r="E709" s="662" t="s">
        <v>5712</v>
      </c>
      <c r="F709" s="663" t="s">
        <v>5713</v>
      </c>
      <c r="G709" s="662" t="s">
        <v>4644</v>
      </c>
      <c r="H709" s="662" t="s">
        <v>4645</v>
      </c>
      <c r="I709" s="664">
        <v>570</v>
      </c>
      <c r="J709" s="664">
        <v>1</v>
      </c>
      <c r="K709" s="665">
        <v>570</v>
      </c>
    </row>
    <row r="710" spans="1:11" ht="14.4" customHeight="1" x14ac:dyDescent="0.3">
      <c r="A710" s="660" t="s">
        <v>576</v>
      </c>
      <c r="B710" s="661" t="s">
        <v>577</v>
      </c>
      <c r="C710" s="662" t="s">
        <v>598</v>
      </c>
      <c r="D710" s="663" t="s">
        <v>2033</v>
      </c>
      <c r="E710" s="662" t="s">
        <v>5712</v>
      </c>
      <c r="F710" s="663" t="s">
        <v>5713</v>
      </c>
      <c r="G710" s="662" t="s">
        <v>4646</v>
      </c>
      <c r="H710" s="662" t="s">
        <v>4647</v>
      </c>
      <c r="I710" s="664">
        <v>118.59</v>
      </c>
      <c r="J710" s="664">
        <v>5</v>
      </c>
      <c r="K710" s="665">
        <v>592.94000000000005</v>
      </c>
    </row>
    <row r="711" spans="1:11" ht="14.4" customHeight="1" x14ac:dyDescent="0.3">
      <c r="A711" s="660" t="s">
        <v>576</v>
      </c>
      <c r="B711" s="661" t="s">
        <v>577</v>
      </c>
      <c r="C711" s="662" t="s">
        <v>598</v>
      </c>
      <c r="D711" s="663" t="s">
        <v>2033</v>
      </c>
      <c r="E711" s="662" t="s">
        <v>5712</v>
      </c>
      <c r="F711" s="663" t="s">
        <v>5713</v>
      </c>
      <c r="G711" s="662" t="s">
        <v>4648</v>
      </c>
      <c r="H711" s="662" t="s">
        <v>4649</v>
      </c>
      <c r="I711" s="664">
        <v>610.5</v>
      </c>
      <c r="J711" s="664">
        <v>1</v>
      </c>
      <c r="K711" s="665">
        <v>610.5</v>
      </c>
    </row>
    <row r="712" spans="1:11" ht="14.4" customHeight="1" x14ac:dyDescent="0.3">
      <c r="A712" s="660" t="s">
        <v>576</v>
      </c>
      <c r="B712" s="661" t="s">
        <v>577</v>
      </c>
      <c r="C712" s="662" t="s">
        <v>598</v>
      </c>
      <c r="D712" s="663" t="s">
        <v>2033</v>
      </c>
      <c r="E712" s="662" t="s">
        <v>5712</v>
      </c>
      <c r="F712" s="663" t="s">
        <v>5713</v>
      </c>
      <c r="G712" s="662" t="s">
        <v>4650</v>
      </c>
      <c r="H712" s="662" t="s">
        <v>4651</v>
      </c>
      <c r="I712" s="664">
        <v>443.49</v>
      </c>
      <c r="J712" s="664">
        <v>5</v>
      </c>
      <c r="K712" s="665">
        <v>2217.4299999999998</v>
      </c>
    </row>
    <row r="713" spans="1:11" ht="14.4" customHeight="1" x14ac:dyDescent="0.3">
      <c r="A713" s="660" t="s">
        <v>576</v>
      </c>
      <c r="B713" s="661" t="s">
        <v>577</v>
      </c>
      <c r="C713" s="662" t="s">
        <v>598</v>
      </c>
      <c r="D713" s="663" t="s">
        <v>2033</v>
      </c>
      <c r="E713" s="662" t="s">
        <v>5712</v>
      </c>
      <c r="F713" s="663" t="s">
        <v>5713</v>
      </c>
      <c r="G713" s="662" t="s">
        <v>4652</v>
      </c>
      <c r="H713" s="662" t="s">
        <v>4653</v>
      </c>
      <c r="I713" s="664">
        <v>400.14</v>
      </c>
      <c r="J713" s="664">
        <v>1</v>
      </c>
      <c r="K713" s="665">
        <v>400.14</v>
      </c>
    </row>
    <row r="714" spans="1:11" ht="14.4" customHeight="1" x14ac:dyDescent="0.3">
      <c r="A714" s="660" t="s">
        <v>576</v>
      </c>
      <c r="B714" s="661" t="s">
        <v>577</v>
      </c>
      <c r="C714" s="662" t="s">
        <v>598</v>
      </c>
      <c r="D714" s="663" t="s">
        <v>2033</v>
      </c>
      <c r="E714" s="662" t="s">
        <v>5712</v>
      </c>
      <c r="F714" s="663" t="s">
        <v>5713</v>
      </c>
      <c r="G714" s="662" t="s">
        <v>4654</v>
      </c>
      <c r="H714" s="662" t="s">
        <v>4655</v>
      </c>
      <c r="I714" s="664">
        <v>1838.5050000000001</v>
      </c>
      <c r="J714" s="664">
        <v>2</v>
      </c>
      <c r="K714" s="665">
        <v>3677.01</v>
      </c>
    </row>
    <row r="715" spans="1:11" ht="14.4" customHeight="1" x14ac:dyDescent="0.3">
      <c r="A715" s="660" t="s">
        <v>576</v>
      </c>
      <c r="B715" s="661" t="s">
        <v>577</v>
      </c>
      <c r="C715" s="662" t="s">
        <v>598</v>
      </c>
      <c r="D715" s="663" t="s">
        <v>2033</v>
      </c>
      <c r="E715" s="662" t="s">
        <v>5712</v>
      </c>
      <c r="F715" s="663" t="s">
        <v>5713</v>
      </c>
      <c r="G715" s="662" t="s">
        <v>4656</v>
      </c>
      <c r="H715" s="662" t="s">
        <v>4657</v>
      </c>
      <c r="I715" s="664">
        <v>2033.76</v>
      </c>
      <c r="J715" s="664">
        <v>3</v>
      </c>
      <c r="K715" s="665">
        <v>6101.29</v>
      </c>
    </row>
    <row r="716" spans="1:11" ht="14.4" customHeight="1" x14ac:dyDescent="0.3">
      <c r="A716" s="660" t="s">
        <v>576</v>
      </c>
      <c r="B716" s="661" t="s">
        <v>577</v>
      </c>
      <c r="C716" s="662" t="s">
        <v>598</v>
      </c>
      <c r="D716" s="663" t="s">
        <v>2033</v>
      </c>
      <c r="E716" s="662" t="s">
        <v>5712</v>
      </c>
      <c r="F716" s="663" t="s">
        <v>5713</v>
      </c>
      <c r="G716" s="662" t="s">
        <v>4658</v>
      </c>
      <c r="H716" s="662" t="s">
        <v>4659</v>
      </c>
      <c r="I716" s="664">
        <v>443.49</v>
      </c>
      <c r="J716" s="664">
        <v>5</v>
      </c>
      <c r="K716" s="665">
        <v>2217.4299999999998</v>
      </c>
    </row>
    <row r="717" spans="1:11" ht="14.4" customHeight="1" x14ac:dyDescent="0.3">
      <c r="A717" s="660" t="s">
        <v>576</v>
      </c>
      <c r="B717" s="661" t="s">
        <v>577</v>
      </c>
      <c r="C717" s="662" t="s">
        <v>598</v>
      </c>
      <c r="D717" s="663" t="s">
        <v>2033</v>
      </c>
      <c r="E717" s="662" t="s">
        <v>5712</v>
      </c>
      <c r="F717" s="663" t="s">
        <v>5713</v>
      </c>
      <c r="G717" s="662" t="s">
        <v>4660</v>
      </c>
      <c r="H717" s="662" t="s">
        <v>4661</v>
      </c>
      <c r="I717" s="664">
        <v>344.28</v>
      </c>
      <c r="J717" s="664">
        <v>1</v>
      </c>
      <c r="K717" s="665">
        <v>344.28</v>
      </c>
    </row>
    <row r="718" spans="1:11" ht="14.4" customHeight="1" x14ac:dyDescent="0.3">
      <c r="A718" s="660" t="s">
        <v>576</v>
      </c>
      <c r="B718" s="661" t="s">
        <v>577</v>
      </c>
      <c r="C718" s="662" t="s">
        <v>598</v>
      </c>
      <c r="D718" s="663" t="s">
        <v>2033</v>
      </c>
      <c r="E718" s="662" t="s">
        <v>5712</v>
      </c>
      <c r="F718" s="663" t="s">
        <v>5713</v>
      </c>
      <c r="G718" s="662" t="s">
        <v>4662</v>
      </c>
      <c r="H718" s="662" t="s">
        <v>4663</v>
      </c>
      <c r="I718" s="664">
        <v>4205.46</v>
      </c>
      <c r="J718" s="664">
        <v>1</v>
      </c>
      <c r="K718" s="665">
        <v>4205.46</v>
      </c>
    </row>
    <row r="719" spans="1:11" ht="14.4" customHeight="1" x14ac:dyDescent="0.3">
      <c r="A719" s="660" t="s">
        <v>576</v>
      </c>
      <c r="B719" s="661" t="s">
        <v>577</v>
      </c>
      <c r="C719" s="662" t="s">
        <v>598</v>
      </c>
      <c r="D719" s="663" t="s">
        <v>2033</v>
      </c>
      <c r="E719" s="662" t="s">
        <v>5712</v>
      </c>
      <c r="F719" s="663" t="s">
        <v>5713</v>
      </c>
      <c r="G719" s="662" t="s">
        <v>4664</v>
      </c>
      <c r="H719" s="662" t="s">
        <v>4665</v>
      </c>
      <c r="I719" s="664">
        <v>503.88</v>
      </c>
      <c r="J719" s="664">
        <v>1</v>
      </c>
      <c r="K719" s="665">
        <v>503.88</v>
      </c>
    </row>
    <row r="720" spans="1:11" ht="14.4" customHeight="1" x14ac:dyDescent="0.3">
      <c r="A720" s="660" t="s">
        <v>576</v>
      </c>
      <c r="B720" s="661" t="s">
        <v>577</v>
      </c>
      <c r="C720" s="662" t="s">
        <v>598</v>
      </c>
      <c r="D720" s="663" t="s">
        <v>2033</v>
      </c>
      <c r="E720" s="662" t="s">
        <v>5712</v>
      </c>
      <c r="F720" s="663" t="s">
        <v>5713</v>
      </c>
      <c r="G720" s="662" t="s">
        <v>4666</v>
      </c>
      <c r="H720" s="662" t="s">
        <v>4667</v>
      </c>
      <c r="I720" s="664">
        <v>2227.56</v>
      </c>
      <c r="J720" s="664">
        <v>1</v>
      </c>
      <c r="K720" s="665">
        <v>2227.56</v>
      </c>
    </row>
    <row r="721" spans="1:11" ht="14.4" customHeight="1" x14ac:dyDescent="0.3">
      <c r="A721" s="660" t="s">
        <v>576</v>
      </c>
      <c r="B721" s="661" t="s">
        <v>577</v>
      </c>
      <c r="C721" s="662" t="s">
        <v>598</v>
      </c>
      <c r="D721" s="663" t="s">
        <v>2033</v>
      </c>
      <c r="E721" s="662" t="s">
        <v>5712</v>
      </c>
      <c r="F721" s="663" t="s">
        <v>5713</v>
      </c>
      <c r="G721" s="662" t="s">
        <v>4668</v>
      </c>
      <c r="H721" s="662" t="s">
        <v>4669</v>
      </c>
      <c r="I721" s="664">
        <v>503.88</v>
      </c>
      <c r="J721" s="664">
        <v>1</v>
      </c>
      <c r="K721" s="665">
        <v>503.88</v>
      </c>
    </row>
    <row r="722" spans="1:11" ht="14.4" customHeight="1" x14ac:dyDescent="0.3">
      <c r="A722" s="660" t="s">
        <v>576</v>
      </c>
      <c r="B722" s="661" t="s">
        <v>577</v>
      </c>
      <c r="C722" s="662" t="s">
        <v>598</v>
      </c>
      <c r="D722" s="663" t="s">
        <v>2033</v>
      </c>
      <c r="E722" s="662" t="s">
        <v>5712</v>
      </c>
      <c r="F722" s="663" t="s">
        <v>5713</v>
      </c>
      <c r="G722" s="662" t="s">
        <v>4670</v>
      </c>
      <c r="H722" s="662" t="s">
        <v>4671</v>
      </c>
      <c r="I722" s="664">
        <v>118.59</v>
      </c>
      <c r="J722" s="664">
        <v>6</v>
      </c>
      <c r="K722" s="665">
        <v>711.53</v>
      </c>
    </row>
    <row r="723" spans="1:11" ht="14.4" customHeight="1" x14ac:dyDescent="0.3">
      <c r="A723" s="660" t="s">
        <v>576</v>
      </c>
      <c r="B723" s="661" t="s">
        <v>577</v>
      </c>
      <c r="C723" s="662" t="s">
        <v>598</v>
      </c>
      <c r="D723" s="663" t="s">
        <v>2033</v>
      </c>
      <c r="E723" s="662" t="s">
        <v>5712</v>
      </c>
      <c r="F723" s="663" t="s">
        <v>5713</v>
      </c>
      <c r="G723" s="662" t="s">
        <v>4672</v>
      </c>
      <c r="H723" s="662" t="s">
        <v>4673</v>
      </c>
      <c r="I723" s="664">
        <v>443.49</v>
      </c>
      <c r="J723" s="664">
        <v>8</v>
      </c>
      <c r="K723" s="665">
        <v>3547.89</v>
      </c>
    </row>
    <row r="724" spans="1:11" ht="14.4" customHeight="1" x14ac:dyDescent="0.3">
      <c r="A724" s="660" t="s">
        <v>576</v>
      </c>
      <c r="B724" s="661" t="s">
        <v>577</v>
      </c>
      <c r="C724" s="662" t="s">
        <v>598</v>
      </c>
      <c r="D724" s="663" t="s">
        <v>2033</v>
      </c>
      <c r="E724" s="662" t="s">
        <v>5712</v>
      </c>
      <c r="F724" s="663" t="s">
        <v>5713</v>
      </c>
      <c r="G724" s="662" t="s">
        <v>4674</v>
      </c>
      <c r="H724" s="662" t="s">
        <v>4675</v>
      </c>
      <c r="I724" s="664">
        <v>503.88</v>
      </c>
      <c r="J724" s="664">
        <v>1</v>
      </c>
      <c r="K724" s="665">
        <v>503.88</v>
      </c>
    </row>
    <row r="725" spans="1:11" ht="14.4" customHeight="1" x14ac:dyDescent="0.3">
      <c r="A725" s="660" t="s">
        <v>576</v>
      </c>
      <c r="B725" s="661" t="s">
        <v>577</v>
      </c>
      <c r="C725" s="662" t="s">
        <v>598</v>
      </c>
      <c r="D725" s="663" t="s">
        <v>2033</v>
      </c>
      <c r="E725" s="662" t="s">
        <v>5712</v>
      </c>
      <c r="F725" s="663" t="s">
        <v>5713</v>
      </c>
      <c r="G725" s="662" t="s">
        <v>4676</v>
      </c>
      <c r="H725" s="662" t="s">
        <v>4677</v>
      </c>
      <c r="I725" s="664">
        <v>570</v>
      </c>
      <c r="J725" s="664">
        <v>3</v>
      </c>
      <c r="K725" s="665">
        <v>1710</v>
      </c>
    </row>
    <row r="726" spans="1:11" ht="14.4" customHeight="1" x14ac:dyDescent="0.3">
      <c r="A726" s="660" t="s">
        <v>576</v>
      </c>
      <c r="B726" s="661" t="s">
        <v>577</v>
      </c>
      <c r="C726" s="662" t="s">
        <v>598</v>
      </c>
      <c r="D726" s="663" t="s">
        <v>2033</v>
      </c>
      <c r="E726" s="662" t="s">
        <v>5712</v>
      </c>
      <c r="F726" s="663" t="s">
        <v>5713</v>
      </c>
      <c r="G726" s="662" t="s">
        <v>4678</v>
      </c>
      <c r="H726" s="662" t="s">
        <v>4679</v>
      </c>
      <c r="I726" s="664">
        <v>1907.47</v>
      </c>
      <c r="J726" s="664">
        <v>1</v>
      </c>
      <c r="K726" s="665">
        <v>1907.47</v>
      </c>
    </row>
    <row r="727" spans="1:11" ht="14.4" customHeight="1" x14ac:dyDescent="0.3">
      <c r="A727" s="660" t="s">
        <v>576</v>
      </c>
      <c r="B727" s="661" t="s">
        <v>577</v>
      </c>
      <c r="C727" s="662" t="s">
        <v>598</v>
      </c>
      <c r="D727" s="663" t="s">
        <v>2033</v>
      </c>
      <c r="E727" s="662" t="s">
        <v>5712</v>
      </c>
      <c r="F727" s="663" t="s">
        <v>5713</v>
      </c>
      <c r="G727" s="662" t="s">
        <v>4680</v>
      </c>
      <c r="H727" s="662" t="s">
        <v>4681</v>
      </c>
      <c r="I727" s="664">
        <v>118.59</v>
      </c>
      <c r="J727" s="664">
        <v>3</v>
      </c>
      <c r="K727" s="665">
        <v>355.76</v>
      </c>
    </row>
    <row r="728" spans="1:11" ht="14.4" customHeight="1" x14ac:dyDescent="0.3">
      <c r="A728" s="660" t="s">
        <v>576</v>
      </c>
      <c r="B728" s="661" t="s">
        <v>577</v>
      </c>
      <c r="C728" s="662" t="s">
        <v>598</v>
      </c>
      <c r="D728" s="663" t="s">
        <v>2033</v>
      </c>
      <c r="E728" s="662" t="s">
        <v>5712</v>
      </c>
      <c r="F728" s="663" t="s">
        <v>5713</v>
      </c>
      <c r="G728" s="662" t="s">
        <v>4682</v>
      </c>
      <c r="H728" s="662" t="s">
        <v>4683</v>
      </c>
      <c r="I728" s="664">
        <v>144.79</v>
      </c>
      <c r="J728" s="664">
        <v>5</v>
      </c>
      <c r="K728" s="665">
        <v>723.93</v>
      </c>
    </row>
    <row r="729" spans="1:11" ht="14.4" customHeight="1" x14ac:dyDescent="0.3">
      <c r="A729" s="660" t="s">
        <v>576</v>
      </c>
      <c r="B729" s="661" t="s">
        <v>577</v>
      </c>
      <c r="C729" s="662" t="s">
        <v>598</v>
      </c>
      <c r="D729" s="663" t="s">
        <v>2033</v>
      </c>
      <c r="E729" s="662" t="s">
        <v>5712</v>
      </c>
      <c r="F729" s="663" t="s">
        <v>5713</v>
      </c>
      <c r="G729" s="662" t="s">
        <v>4684</v>
      </c>
      <c r="H729" s="662" t="s">
        <v>4685</v>
      </c>
      <c r="I729" s="664">
        <v>610.5</v>
      </c>
      <c r="J729" s="664">
        <v>2</v>
      </c>
      <c r="K729" s="665">
        <v>1221</v>
      </c>
    </row>
    <row r="730" spans="1:11" ht="14.4" customHeight="1" x14ac:dyDescent="0.3">
      <c r="A730" s="660" t="s">
        <v>576</v>
      </c>
      <c r="B730" s="661" t="s">
        <v>577</v>
      </c>
      <c r="C730" s="662" t="s">
        <v>598</v>
      </c>
      <c r="D730" s="663" t="s">
        <v>2033</v>
      </c>
      <c r="E730" s="662" t="s">
        <v>5712</v>
      </c>
      <c r="F730" s="663" t="s">
        <v>5713</v>
      </c>
      <c r="G730" s="662" t="s">
        <v>4686</v>
      </c>
      <c r="H730" s="662" t="s">
        <v>4687</v>
      </c>
      <c r="I730" s="664">
        <v>119.69</v>
      </c>
      <c r="J730" s="664">
        <v>5</v>
      </c>
      <c r="K730" s="665">
        <v>598.46</v>
      </c>
    </row>
    <row r="731" spans="1:11" ht="14.4" customHeight="1" x14ac:dyDescent="0.3">
      <c r="A731" s="660" t="s">
        <v>576</v>
      </c>
      <c r="B731" s="661" t="s">
        <v>577</v>
      </c>
      <c r="C731" s="662" t="s">
        <v>598</v>
      </c>
      <c r="D731" s="663" t="s">
        <v>2033</v>
      </c>
      <c r="E731" s="662" t="s">
        <v>5712</v>
      </c>
      <c r="F731" s="663" t="s">
        <v>5713</v>
      </c>
      <c r="G731" s="662" t="s">
        <v>4688</v>
      </c>
      <c r="H731" s="662" t="s">
        <v>4689</v>
      </c>
      <c r="I731" s="664">
        <v>1858.54</v>
      </c>
      <c r="J731" s="664">
        <v>2</v>
      </c>
      <c r="K731" s="665">
        <v>3717.08</v>
      </c>
    </row>
    <row r="732" spans="1:11" ht="14.4" customHeight="1" x14ac:dyDescent="0.3">
      <c r="A732" s="660" t="s">
        <v>576</v>
      </c>
      <c r="B732" s="661" t="s">
        <v>577</v>
      </c>
      <c r="C732" s="662" t="s">
        <v>598</v>
      </c>
      <c r="D732" s="663" t="s">
        <v>2033</v>
      </c>
      <c r="E732" s="662" t="s">
        <v>5712</v>
      </c>
      <c r="F732" s="663" t="s">
        <v>5713</v>
      </c>
      <c r="G732" s="662" t="s">
        <v>4690</v>
      </c>
      <c r="H732" s="662" t="s">
        <v>4691</v>
      </c>
      <c r="I732" s="664">
        <v>1804.61</v>
      </c>
      <c r="J732" s="664">
        <v>1</v>
      </c>
      <c r="K732" s="665">
        <v>1804.61</v>
      </c>
    </row>
    <row r="733" spans="1:11" ht="14.4" customHeight="1" x14ac:dyDescent="0.3">
      <c r="A733" s="660" t="s">
        <v>576</v>
      </c>
      <c r="B733" s="661" t="s">
        <v>577</v>
      </c>
      <c r="C733" s="662" t="s">
        <v>598</v>
      </c>
      <c r="D733" s="663" t="s">
        <v>2033</v>
      </c>
      <c r="E733" s="662" t="s">
        <v>5712</v>
      </c>
      <c r="F733" s="663" t="s">
        <v>5713</v>
      </c>
      <c r="G733" s="662" t="s">
        <v>4692</v>
      </c>
      <c r="H733" s="662" t="s">
        <v>4693</v>
      </c>
      <c r="I733" s="664">
        <v>1546.98</v>
      </c>
      <c r="J733" s="664">
        <v>1</v>
      </c>
      <c r="K733" s="665">
        <v>1546.98</v>
      </c>
    </row>
    <row r="734" spans="1:11" ht="14.4" customHeight="1" x14ac:dyDescent="0.3">
      <c r="A734" s="660" t="s">
        <v>576</v>
      </c>
      <c r="B734" s="661" t="s">
        <v>577</v>
      </c>
      <c r="C734" s="662" t="s">
        <v>598</v>
      </c>
      <c r="D734" s="663" t="s">
        <v>2033</v>
      </c>
      <c r="E734" s="662" t="s">
        <v>5712</v>
      </c>
      <c r="F734" s="663" t="s">
        <v>5713</v>
      </c>
      <c r="G734" s="662" t="s">
        <v>4694</v>
      </c>
      <c r="H734" s="662" t="s">
        <v>4695</v>
      </c>
      <c r="I734" s="664">
        <v>118.59</v>
      </c>
      <c r="J734" s="664">
        <v>4</v>
      </c>
      <c r="K734" s="665">
        <v>474.35</v>
      </c>
    </row>
    <row r="735" spans="1:11" ht="14.4" customHeight="1" x14ac:dyDescent="0.3">
      <c r="A735" s="660" t="s">
        <v>576</v>
      </c>
      <c r="B735" s="661" t="s">
        <v>577</v>
      </c>
      <c r="C735" s="662" t="s">
        <v>598</v>
      </c>
      <c r="D735" s="663" t="s">
        <v>2033</v>
      </c>
      <c r="E735" s="662" t="s">
        <v>5712</v>
      </c>
      <c r="F735" s="663" t="s">
        <v>5713</v>
      </c>
      <c r="G735" s="662" t="s">
        <v>4696</v>
      </c>
      <c r="H735" s="662" t="s">
        <v>4697</v>
      </c>
      <c r="I735" s="664">
        <v>2024.34</v>
      </c>
      <c r="J735" s="664">
        <v>2</v>
      </c>
      <c r="K735" s="665">
        <v>4048.67</v>
      </c>
    </row>
    <row r="736" spans="1:11" ht="14.4" customHeight="1" x14ac:dyDescent="0.3">
      <c r="A736" s="660" t="s">
        <v>576</v>
      </c>
      <c r="B736" s="661" t="s">
        <v>577</v>
      </c>
      <c r="C736" s="662" t="s">
        <v>598</v>
      </c>
      <c r="D736" s="663" t="s">
        <v>2033</v>
      </c>
      <c r="E736" s="662" t="s">
        <v>5712</v>
      </c>
      <c r="F736" s="663" t="s">
        <v>5713</v>
      </c>
      <c r="G736" s="662" t="s">
        <v>4698</v>
      </c>
      <c r="H736" s="662" t="s">
        <v>4699</v>
      </c>
      <c r="I736" s="664">
        <v>2024.34</v>
      </c>
      <c r="J736" s="664">
        <v>2</v>
      </c>
      <c r="K736" s="665">
        <v>4048.67</v>
      </c>
    </row>
    <row r="737" spans="1:11" ht="14.4" customHeight="1" x14ac:dyDescent="0.3">
      <c r="A737" s="660" t="s">
        <v>576</v>
      </c>
      <c r="B737" s="661" t="s">
        <v>577</v>
      </c>
      <c r="C737" s="662" t="s">
        <v>598</v>
      </c>
      <c r="D737" s="663" t="s">
        <v>2033</v>
      </c>
      <c r="E737" s="662" t="s">
        <v>5712</v>
      </c>
      <c r="F737" s="663" t="s">
        <v>5713</v>
      </c>
      <c r="G737" s="662" t="s">
        <v>4700</v>
      </c>
      <c r="H737" s="662" t="s">
        <v>4701</v>
      </c>
      <c r="I737" s="664">
        <v>2828.34</v>
      </c>
      <c r="J737" s="664">
        <v>1</v>
      </c>
      <c r="K737" s="665">
        <v>2828.34</v>
      </c>
    </row>
    <row r="738" spans="1:11" ht="14.4" customHeight="1" x14ac:dyDescent="0.3">
      <c r="A738" s="660" t="s">
        <v>576</v>
      </c>
      <c r="B738" s="661" t="s">
        <v>577</v>
      </c>
      <c r="C738" s="662" t="s">
        <v>598</v>
      </c>
      <c r="D738" s="663" t="s">
        <v>2033</v>
      </c>
      <c r="E738" s="662" t="s">
        <v>5712</v>
      </c>
      <c r="F738" s="663" t="s">
        <v>5713</v>
      </c>
      <c r="G738" s="662" t="s">
        <v>4702</v>
      </c>
      <c r="H738" s="662" t="s">
        <v>4703</v>
      </c>
      <c r="I738" s="664">
        <v>595.08000000000004</v>
      </c>
      <c r="J738" s="664">
        <v>4</v>
      </c>
      <c r="K738" s="665">
        <v>2380.3200000000002</v>
      </c>
    </row>
    <row r="739" spans="1:11" ht="14.4" customHeight="1" x14ac:dyDescent="0.3">
      <c r="A739" s="660" t="s">
        <v>576</v>
      </c>
      <c r="B739" s="661" t="s">
        <v>577</v>
      </c>
      <c r="C739" s="662" t="s">
        <v>598</v>
      </c>
      <c r="D739" s="663" t="s">
        <v>2033</v>
      </c>
      <c r="E739" s="662" t="s">
        <v>5712</v>
      </c>
      <c r="F739" s="663" t="s">
        <v>5713</v>
      </c>
      <c r="G739" s="662" t="s">
        <v>4704</v>
      </c>
      <c r="H739" s="662" t="s">
        <v>4705</v>
      </c>
      <c r="I739" s="664">
        <v>610.5</v>
      </c>
      <c r="J739" s="664">
        <v>1</v>
      </c>
      <c r="K739" s="665">
        <v>610.5</v>
      </c>
    </row>
    <row r="740" spans="1:11" ht="14.4" customHeight="1" x14ac:dyDescent="0.3">
      <c r="A740" s="660" t="s">
        <v>576</v>
      </c>
      <c r="B740" s="661" t="s">
        <v>577</v>
      </c>
      <c r="C740" s="662" t="s">
        <v>598</v>
      </c>
      <c r="D740" s="663" t="s">
        <v>2033</v>
      </c>
      <c r="E740" s="662" t="s">
        <v>5712</v>
      </c>
      <c r="F740" s="663" t="s">
        <v>5713</v>
      </c>
      <c r="G740" s="662" t="s">
        <v>4706</v>
      </c>
      <c r="H740" s="662" t="s">
        <v>4707</v>
      </c>
      <c r="I740" s="664">
        <v>610.5</v>
      </c>
      <c r="J740" s="664">
        <v>1</v>
      </c>
      <c r="K740" s="665">
        <v>610.5</v>
      </c>
    </row>
    <row r="741" spans="1:11" ht="14.4" customHeight="1" x14ac:dyDescent="0.3">
      <c r="A741" s="660" t="s">
        <v>576</v>
      </c>
      <c r="B741" s="661" t="s">
        <v>577</v>
      </c>
      <c r="C741" s="662" t="s">
        <v>598</v>
      </c>
      <c r="D741" s="663" t="s">
        <v>2033</v>
      </c>
      <c r="E741" s="662" t="s">
        <v>5712</v>
      </c>
      <c r="F741" s="663" t="s">
        <v>5713</v>
      </c>
      <c r="G741" s="662" t="s">
        <v>4708</v>
      </c>
      <c r="H741" s="662" t="s">
        <v>4709</v>
      </c>
      <c r="I741" s="664">
        <v>610.5</v>
      </c>
      <c r="J741" s="664">
        <v>1</v>
      </c>
      <c r="K741" s="665">
        <v>610.5</v>
      </c>
    </row>
    <row r="742" spans="1:11" ht="14.4" customHeight="1" x14ac:dyDescent="0.3">
      <c r="A742" s="660" t="s">
        <v>576</v>
      </c>
      <c r="B742" s="661" t="s">
        <v>577</v>
      </c>
      <c r="C742" s="662" t="s">
        <v>598</v>
      </c>
      <c r="D742" s="663" t="s">
        <v>2033</v>
      </c>
      <c r="E742" s="662" t="s">
        <v>5712</v>
      </c>
      <c r="F742" s="663" t="s">
        <v>5713</v>
      </c>
      <c r="G742" s="662" t="s">
        <v>4710</v>
      </c>
      <c r="H742" s="662" t="s">
        <v>4711</v>
      </c>
      <c r="I742" s="664">
        <v>610.5</v>
      </c>
      <c r="J742" s="664">
        <v>1</v>
      </c>
      <c r="K742" s="665">
        <v>610.5</v>
      </c>
    </row>
    <row r="743" spans="1:11" ht="14.4" customHeight="1" x14ac:dyDescent="0.3">
      <c r="A743" s="660" t="s">
        <v>576</v>
      </c>
      <c r="B743" s="661" t="s">
        <v>577</v>
      </c>
      <c r="C743" s="662" t="s">
        <v>598</v>
      </c>
      <c r="D743" s="663" t="s">
        <v>2033</v>
      </c>
      <c r="E743" s="662" t="s">
        <v>5712</v>
      </c>
      <c r="F743" s="663" t="s">
        <v>5713</v>
      </c>
      <c r="G743" s="662" t="s">
        <v>4712</v>
      </c>
      <c r="H743" s="662" t="s">
        <v>4713</v>
      </c>
      <c r="I743" s="664">
        <v>610.5</v>
      </c>
      <c r="J743" s="664">
        <v>1</v>
      </c>
      <c r="K743" s="665">
        <v>610.5</v>
      </c>
    </row>
    <row r="744" spans="1:11" ht="14.4" customHeight="1" x14ac:dyDescent="0.3">
      <c r="A744" s="660" t="s">
        <v>576</v>
      </c>
      <c r="B744" s="661" t="s">
        <v>577</v>
      </c>
      <c r="C744" s="662" t="s">
        <v>598</v>
      </c>
      <c r="D744" s="663" t="s">
        <v>2033</v>
      </c>
      <c r="E744" s="662" t="s">
        <v>5712</v>
      </c>
      <c r="F744" s="663" t="s">
        <v>5713</v>
      </c>
      <c r="G744" s="662" t="s">
        <v>4714</v>
      </c>
      <c r="H744" s="662" t="s">
        <v>4715</v>
      </c>
      <c r="I744" s="664">
        <v>570</v>
      </c>
      <c r="J744" s="664">
        <v>3</v>
      </c>
      <c r="K744" s="665">
        <v>1710</v>
      </c>
    </row>
    <row r="745" spans="1:11" ht="14.4" customHeight="1" x14ac:dyDescent="0.3">
      <c r="A745" s="660" t="s">
        <v>576</v>
      </c>
      <c r="B745" s="661" t="s">
        <v>577</v>
      </c>
      <c r="C745" s="662" t="s">
        <v>598</v>
      </c>
      <c r="D745" s="663" t="s">
        <v>2033</v>
      </c>
      <c r="E745" s="662" t="s">
        <v>5712</v>
      </c>
      <c r="F745" s="663" t="s">
        <v>5713</v>
      </c>
      <c r="G745" s="662" t="s">
        <v>4716</v>
      </c>
      <c r="H745" s="662" t="s">
        <v>4717</v>
      </c>
      <c r="I745" s="664">
        <v>547.23</v>
      </c>
      <c r="J745" s="664">
        <v>2</v>
      </c>
      <c r="K745" s="665">
        <v>1094.46</v>
      </c>
    </row>
    <row r="746" spans="1:11" ht="14.4" customHeight="1" x14ac:dyDescent="0.3">
      <c r="A746" s="660" t="s">
        <v>576</v>
      </c>
      <c r="B746" s="661" t="s">
        <v>577</v>
      </c>
      <c r="C746" s="662" t="s">
        <v>598</v>
      </c>
      <c r="D746" s="663" t="s">
        <v>2033</v>
      </c>
      <c r="E746" s="662" t="s">
        <v>5712</v>
      </c>
      <c r="F746" s="663" t="s">
        <v>5713</v>
      </c>
      <c r="G746" s="662" t="s">
        <v>4718</v>
      </c>
      <c r="H746" s="662" t="s">
        <v>4719</v>
      </c>
      <c r="I746" s="664">
        <v>846.99</v>
      </c>
      <c r="J746" s="664">
        <v>6</v>
      </c>
      <c r="K746" s="665">
        <v>5081.92</v>
      </c>
    </row>
    <row r="747" spans="1:11" ht="14.4" customHeight="1" x14ac:dyDescent="0.3">
      <c r="A747" s="660" t="s">
        <v>576</v>
      </c>
      <c r="B747" s="661" t="s">
        <v>577</v>
      </c>
      <c r="C747" s="662" t="s">
        <v>598</v>
      </c>
      <c r="D747" s="663" t="s">
        <v>2033</v>
      </c>
      <c r="E747" s="662" t="s">
        <v>5712</v>
      </c>
      <c r="F747" s="663" t="s">
        <v>5713</v>
      </c>
      <c r="G747" s="662" t="s">
        <v>4720</v>
      </c>
      <c r="H747" s="662" t="s">
        <v>4721</v>
      </c>
      <c r="I747" s="664">
        <v>4752.95</v>
      </c>
      <c r="J747" s="664">
        <v>1</v>
      </c>
      <c r="K747" s="665">
        <v>4752.95</v>
      </c>
    </row>
    <row r="748" spans="1:11" ht="14.4" customHeight="1" x14ac:dyDescent="0.3">
      <c r="A748" s="660" t="s">
        <v>576</v>
      </c>
      <c r="B748" s="661" t="s">
        <v>577</v>
      </c>
      <c r="C748" s="662" t="s">
        <v>598</v>
      </c>
      <c r="D748" s="663" t="s">
        <v>2033</v>
      </c>
      <c r="E748" s="662" t="s">
        <v>5712</v>
      </c>
      <c r="F748" s="663" t="s">
        <v>5713</v>
      </c>
      <c r="G748" s="662" t="s">
        <v>4722</v>
      </c>
      <c r="H748" s="662" t="s">
        <v>4723</v>
      </c>
      <c r="I748" s="664">
        <v>1804.61</v>
      </c>
      <c r="J748" s="664">
        <v>1</v>
      </c>
      <c r="K748" s="665">
        <v>1804.61</v>
      </c>
    </row>
    <row r="749" spans="1:11" ht="14.4" customHeight="1" x14ac:dyDescent="0.3">
      <c r="A749" s="660" t="s">
        <v>576</v>
      </c>
      <c r="B749" s="661" t="s">
        <v>577</v>
      </c>
      <c r="C749" s="662" t="s">
        <v>598</v>
      </c>
      <c r="D749" s="663" t="s">
        <v>2033</v>
      </c>
      <c r="E749" s="662" t="s">
        <v>5712</v>
      </c>
      <c r="F749" s="663" t="s">
        <v>5713</v>
      </c>
      <c r="G749" s="662" t="s">
        <v>4724</v>
      </c>
      <c r="H749" s="662" t="s">
        <v>4725</v>
      </c>
      <c r="I749" s="664">
        <v>2808.68</v>
      </c>
      <c r="J749" s="664">
        <v>1</v>
      </c>
      <c r="K749" s="665">
        <v>2808.68</v>
      </c>
    </row>
    <row r="750" spans="1:11" ht="14.4" customHeight="1" x14ac:dyDescent="0.3">
      <c r="A750" s="660" t="s">
        <v>576</v>
      </c>
      <c r="B750" s="661" t="s">
        <v>577</v>
      </c>
      <c r="C750" s="662" t="s">
        <v>598</v>
      </c>
      <c r="D750" s="663" t="s">
        <v>2033</v>
      </c>
      <c r="E750" s="662" t="s">
        <v>5712</v>
      </c>
      <c r="F750" s="663" t="s">
        <v>5713</v>
      </c>
      <c r="G750" s="662" t="s">
        <v>4726</v>
      </c>
      <c r="H750" s="662" t="s">
        <v>4727</v>
      </c>
      <c r="I750" s="664">
        <v>2808.68</v>
      </c>
      <c r="J750" s="664">
        <v>2</v>
      </c>
      <c r="K750" s="665">
        <v>5617.36</v>
      </c>
    </row>
    <row r="751" spans="1:11" ht="14.4" customHeight="1" x14ac:dyDescent="0.3">
      <c r="A751" s="660" t="s">
        <v>576</v>
      </c>
      <c r="B751" s="661" t="s">
        <v>577</v>
      </c>
      <c r="C751" s="662" t="s">
        <v>598</v>
      </c>
      <c r="D751" s="663" t="s">
        <v>2033</v>
      </c>
      <c r="E751" s="662" t="s">
        <v>5712</v>
      </c>
      <c r="F751" s="663" t="s">
        <v>5713</v>
      </c>
      <c r="G751" s="662" t="s">
        <v>4728</v>
      </c>
      <c r="H751" s="662" t="s">
        <v>4729</v>
      </c>
      <c r="I751" s="664">
        <v>2828.34</v>
      </c>
      <c r="J751" s="664">
        <v>1</v>
      </c>
      <c r="K751" s="665">
        <v>2828.34</v>
      </c>
    </row>
    <row r="752" spans="1:11" ht="14.4" customHeight="1" x14ac:dyDescent="0.3">
      <c r="A752" s="660" t="s">
        <v>576</v>
      </c>
      <c r="B752" s="661" t="s">
        <v>577</v>
      </c>
      <c r="C752" s="662" t="s">
        <v>598</v>
      </c>
      <c r="D752" s="663" t="s">
        <v>2033</v>
      </c>
      <c r="E752" s="662" t="s">
        <v>5712</v>
      </c>
      <c r="F752" s="663" t="s">
        <v>5713</v>
      </c>
      <c r="G752" s="662" t="s">
        <v>4730</v>
      </c>
      <c r="H752" s="662" t="s">
        <v>4731</v>
      </c>
      <c r="I752" s="664">
        <v>2832.9</v>
      </c>
      <c r="J752" s="664">
        <v>1</v>
      </c>
      <c r="K752" s="665">
        <v>2832.9</v>
      </c>
    </row>
    <row r="753" spans="1:11" ht="14.4" customHeight="1" x14ac:dyDescent="0.3">
      <c r="A753" s="660" t="s">
        <v>576</v>
      </c>
      <c r="B753" s="661" t="s">
        <v>577</v>
      </c>
      <c r="C753" s="662" t="s">
        <v>598</v>
      </c>
      <c r="D753" s="663" t="s">
        <v>2033</v>
      </c>
      <c r="E753" s="662" t="s">
        <v>5712</v>
      </c>
      <c r="F753" s="663" t="s">
        <v>5713</v>
      </c>
      <c r="G753" s="662" t="s">
        <v>4732</v>
      </c>
      <c r="H753" s="662" t="s">
        <v>4733</v>
      </c>
      <c r="I753" s="664">
        <v>5146.25</v>
      </c>
      <c r="J753" s="664">
        <v>1</v>
      </c>
      <c r="K753" s="665">
        <v>5146.25</v>
      </c>
    </row>
    <row r="754" spans="1:11" ht="14.4" customHeight="1" x14ac:dyDescent="0.3">
      <c r="A754" s="660" t="s">
        <v>576</v>
      </c>
      <c r="B754" s="661" t="s">
        <v>577</v>
      </c>
      <c r="C754" s="662" t="s">
        <v>598</v>
      </c>
      <c r="D754" s="663" t="s">
        <v>2033</v>
      </c>
      <c r="E754" s="662" t="s">
        <v>5712</v>
      </c>
      <c r="F754" s="663" t="s">
        <v>5713</v>
      </c>
      <c r="G754" s="662" t="s">
        <v>4734</v>
      </c>
      <c r="H754" s="662" t="s">
        <v>4735</v>
      </c>
      <c r="I754" s="664">
        <v>481.38</v>
      </c>
      <c r="J754" s="664">
        <v>6</v>
      </c>
      <c r="K754" s="665">
        <v>2888.27</v>
      </c>
    </row>
    <row r="755" spans="1:11" ht="14.4" customHeight="1" x14ac:dyDescent="0.3">
      <c r="A755" s="660" t="s">
        <v>576</v>
      </c>
      <c r="B755" s="661" t="s">
        <v>577</v>
      </c>
      <c r="C755" s="662" t="s">
        <v>598</v>
      </c>
      <c r="D755" s="663" t="s">
        <v>2033</v>
      </c>
      <c r="E755" s="662" t="s">
        <v>5712</v>
      </c>
      <c r="F755" s="663" t="s">
        <v>5713</v>
      </c>
      <c r="G755" s="662" t="s">
        <v>4736</v>
      </c>
      <c r="H755" s="662" t="s">
        <v>4737</v>
      </c>
      <c r="I755" s="664">
        <v>17837.650000000001</v>
      </c>
      <c r="J755" s="664">
        <v>1</v>
      </c>
      <c r="K755" s="665">
        <v>17837.650000000001</v>
      </c>
    </row>
    <row r="756" spans="1:11" ht="14.4" customHeight="1" x14ac:dyDescent="0.3">
      <c r="A756" s="660" t="s">
        <v>576</v>
      </c>
      <c r="B756" s="661" t="s">
        <v>577</v>
      </c>
      <c r="C756" s="662" t="s">
        <v>598</v>
      </c>
      <c r="D756" s="663" t="s">
        <v>2033</v>
      </c>
      <c r="E756" s="662" t="s">
        <v>5712</v>
      </c>
      <c r="F756" s="663" t="s">
        <v>5713</v>
      </c>
      <c r="G756" s="662" t="s">
        <v>4738</v>
      </c>
      <c r="H756" s="662" t="s">
        <v>4739</v>
      </c>
      <c r="I756" s="664">
        <v>118.59</v>
      </c>
      <c r="J756" s="664">
        <v>10</v>
      </c>
      <c r="K756" s="665">
        <v>1185.8800000000001</v>
      </c>
    </row>
    <row r="757" spans="1:11" ht="14.4" customHeight="1" x14ac:dyDescent="0.3">
      <c r="A757" s="660" t="s">
        <v>576</v>
      </c>
      <c r="B757" s="661" t="s">
        <v>577</v>
      </c>
      <c r="C757" s="662" t="s">
        <v>598</v>
      </c>
      <c r="D757" s="663" t="s">
        <v>2033</v>
      </c>
      <c r="E757" s="662" t="s">
        <v>5714</v>
      </c>
      <c r="F757" s="663" t="s">
        <v>5715</v>
      </c>
      <c r="G757" s="662" t="s">
        <v>4740</v>
      </c>
      <c r="H757" s="662" t="s">
        <v>4741</v>
      </c>
      <c r="I757" s="664">
        <v>23660.299999999996</v>
      </c>
      <c r="J757" s="664">
        <v>7</v>
      </c>
      <c r="K757" s="665">
        <v>165622.09999999998</v>
      </c>
    </row>
    <row r="758" spans="1:11" ht="14.4" customHeight="1" x14ac:dyDescent="0.3">
      <c r="A758" s="660" t="s">
        <v>576</v>
      </c>
      <c r="B758" s="661" t="s">
        <v>577</v>
      </c>
      <c r="C758" s="662" t="s">
        <v>598</v>
      </c>
      <c r="D758" s="663" t="s">
        <v>2033</v>
      </c>
      <c r="E758" s="662" t="s">
        <v>5714</v>
      </c>
      <c r="F758" s="663" t="s">
        <v>5715</v>
      </c>
      <c r="G758" s="662" t="s">
        <v>4742</v>
      </c>
      <c r="H758" s="662" t="s">
        <v>4743</v>
      </c>
      <c r="I758" s="664">
        <v>23660.299999999992</v>
      </c>
      <c r="J758" s="664">
        <v>13</v>
      </c>
      <c r="K758" s="665">
        <v>307583.89999999991</v>
      </c>
    </row>
    <row r="759" spans="1:11" ht="14.4" customHeight="1" x14ac:dyDescent="0.3">
      <c r="A759" s="660" t="s">
        <v>576</v>
      </c>
      <c r="B759" s="661" t="s">
        <v>577</v>
      </c>
      <c r="C759" s="662" t="s">
        <v>598</v>
      </c>
      <c r="D759" s="663" t="s">
        <v>2033</v>
      </c>
      <c r="E759" s="662" t="s">
        <v>5714</v>
      </c>
      <c r="F759" s="663" t="s">
        <v>5715</v>
      </c>
      <c r="G759" s="662" t="s">
        <v>4744</v>
      </c>
      <c r="H759" s="662" t="s">
        <v>4745</v>
      </c>
      <c r="I759" s="664">
        <v>23660.3</v>
      </c>
      <c r="J759" s="664">
        <v>2</v>
      </c>
      <c r="K759" s="665">
        <v>47320.6</v>
      </c>
    </row>
    <row r="760" spans="1:11" ht="14.4" customHeight="1" x14ac:dyDescent="0.3">
      <c r="A760" s="660" t="s">
        <v>576</v>
      </c>
      <c r="B760" s="661" t="s">
        <v>577</v>
      </c>
      <c r="C760" s="662" t="s">
        <v>598</v>
      </c>
      <c r="D760" s="663" t="s">
        <v>2033</v>
      </c>
      <c r="E760" s="662" t="s">
        <v>5714</v>
      </c>
      <c r="F760" s="663" t="s">
        <v>5715</v>
      </c>
      <c r="G760" s="662" t="s">
        <v>4746</v>
      </c>
      <c r="H760" s="662" t="s">
        <v>4747</v>
      </c>
      <c r="I760" s="664">
        <v>43570.49</v>
      </c>
      <c r="J760" s="664">
        <v>2</v>
      </c>
      <c r="K760" s="665">
        <v>87140.98</v>
      </c>
    </row>
    <row r="761" spans="1:11" ht="14.4" customHeight="1" x14ac:dyDescent="0.3">
      <c r="A761" s="660" t="s">
        <v>576</v>
      </c>
      <c r="B761" s="661" t="s">
        <v>577</v>
      </c>
      <c r="C761" s="662" t="s">
        <v>598</v>
      </c>
      <c r="D761" s="663" t="s">
        <v>2033</v>
      </c>
      <c r="E761" s="662" t="s">
        <v>5714</v>
      </c>
      <c r="F761" s="663" t="s">
        <v>5715</v>
      </c>
      <c r="G761" s="662" t="s">
        <v>4748</v>
      </c>
      <c r="H761" s="662" t="s">
        <v>4749</v>
      </c>
      <c r="I761" s="664">
        <v>43570.49</v>
      </c>
      <c r="J761" s="664">
        <v>2</v>
      </c>
      <c r="K761" s="665">
        <v>87140.98</v>
      </c>
    </row>
    <row r="762" spans="1:11" ht="14.4" customHeight="1" x14ac:dyDescent="0.3">
      <c r="A762" s="660" t="s">
        <v>576</v>
      </c>
      <c r="B762" s="661" t="s">
        <v>577</v>
      </c>
      <c r="C762" s="662" t="s">
        <v>598</v>
      </c>
      <c r="D762" s="663" t="s">
        <v>2033</v>
      </c>
      <c r="E762" s="662" t="s">
        <v>5714</v>
      </c>
      <c r="F762" s="663" t="s">
        <v>5715</v>
      </c>
      <c r="G762" s="662" t="s">
        <v>4750</v>
      </c>
      <c r="H762" s="662" t="s">
        <v>4751</v>
      </c>
      <c r="I762" s="664">
        <v>13883.47</v>
      </c>
      <c r="J762" s="664">
        <v>1</v>
      </c>
      <c r="K762" s="665">
        <v>13883.47</v>
      </c>
    </row>
    <row r="763" spans="1:11" ht="14.4" customHeight="1" x14ac:dyDescent="0.3">
      <c r="A763" s="660" t="s">
        <v>576</v>
      </c>
      <c r="B763" s="661" t="s">
        <v>577</v>
      </c>
      <c r="C763" s="662" t="s">
        <v>598</v>
      </c>
      <c r="D763" s="663" t="s">
        <v>2033</v>
      </c>
      <c r="E763" s="662" t="s">
        <v>5714</v>
      </c>
      <c r="F763" s="663" t="s">
        <v>5715</v>
      </c>
      <c r="G763" s="662" t="s">
        <v>4752</v>
      </c>
      <c r="H763" s="662" t="s">
        <v>4753</v>
      </c>
      <c r="I763" s="664">
        <v>13883.47</v>
      </c>
      <c r="J763" s="664">
        <v>9</v>
      </c>
      <c r="K763" s="665">
        <v>124951.23</v>
      </c>
    </row>
    <row r="764" spans="1:11" ht="14.4" customHeight="1" x14ac:dyDescent="0.3">
      <c r="A764" s="660" t="s">
        <v>576</v>
      </c>
      <c r="B764" s="661" t="s">
        <v>577</v>
      </c>
      <c r="C764" s="662" t="s">
        <v>598</v>
      </c>
      <c r="D764" s="663" t="s">
        <v>2033</v>
      </c>
      <c r="E764" s="662" t="s">
        <v>5714</v>
      </c>
      <c r="F764" s="663" t="s">
        <v>5715</v>
      </c>
      <c r="G764" s="662" t="s">
        <v>4754</v>
      </c>
      <c r="H764" s="662" t="s">
        <v>4755</v>
      </c>
      <c r="I764" s="664">
        <v>13883.47</v>
      </c>
      <c r="J764" s="664">
        <v>6</v>
      </c>
      <c r="K764" s="665">
        <v>83300.819999999992</v>
      </c>
    </row>
    <row r="765" spans="1:11" ht="14.4" customHeight="1" x14ac:dyDescent="0.3">
      <c r="A765" s="660" t="s">
        <v>576</v>
      </c>
      <c r="B765" s="661" t="s">
        <v>577</v>
      </c>
      <c r="C765" s="662" t="s">
        <v>598</v>
      </c>
      <c r="D765" s="663" t="s">
        <v>2033</v>
      </c>
      <c r="E765" s="662" t="s">
        <v>5714</v>
      </c>
      <c r="F765" s="663" t="s">
        <v>5715</v>
      </c>
      <c r="G765" s="662" t="s">
        <v>4756</v>
      </c>
      <c r="H765" s="662" t="s">
        <v>4757</v>
      </c>
      <c r="I765" s="664">
        <v>236.42</v>
      </c>
      <c r="J765" s="664">
        <v>3</v>
      </c>
      <c r="K765" s="665">
        <v>709.26</v>
      </c>
    </row>
    <row r="766" spans="1:11" ht="14.4" customHeight="1" x14ac:dyDescent="0.3">
      <c r="A766" s="660" t="s">
        <v>576</v>
      </c>
      <c r="B766" s="661" t="s">
        <v>577</v>
      </c>
      <c r="C766" s="662" t="s">
        <v>598</v>
      </c>
      <c r="D766" s="663" t="s">
        <v>2033</v>
      </c>
      <c r="E766" s="662" t="s">
        <v>5714</v>
      </c>
      <c r="F766" s="663" t="s">
        <v>5715</v>
      </c>
      <c r="G766" s="662" t="s">
        <v>4758</v>
      </c>
      <c r="H766" s="662" t="s">
        <v>4759</v>
      </c>
      <c r="I766" s="664">
        <v>13840.579999999994</v>
      </c>
      <c r="J766" s="664">
        <v>15</v>
      </c>
      <c r="K766" s="665">
        <v>207608.69999999992</v>
      </c>
    </row>
    <row r="767" spans="1:11" ht="14.4" customHeight="1" x14ac:dyDescent="0.3">
      <c r="A767" s="660" t="s">
        <v>576</v>
      </c>
      <c r="B767" s="661" t="s">
        <v>577</v>
      </c>
      <c r="C767" s="662" t="s">
        <v>598</v>
      </c>
      <c r="D767" s="663" t="s">
        <v>2033</v>
      </c>
      <c r="E767" s="662" t="s">
        <v>5714</v>
      </c>
      <c r="F767" s="663" t="s">
        <v>5715</v>
      </c>
      <c r="G767" s="662" t="s">
        <v>4760</v>
      </c>
      <c r="H767" s="662" t="s">
        <v>4761</v>
      </c>
      <c r="I767" s="664">
        <v>13840.579999999994</v>
      </c>
      <c r="J767" s="664">
        <v>15</v>
      </c>
      <c r="K767" s="665">
        <v>207608.69999999992</v>
      </c>
    </row>
    <row r="768" spans="1:11" ht="14.4" customHeight="1" x14ac:dyDescent="0.3">
      <c r="A768" s="660" t="s">
        <v>576</v>
      </c>
      <c r="B768" s="661" t="s">
        <v>577</v>
      </c>
      <c r="C768" s="662" t="s">
        <v>598</v>
      </c>
      <c r="D768" s="663" t="s">
        <v>2033</v>
      </c>
      <c r="E768" s="662" t="s">
        <v>5714</v>
      </c>
      <c r="F768" s="663" t="s">
        <v>5715</v>
      </c>
      <c r="G768" s="662" t="s">
        <v>4762</v>
      </c>
      <c r="H768" s="662" t="s">
        <v>4763</v>
      </c>
      <c r="I768" s="664">
        <v>13840.579999999996</v>
      </c>
      <c r="J768" s="664">
        <v>13</v>
      </c>
      <c r="K768" s="665">
        <v>179927.53999999995</v>
      </c>
    </row>
    <row r="769" spans="1:11" ht="14.4" customHeight="1" x14ac:dyDescent="0.3">
      <c r="A769" s="660" t="s">
        <v>576</v>
      </c>
      <c r="B769" s="661" t="s">
        <v>577</v>
      </c>
      <c r="C769" s="662" t="s">
        <v>598</v>
      </c>
      <c r="D769" s="663" t="s">
        <v>2033</v>
      </c>
      <c r="E769" s="662" t="s">
        <v>5714</v>
      </c>
      <c r="F769" s="663" t="s">
        <v>5715</v>
      </c>
      <c r="G769" s="662" t="s">
        <v>4764</v>
      </c>
      <c r="H769" s="662" t="s">
        <v>4765</v>
      </c>
      <c r="I769" s="664">
        <v>13840.579999999998</v>
      </c>
      <c r="J769" s="664">
        <v>10</v>
      </c>
      <c r="K769" s="665">
        <v>138405.79999999999</v>
      </c>
    </row>
    <row r="770" spans="1:11" ht="14.4" customHeight="1" x14ac:dyDescent="0.3">
      <c r="A770" s="660" t="s">
        <v>576</v>
      </c>
      <c r="B770" s="661" t="s">
        <v>577</v>
      </c>
      <c r="C770" s="662" t="s">
        <v>598</v>
      </c>
      <c r="D770" s="663" t="s">
        <v>2033</v>
      </c>
      <c r="E770" s="662" t="s">
        <v>5714</v>
      </c>
      <c r="F770" s="663" t="s">
        <v>5715</v>
      </c>
      <c r="G770" s="662" t="s">
        <v>4766</v>
      </c>
      <c r="H770" s="662" t="s">
        <v>4767</v>
      </c>
      <c r="I770" s="664">
        <v>13840.58</v>
      </c>
      <c r="J770" s="664">
        <v>3</v>
      </c>
      <c r="K770" s="665">
        <v>41521.74</v>
      </c>
    </row>
    <row r="771" spans="1:11" ht="14.4" customHeight="1" x14ac:dyDescent="0.3">
      <c r="A771" s="660" t="s">
        <v>576</v>
      </c>
      <c r="B771" s="661" t="s">
        <v>577</v>
      </c>
      <c r="C771" s="662" t="s">
        <v>598</v>
      </c>
      <c r="D771" s="663" t="s">
        <v>2033</v>
      </c>
      <c r="E771" s="662" t="s">
        <v>5714</v>
      </c>
      <c r="F771" s="663" t="s">
        <v>5715</v>
      </c>
      <c r="G771" s="662" t="s">
        <v>4768</v>
      </c>
      <c r="H771" s="662" t="s">
        <v>4769</v>
      </c>
      <c r="I771" s="664">
        <v>279.3</v>
      </c>
      <c r="J771" s="664">
        <v>5</v>
      </c>
      <c r="K771" s="665">
        <v>1396.5</v>
      </c>
    </row>
    <row r="772" spans="1:11" ht="14.4" customHeight="1" x14ac:dyDescent="0.3">
      <c r="A772" s="660" t="s">
        <v>576</v>
      </c>
      <c r="B772" s="661" t="s">
        <v>577</v>
      </c>
      <c r="C772" s="662" t="s">
        <v>598</v>
      </c>
      <c r="D772" s="663" t="s">
        <v>2033</v>
      </c>
      <c r="E772" s="662" t="s">
        <v>5714</v>
      </c>
      <c r="F772" s="663" t="s">
        <v>5715</v>
      </c>
      <c r="G772" s="662" t="s">
        <v>4770</v>
      </c>
      <c r="H772" s="662" t="s">
        <v>4771</v>
      </c>
      <c r="I772" s="664">
        <v>8027.68</v>
      </c>
      <c r="J772" s="664">
        <v>6</v>
      </c>
      <c r="K772" s="665">
        <v>48166.080000000002</v>
      </c>
    </row>
    <row r="773" spans="1:11" ht="14.4" customHeight="1" x14ac:dyDescent="0.3">
      <c r="A773" s="660" t="s">
        <v>576</v>
      </c>
      <c r="B773" s="661" t="s">
        <v>577</v>
      </c>
      <c r="C773" s="662" t="s">
        <v>598</v>
      </c>
      <c r="D773" s="663" t="s">
        <v>2033</v>
      </c>
      <c r="E773" s="662" t="s">
        <v>5714</v>
      </c>
      <c r="F773" s="663" t="s">
        <v>5715</v>
      </c>
      <c r="G773" s="662" t="s">
        <v>4772</v>
      </c>
      <c r="H773" s="662" t="s">
        <v>4773</v>
      </c>
      <c r="I773" s="664">
        <v>8027.6799999999967</v>
      </c>
      <c r="J773" s="664">
        <v>18</v>
      </c>
      <c r="K773" s="665">
        <v>144498.23999999993</v>
      </c>
    </row>
    <row r="774" spans="1:11" ht="14.4" customHeight="1" x14ac:dyDescent="0.3">
      <c r="A774" s="660" t="s">
        <v>576</v>
      </c>
      <c r="B774" s="661" t="s">
        <v>577</v>
      </c>
      <c r="C774" s="662" t="s">
        <v>598</v>
      </c>
      <c r="D774" s="663" t="s">
        <v>2033</v>
      </c>
      <c r="E774" s="662" t="s">
        <v>5714</v>
      </c>
      <c r="F774" s="663" t="s">
        <v>5715</v>
      </c>
      <c r="G774" s="662" t="s">
        <v>4774</v>
      </c>
      <c r="H774" s="662" t="s">
        <v>4775</v>
      </c>
      <c r="I774" s="664">
        <v>8027.6799999999939</v>
      </c>
      <c r="J774" s="664">
        <v>49</v>
      </c>
      <c r="K774" s="665">
        <v>393356.31999999972</v>
      </c>
    </row>
    <row r="775" spans="1:11" ht="14.4" customHeight="1" x14ac:dyDescent="0.3">
      <c r="A775" s="660" t="s">
        <v>576</v>
      </c>
      <c r="B775" s="661" t="s">
        <v>577</v>
      </c>
      <c r="C775" s="662" t="s">
        <v>598</v>
      </c>
      <c r="D775" s="663" t="s">
        <v>2033</v>
      </c>
      <c r="E775" s="662" t="s">
        <v>5714</v>
      </c>
      <c r="F775" s="663" t="s">
        <v>5715</v>
      </c>
      <c r="G775" s="662" t="s">
        <v>4776</v>
      </c>
      <c r="H775" s="662" t="s">
        <v>4777</v>
      </c>
      <c r="I775" s="664">
        <v>8027.6799999999939</v>
      </c>
      <c r="J775" s="664">
        <v>48</v>
      </c>
      <c r="K775" s="665">
        <v>385328.63999999972</v>
      </c>
    </row>
    <row r="776" spans="1:11" ht="14.4" customHeight="1" x14ac:dyDescent="0.3">
      <c r="A776" s="660" t="s">
        <v>576</v>
      </c>
      <c r="B776" s="661" t="s">
        <v>577</v>
      </c>
      <c r="C776" s="662" t="s">
        <v>598</v>
      </c>
      <c r="D776" s="663" t="s">
        <v>2033</v>
      </c>
      <c r="E776" s="662" t="s">
        <v>5714</v>
      </c>
      <c r="F776" s="663" t="s">
        <v>5715</v>
      </c>
      <c r="G776" s="662" t="s">
        <v>4778</v>
      </c>
      <c r="H776" s="662" t="s">
        <v>4779</v>
      </c>
      <c r="I776" s="664">
        <v>8027.6799999999957</v>
      </c>
      <c r="J776" s="664">
        <v>19</v>
      </c>
      <c r="K776" s="665">
        <v>152525.91999999993</v>
      </c>
    </row>
    <row r="777" spans="1:11" ht="14.4" customHeight="1" x14ac:dyDescent="0.3">
      <c r="A777" s="660" t="s">
        <v>576</v>
      </c>
      <c r="B777" s="661" t="s">
        <v>577</v>
      </c>
      <c r="C777" s="662" t="s">
        <v>598</v>
      </c>
      <c r="D777" s="663" t="s">
        <v>2033</v>
      </c>
      <c r="E777" s="662" t="s">
        <v>5714</v>
      </c>
      <c r="F777" s="663" t="s">
        <v>5715</v>
      </c>
      <c r="G777" s="662" t="s">
        <v>4780</v>
      </c>
      <c r="H777" s="662" t="s">
        <v>4781</v>
      </c>
      <c r="I777" s="664">
        <v>453.5299999999998</v>
      </c>
      <c r="J777" s="664">
        <v>17</v>
      </c>
      <c r="K777" s="665">
        <v>7710.0099999999966</v>
      </c>
    </row>
    <row r="778" spans="1:11" ht="14.4" customHeight="1" x14ac:dyDescent="0.3">
      <c r="A778" s="660" t="s">
        <v>576</v>
      </c>
      <c r="B778" s="661" t="s">
        <v>577</v>
      </c>
      <c r="C778" s="662" t="s">
        <v>598</v>
      </c>
      <c r="D778" s="663" t="s">
        <v>2033</v>
      </c>
      <c r="E778" s="662" t="s">
        <v>5714</v>
      </c>
      <c r="F778" s="663" t="s">
        <v>5715</v>
      </c>
      <c r="G778" s="662" t="s">
        <v>4782</v>
      </c>
      <c r="H778" s="662" t="s">
        <v>4783</v>
      </c>
      <c r="I778" s="664">
        <v>453.52999999999992</v>
      </c>
      <c r="J778" s="664">
        <v>48</v>
      </c>
      <c r="K778" s="665">
        <v>21769.439999999995</v>
      </c>
    </row>
    <row r="779" spans="1:11" ht="14.4" customHeight="1" x14ac:dyDescent="0.3">
      <c r="A779" s="660" t="s">
        <v>576</v>
      </c>
      <c r="B779" s="661" t="s">
        <v>577</v>
      </c>
      <c r="C779" s="662" t="s">
        <v>598</v>
      </c>
      <c r="D779" s="663" t="s">
        <v>2033</v>
      </c>
      <c r="E779" s="662" t="s">
        <v>5714</v>
      </c>
      <c r="F779" s="663" t="s">
        <v>5715</v>
      </c>
      <c r="G779" s="662" t="s">
        <v>4784</v>
      </c>
      <c r="H779" s="662" t="s">
        <v>4785</v>
      </c>
      <c r="I779" s="664">
        <v>453.52999999999992</v>
      </c>
      <c r="J779" s="664">
        <v>48</v>
      </c>
      <c r="K779" s="665">
        <v>21769.439999999995</v>
      </c>
    </row>
    <row r="780" spans="1:11" ht="14.4" customHeight="1" x14ac:dyDescent="0.3">
      <c r="A780" s="660" t="s">
        <v>576</v>
      </c>
      <c r="B780" s="661" t="s">
        <v>577</v>
      </c>
      <c r="C780" s="662" t="s">
        <v>598</v>
      </c>
      <c r="D780" s="663" t="s">
        <v>2033</v>
      </c>
      <c r="E780" s="662" t="s">
        <v>5714</v>
      </c>
      <c r="F780" s="663" t="s">
        <v>5715</v>
      </c>
      <c r="G780" s="662" t="s">
        <v>4786</v>
      </c>
      <c r="H780" s="662" t="s">
        <v>4787</v>
      </c>
      <c r="I780" s="664">
        <v>453.52999999999986</v>
      </c>
      <c r="J780" s="664">
        <v>21</v>
      </c>
      <c r="K780" s="665">
        <v>9524.1299999999992</v>
      </c>
    </row>
    <row r="781" spans="1:11" ht="14.4" customHeight="1" x14ac:dyDescent="0.3">
      <c r="A781" s="660" t="s">
        <v>576</v>
      </c>
      <c r="B781" s="661" t="s">
        <v>577</v>
      </c>
      <c r="C781" s="662" t="s">
        <v>598</v>
      </c>
      <c r="D781" s="663" t="s">
        <v>2033</v>
      </c>
      <c r="E781" s="662" t="s">
        <v>5714</v>
      </c>
      <c r="F781" s="663" t="s">
        <v>5715</v>
      </c>
      <c r="G781" s="662" t="s">
        <v>4788</v>
      </c>
      <c r="H781" s="662" t="s">
        <v>4789</v>
      </c>
      <c r="I781" s="664">
        <v>2611.7399999999989</v>
      </c>
      <c r="J781" s="664">
        <v>15</v>
      </c>
      <c r="K781" s="665">
        <v>39176.099999999984</v>
      </c>
    </row>
    <row r="782" spans="1:11" ht="14.4" customHeight="1" x14ac:dyDescent="0.3">
      <c r="A782" s="660" t="s">
        <v>576</v>
      </c>
      <c r="B782" s="661" t="s">
        <v>577</v>
      </c>
      <c r="C782" s="662" t="s">
        <v>598</v>
      </c>
      <c r="D782" s="663" t="s">
        <v>2033</v>
      </c>
      <c r="E782" s="662" t="s">
        <v>5714</v>
      </c>
      <c r="F782" s="663" t="s">
        <v>5715</v>
      </c>
      <c r="G782" s="662" t="s">
        <v>4790</v>
      </c>
      <c r="H782" s="662" t="s">
        <v>4791</v>
      </c>
      <c r="I782" s="664">
        <v>2611.7399999999989</v>
      </c>
      <c r="J782" s="664">
        <v>21</v>
      </c>
      <c r="K782" s="665">
        <v>54846.539999999972</v>
      </c>
    </row>
    <row r="783" spans="1:11" ht="14.4" customHeight="1" x14ac:dyDescent="0.3">
      <c r="A783" s="660" t="s">
        <v>576</v>
      </c>
      <c r="B783" s="661" t="s">
        <v>577</v>
      </c>
      <c r="C783" s="662" t="s">
        <v>598</v>
      </c>
      <c r="D783" s="663" t="s">
        <v>2033</v>
      </c>
      <c r="E783" s="662" t="s">
        <v>5714</v>
      </c>
      <c r="F783" s="663" t="s">
        <v>5715</v>
      </c>
      <c r="G783" s="662" t="s">
        <v>4792</v>
      </c>
      <c r="H783" s="662" t="s">
        <v>4793</v>
      </c>
      <c r="I783" s="664">
        <v>2611.7399999999989</v>
      </c>
      <c r="J783" s="664">
        <v>19</v>
      </c>
      <c r="K783" s="665">
        <v>49623.059999999976</v>
      </c>
    </row>
    <row r="784" spans="1:11" ht="14.4" customHeight="1" x14ac:dyDescent="0.3">
      <c r="A784" s="660" t="s">
        <v>576</v>
      </c>
      <c r="B784" s="661" t="s">
        <v>577</v>
      </c>
      <c r="C784" s="662" t="s">
        <v>598</v>
      </c>
      <c r="D784" s="663" t="s">
        <v>2033</v>
      </c>
      <c r="E784" s="662" t="s">
        <v>5714</v>
      </c>
      <c r="F784" s="663" t="s">
        <v>5715</v>
      </c>
      <c r="G784" s="662" t="s">
        <v>4794</v>
      </c>
      <c r="H784" s="662" t="s">
        <v>4795</v>
      </c>
      <c r="I784" s="664">
        <v>2611.7399999999984</v>
      </c>
      <c r="J784" s="664">
        <v>22</v>
      </c>
      <c r="K784" s="665">
        <v>57458.27999999997</v>
      </c>
    </row>
    <row r="785" spans="1:11" ht="14.4" customHeight="1" x14ac:dyDescent="0.3">
      <c r="A785" s="660" t="s">
        <v>576</v>
      </c>
      <c r="B785" s="661" t="s">
        <v>577</v>
      </c>
      <c r="C785" s="662" t="s">
        <v>598</v>
      </c>
      <c r="D785" s="663" t="s">
        <v>2033</v>
      </c>
      <c r="E785" s="662" t="s">
        <v>5714</v>
      </c>
      <c r="F785" s="663" t="s">
        <v>5715</v>
      </c>
      <c r="G785" s="662" t="s">
        <v>4796</v>
      </c>
      <c r="H785" s="662" t="s">
        <v>4797</v>
      </c>
      <c r="I785" s="664">
        <v>2611.7399999999993</v>
      </c>
      <c r="J785" s="664">
        <v>10</v>
      </c>
      <c r="K785" s="665">
        <v>26117.399999999994</v>
      </c>
    </row>
    <row r="786" spans="1:11" ht="14.4" customHeight="1" x14ac:dyDescent="0.3">
      <c r="A786" s="660" t="s">
        <v>576</v>
      </c>
      <c r="B786" s="661" t="s">
        <v>577</v>
      </c>
      <c r="C786" s="662" t="s">
        <v>598</v>
      </c>
      <c r="D786" s="663" t="s">
        <v>2033</v>
      </c>
      <c r="E786" s="662" t="s">
        <v>5714</v>
      </c>
      <c r="F786" s="663" t="s">
        <v>5715</v>
      </c>
      <c r="G786" s="662" t="s">
        <v>4798</v>
      </c>
      <c r="H786" s="662" t="s">
        <v>4799</v>
      </c>
      <c r="I786" s="664">
        <v>16508.1875</v>
      </c>
      <c r="J786" s="664">
        <v>4</v>
      </c>
      <c r="K786" s="665">
        <v>66032.75</v>
      </c>
    </row>
    <row r="787" spans="1:11" ht="14.4" customHeight="1" x14ac:dyDescent="0.3">
      <c r="A787" s="660" t="s">
        <v>576</v>
      </c>
      <c r="B787" s="661" t="s">
        <v>577</v>
      </c>
      <c r="C787" s="662" t="s">
        <v>598</v>
      </c>
      <c r="D787" s="663" t="s">
        <v>2033</v>
      </c>
      <c r="E787" s="662" t="s">
        <v>5714</v>
      </c>
      <c r="F787" s="663" t="s">
        <v>5715</v>
      </c>
      <c r="G787" s="662" t="s">
        <v>4800</v>
      </c>
      <c r="H787" s="662" t="s">
        <v>4801</v>
      </c>
      <c r="I787" s="664">
        <v>7024.6</v>
      </c>
      <c r="J787" s="664">
        <v>5</v>
      </c>
      <c r="K787" s="665">
        <v>35123</v>
      </c>
    </row>
    <row r="788" spans="1:11" ht="14.4" customHeight="1" x14ac:dyDescent="0.3">
      <c r="A788" s="660" t="s">
        <v>576</v>
      </c>
      <c r="B788" s="661" t="s">
        <v>577</v>
      </c>
      <c r="C788" s="662" t="s">
        <v>598</v>
      </c>
      <c r="D788" s="663" t="s">
        <v>2033</v>
      </c>
      <c r="E788" s="662" t="s">
        <v>5714</v>
      </c>
      <c r="F788" s="663" t="s">
        <v>5715</v>
      </c>
      <c r="G788" s="662" t="s">
        <v>4802</v>
      </c>
      <c r="H788" s="662" t="s">
        <v>4803</v>
      </c>
      <c r="I788" s="664">
        <v>8796.1199999999972</v>
      </c>
      <c r="J788" s="664">
        <v>30</v>
      </c>
      <c r="K788" s="665">
        <v>263883.59999999992</v>
      </c>
    </row>
    <row r="789" spans="1:11" ht="14.4" customHeight="1" x14ac:dyDescent="0.3">
      <c r="A789" s="660" t="s">
        <v>576</v>
      </c>
      <c r="B789" s="661" t="s">
        <v>577</v>
      </c>
      <c r="C789" s="662" t="s">
        <v>598</v>
      </c>
      <c r="D789" s="663" t="s">
        <v>2033</v>
      </c>
      <c r="E789" s="662" t="s">
        <v>5714</v>
      </c>
      <c r="F789" s="663" t="s">
        <v>5715</v>
      </c>
      <c r="G789" s="662" t="s">
        <v>4804</v>
      </c>
      <c r="H789" s="662" t="s">
        <v>4805</v>
      </c>
      <c r="I789" s="664">
        <v>21119.99</v>
      </c>
      <c r="J789" s="664">
        <v>9</v>
      </c>
      <c r="K789" s="665">
        <v>190079.91</v>
      </c>
    </row>
    <row r="790" spans="1:11" ht="14.4" customHeight="1" x14ac:dyDescent="0.3">
      <c r="A790" s="660" t="s">
        <v>576</v>
      </c>
      <c r="B790" s="661" t="s">
        <v>577</v>
      </c>
      <c r="C790" s="662" t="s">
        <v>598</v>
      </c>
      <c r="D790" s="663" t="s">
        <v>2033</v>
      </c>
      <c r="E790" s="662" t="s">
        <v>5714</v>
      </c>
      <c r="F790" s="663" t="s">
        <v>5715</v>
      </c>
      <c r="G790" s="662" t="s">
        <v>4806</v>
      </c>
      <c r="H790" s="662" t="s">
        <v>4807</v>
      </c>
      <c r="I790" s="664">
        <v>20285.444545454546</v>
      </c>
      <c r="J790" s="664">
        <v>11</v>
      </c>
      <c r="K790" s="665">
        <v>223139.88999999998</v>
      </c>
    </row>
    <row r="791" spans="1:11" ht="14.4" customHeight="1" x14ac:dyDescent="0.3">
      <c r="A791" s="660" t="s">
        <v>576</v>
      </c>
      <c r="B791" s="661" t="s">
        <v>577</v>
      </c>
      <c r="C791" s="662" t="s">
        <v>598</v>
      </c>
      <c r="D791" s="663" t="s">
        <v>2033</v>
      </c>
      <c r="E791" s="662" t="s">
        <v>5714</v>
      </c>
      <c r="F791" s="663" t="s">
        <v>5715</v>
      </c>
      <c r="G791" s="662" t="s">
        <v>4808</v>
      </c>
      <c r="H791" s="662" t="s">
        <v>4809</v>
      </c>
      <c r="I791" s="664">
        <v>17867</v>
      </c>
      <c r="J791" s="664">
        <v>9</v>
      </c>
      <c r="K791" s="665">
        <v>160803</v>
      </c>
    </row>
    <row r="792" spans="1:11" ht="14.4" customHeight="1" x14ac:dyDescent="0.3">
      <c r="A792" s="660" t="s">
        <v>576</v>
      </c>
      <c r="B792" s="661" t="s">
        <v>577</v>
      </c>
      <c r="C792" s="662" t="s">
        <v>598</v>
      </c>
      <c r="D792" s="663" t="s">
        <v>2033</v>
      </c>
      <c r="E792" s="662" t="s">
        <v>5714</v>
      </c>
      <c r="F792" s="663" t="s">
        <v>5715</v>
      </c>
      <c r="G792" s="662" t="s">
        <v>4810</v>
      </c>
      <c r="H792" s="662" t="s">
        <v>4811</v>
      </c>
      <c r="I792" s="664">
        <v>8603.69</v>
      </c>
      <c r="J792" s="664">
        <v>11</v>
      </c>
      <c r="K792" s="665">
        <v>94640.59</v>
      </c>
    </row>
    <row r="793" spans="1:11" ht="14.4" customHeight="1" x14ac:dyDescent="0.3">
      <c r="A793" s="660" t="s">
        <v>576</v>
      </c>
      <c r="B793" s="661" t="s">
        <v>577</v>
      </c>
      <c r="C793" s="662" t="s">
        <v>598</v>
      </c>
      <c r="D793" s="663" t="s">
        <v>2033</v>
      </c>
      <c r="E793" s="662" t="s">
        <v>5714</v>
      </c>
      <c r="F793" s="663" t="s">
        <v>5715</v>
      </c>
      <c r="G793" s="662" t="s">
        <v>4812</v>
      </c>
      <c r="H793" s="662" t="s">
        <v>4813</v>
      </c>
      <c r="I793" s="664">
        <v>9013.39</v>
      </c>
      <c r="J793" s="664">
        <v>6</v>
      </c>
      <c r="K793" s="665">
        <v>54080.34</v>
      </c>
    </row>
    <row r="794" spans="1:11" ht="14.4" customHeight="1" x14ac:dyDescent="0.3">
      <c r="A794" s="660" t="s">
        <v>576</v>
      </c>
      <c r="B794" s="661" t="s">
        <v>577</v>
      </c>
      <c r="C794" s="662" t="s">
        <v>598</v>
      </c>
      <c r="D794" s="663" t="s">
        <v>2033</v>
      </c>
      <c r="E794" s="662" t="s">
        <v>5714</v>
      </c>
      <c r="F794" s="663" t="s">
        <v>5715</v>
      </c>
      <c r="G794" s="662" t="s">
        <v>4814</v>
      </c>
      <c r="H794" s="662" t="s">
        <v>4815</v>
      </c>
      <c r="I794" s="664">
        <v>3248.9899999999993</v>
      </c>
      <c r="J794" s="664">
        <v>23</v>
      </c>
      <c r="K794" s="665">
        <v>74726.76999999999</v>
      </c>
    </row>
    <row r="795" spans="1:11" ht="14.4" customHeight="1" x14ac:dyDescent="0.3">
      <c r="A795" s="660" t="s">
        <v>576</v>
      </c>
      <c r="B795" s="661" t="s">
        <v>577</v>
      </c>
      <c r="C795" s="662" t="s">
        <v>598</v>
      </c>
      <c r="D795" s="663" t="s">
        <v>2033</v>
      </c>
      <c r="E795" s="662" t="s">
        <v>5714</v>
      </c>
      <c r="F795" s="663" t="s">
        <v>5715</v>
      </c>
      <c r="G795" s="662" t="s">
        <v>4816</v>
      </c>
      <c r="H795" s="662" t="s">
        <v>4817</v>
      </c>
      <c r="I795" s="664">
        <v>3248.9900000000007</v>
      </c>
      <c r="J795" s="664">
        <v>47</v>
      </c>
      <c r="K795" s="665">
        <v>152702.53000000003</v>
      </c>
    </row>
    <row r="796" spans="1:11" ht="14.4" customHeight="1" x14ac:dyDescent="0.3">
      <c r="A796" s="660" t="s">
        <v>576</v>
      </c>
      <c r="B796" s="661" t="s">
        <v>577</v>
      </c>
      <c r="C796" s="662" t="s">
        <v>598</v>
      </c>
      <c r="D796" s="663" t="s">
        <v>2033</v>
      </c>
      <c r="E796" s="662" t="s">
        <v>5714</v>
      </c>
      <c r="F796" s="663" t="s">
        <v>5715</v>
      </c>
      <c r="G796" s="662" t="s">
        <v>4818</v>
      </c>
      <c r="H796" s="662" t="s">
        <v>4819</v>
      </c>
      <c r="I796" s="664">
        <v>10344.24</v>
      </c>
      <c r="J796" s="664">
        <v>2</v>
      </c>
      <c r="K796" s="665">
        <v>20688.48</v>
      </c>
    </row>
    <row r="797" spans="1:11" ht="14.4" customHeight="1" x14ac:dyDescent="0.3">
      <c r="A797" s="660" t="s">
        <v>576</v>
      </c>
      <c r="B797" s="661" t="s">
        <v>577</v>
      </c>
      <c r="C797" s="662" t="s">
        <v>598</v>
      </c>
      <c r="D797" s="663" t="s">
        <v>2033</v>
      </c>
      <c r="E797" s="662" t="s">
        <v>5714</v>
      </c>
      <c r="F797" s="663" t="s">
        <v>5715</v>
      </c>
      <c r="G797" s="662" t="s">
        <v>4820</v>
      </c>
      <c r="H797" s="662" t="s">
        <v>4821</v>
      </c>
      <c r="I797" s="664">
        <v>8796.1200000000008</v>
      </c>
      <c r="J797" s="664">
        <v>8</v>
      </c>
      <c r="K797" s="665">
        <v>70368.960000000006</v>
      </c>
    </row>
    <row r="798" spans="1:11" ht="14.4" customHeight="1" x14ac:dyDescent="0.3">
      <c r="A798" s="660" t="s">
        <v>576</v>
      </c>
      <c r="B798" s="661" t="s">
        <v>577</v>
      </c>
      <c r="C798" s="662" t="s">
        <v>598</v>
      </c>
      <c r="D798" s="663" t="s">
        <v>2033</v>
      </c>
      <c r="E798" s="662" t="s">
        <v>5714</v>
      </c>
      <c r="F798" s="663" t="s">
        <v>5715</v>
      </c>
      <c r="G798" s="662" t="s">
        <v>4822</v>
      </c>
      <c r="H798" s="662" t="s">
        <v>4823</v>
      </c>
      <c r="I798" s="664">
        <v>5390</v>
      </c>
      <c r="J798" s="664">
        <v>8</v>
      </c>
      <c r="K798" s="665">
        <v>43120</v>
      </c>
    </row>
    <row r="799" spans="1:11" ht="14.4" customHeight="1" x14ac:dyDescent="0.3">
      <c r="A799" s="660" t="s">
        <v>576</v>
      </c>
      <c r="B799" s="661" t="s">
        <v>577</v>
      </c>
      <c r="C799" s="662" t="s">
        <v>598</v>
      </c>
      <c r="D799" s="663" t="s">
        <v>2033</v>
      </c>
      <c r="E799" s="662" t="s">
        <v>5714</v>
      </c>
      <c r="F799" s="663" t="s">
        <v>5715</v>
      </c>
      <c r="G799" s="662" t="s">
        <v>4824</v>
      </c>
      <c r="H799" s="662" t="s">
        <v>4825</v>
      </c>
      <c r="I799" s="664">
        <v>1876.8500000000015</v>
      </c>
      <c r="J799" s="664">
        <v>54</v>
      </c>
      <c r="K799" s="665">
        <v>101349.90000000008</v>
      </c>
    </row>
    <row r="800" spans="1:11" ht="14.4" customHeight="1" x14ac:dyDescent="0.3">
      <c r="A800" s="660" t="s">
        <v>576</v>
      </c>
      <c r="B800" s="661" t="s">
        <v>577</v>
      </c>
      <c r="C800" s="662" t="s">
        <v>598</v>
      </c>
      <c r="D800" s="663" t="s">
        <v>2033</v>
      </c>
      <c r="E800" s="662" t="s">
        <v>5714</v>
      </c>
      <c r="F800" s="663" t="s">
        <v>5715</v>
      </c>
      <c r="G800" s="662" t="s">
        <v>4826</v>
      </c>
      <c r="H800" s="662" t="s">
        <v>4827</v>
      </c>
      <c r="I800" s="664">
        <v>1876.8499999999997</v>
      </c>
      <c r="J800" s="664">
        <v>13</v>
      </c>
      <c r="K800" s="665">
        <v>24399.049999999996</v>
      </c>
    </row>
    <row r="801" spans="1:11" ht="14.4" customHeight="1" x14ac:dyDescent="0.3">
      <c r="A801" s="660" t="s">
        <v>576</v>
      </c>
      <c r="B801" s="661" t="s">
        <v>577</v>
      </c>
      <c r="C801" s="662" t="s">
        <v>598</v>
      </c>
      <c r="D801" s="663" t="s">
        <v>2033</v>
      </c>
      <c r="E801" s="662" t="s">
        <v>5714</v>
      </c>
      <c r="F801" s="663" t="s">
        <v>5715</v>
      </c>
      <c r="G801" s="662" t="s">
        <v>4828</v>
      </c>
      <c r="H801" s="662" t="s">
        <v>4829</v>
      </c>
      <c r="I801" s="664">
        <v>1876.8499999999997</v>
      </c>
      <c r="J801" s="664">
        <v>38</v>
      </c>
      <c r="K801" s="665">
        <v>71320.299999999988</v>
      </c>
    </row>
    <row r="802" spans="1:11" ht="14.4" customHeight="1" x14ac:dyDescent="0.3">
      <c r="A802" s="660" t="s">
        <v>576</v>
      </c>
      <c r="B802" s="661" t="s">
        <v>577</v>
      </c>
      <c r="C802" s="662" t="s">
        <v>598</v>
      </c>
      <c r="D802" s="663" t="s">
        <v>2033</v>
      </c>
      <c r="E802" s="662" t="s">
        <v>5714</v>
      </c>
      <c r="F802" s="663" t="s">
        <v>5715</v>
      </c>
      <c r="G802" s="662" t="s">
        <v>4830</v>
      </c>
      <c r="H802" s="662" t="s">
        <v>4831</v>
      </c>
      <c r="I802" s="664">
        <v>1876.849999999999</v>
      </c>
      <c r="J802" s="664">
        <v>30</v>
      </c>
      <c r="K802" s="665">
        <v>56305.499999999971</v>
      </c>
    </row>
    <row r="803" spans="1:11" ht="14.4" customHeight="1" x14ac:dyDescent="0.3">
      <c r="A803" s="660" t="s">
        <v>576</v>
      </c>
      <c r="B803" s="661" t="s">
        <v>577</v>
      </c>
      <c r="C803" s="662" t="s">
        <v>598</v>
      </c>
      <c r="D803" s="663" t="s">
        <v>2033</v>
      </c>
      <c r="E803" s="662" t="s">
        <v>5714</v>
      </c>
      <c r="F803" s="663" t="s">
        <v>5715</v>
      </c>
      <c r="G803" s="662" t="s">
        <v>4832</v>
      </c>
      <c r="H803" s="662" t="s">
        <v>4833</v>
      </c>
      <c r="I803" s="664">
        <v>4848.01</v>
      </c>
      <c r="J803" s="664">
        <v>5</v>
      </c>
      <c r="K803" s="665">
        <v>24240.050000000003</v>
      </c>
    </row>
    <row r="804" spans="1:11" ht="14.4" customHeight="1" x14ac:dyDescent="0.3">
      <c r="A804" s="660" t="s">
        <v>576</v>
      </c>
      <c r="B804" s="661" t="s">
        <v>577</v>
      </c>
      <c r="C804" s="662" t="s">
        <v>598</v>
      </c>
      <c r="D804" s="663" t="s">
        <v>2033</v>
      </c>
      <c r="E804" s="662" t="s">
        <v>5714</v>
      </c>
      <c r="F804" s="663" t="s">
        <v>5715</v>
      </c>
      <c r="G804" s="662" t="s">
        <v>4834</v>
      </c>
      <c r="H804" s="662" t="s">
        <v>4835</v>
      </c>
      <c r="I804" s="664">
        <v>4848.0100000000057</v>
      </c>
      <c r="J804" s="664">
        <v>96</v>
      </c>
      <c r="K804" s="665">
        <v>465408.96000000054</v>
      </c>
    </row>
    <row r="805" spans="1:11" ht="14.4" customHeight="1" x14ac:dyDescent="0.3">
      <c r="A805" s="660" t="s">
        <v>576</v>
      </c>
      <c r="B805" s="661" t="s">
        <v>577</v>
      </c>
      <c r="C805" s="662" t="s">
        <v>598</v>
      </c>
      <c r="D805" s="663" t="s">
        <v>2033</v>
      </c>
      <c r="E805" s="662" t="s">
        <v>5714</v>
      </c>
      <c r="F805" s="663" t="s">
        <v>5715</v>
      </c>
      <c r="G805" s="662" t="s">
        <v>4836</v>
      </c>
      <c r="H805" s="662" t="s">
        <v>4837</v>
      </c>
      <c r="I805" s="664">
        <v>4848.01</v>
      </c>
      <c r="J805" s="664">
        <v>34</v>
      </c>
      <c r="K805" s="665">
        <v>164832.34</v>
      </c>
    </row>
    <row r="806" spans="1:11" ht="14.4" customHeight="1" x14ac:dyDescent="0.3">
      <c r="A806" s="660" t="s">
        <v>576</v>
      </c>
      <c r="B806" s="661" t="s">
        <v>577</v>
      </c>
      <c r="C806" s="662" t="s">
        <v>598</v>
      </c>
      <c r="D806" s="663" t="s">
        <v>2033</v>
      </c>
      <c r="E806" s="662" t="s">
        <v>5714</v>
      </c>
      <c r="F806" s="663" t="s">
        <v>5715</v>
      </c>
      <c r="G806" s="662" t="s">
        <v>4838</v>
      </c>
      <c r="H806" s="662" t="s">
        <v>4839</v>
      </c>
      <c r="I806" s="664">
        <v>16327.48</v>
      </c>
      <c r="J806" s="664">
        <v>1</v>
      </c>
      <c r="K806" s="665">
        <v>16327.48</v>
      </c>
    </row>
    <row r="807" spans="1:11" ht="14.4" customHeight="1" x14ac:dyDescent="0.3">
      <c r="A807" s="660" t="s">
        <v>576</v>
      </c>
      <c r="B807" s="661" t="s">
        <v>577</v>
      </c>
      <c r="C807" s="662" t="s">
        <v>598</v>
      </c>
      <c r="D807" s="663" t="s">
        <v>2033</v>
      </c>
      <c r="E807" s="662" t="s">
        <v>5714</v>
      </c>
      <c r="F807" s="663" t="s">
        <v>5715</v>
      </c>
      <c r="G807" s="662" t="s">
        <v>4840</v>
      </c>
      <c r="H807" s="662" t="s">
        <v>4841</v>
      </c>
      <c r="I807" s="664">
        <v>9091.01</v>
      </c>
      <c r="J807" s="664">
        <v>8</v>
      </c>
      <c r="K807" s="665">
        <v>72728.08</v>
      </c>
    </row>
    <row r="808" spans="1:11" ht="14.4" customHeight="1" x14ac:dyDescent="0.3">
      <c r="A808" s="660" t="s">
        <v>576</v>
      </c>
      <c r="B808" s="661" t="s">
        <v>577</v>
      </c>
      <c r="C808" s="662" t="s">
        <v>598</v>
      </c>
      <c r="D808" s="663" t="s">
        <v>2033</v>
      </c>
      <c r="E808" s="662" t="s">
        <v>5714</v>
      </c>
      <c r="F808" s="663" t="s">
        <v>5715</v>
      </c>
      <c r="G808" s="662" t="s">
        <v>4842</v>
      </c>
      <c r="H808" s="662" t="s">
        <v>4843</v>
      </c>
      <c r="I808" s="664">
        <v>3854.92</v>
      </c>
      <c r="J808" s="664">
        <v>1</v>
      </c>
      <c r="K808" s="665">
        <v>3854.92</v>
      </c>
    </row>
    <row r="809" spans="1:11" ht="14.4" customHeight="1" x14ac:dyDescent="0.3">
      <c r="A809" s="660" t="s">
        <v>576</v>
      </c>
      <c r="B809" s="661" t="s">
        <v>577</v>
      </c>
      <c r="C809" s="662" t="s">
        <v>598</v>
      </c>
      <c r="D809" s="663" t="s">
        <v>2033</v>
      </c>
      <c r="E809" s="662" t="s">
        <v>5714</v>
      </c>
      <c r="F809" s="663" t="s">
        <v>5715</v>
      </c>
      <c r="G809" s="662" t="s">
        <v>4844</v>
      </c>
      <c r="H809" s="662" t="s">
        <v>4845</v>
      </c>
      <c r="I809" s="664">
        <v>4848.01</v>
      </c>
      <c r="J809" s="664">
        <v>5</v>
      </c>
      <c r="K809" s="665">
        <v>24240.050000000003</v>
      </c>
    </row>
    <row r="810" spans="1:11" ht="14.4" customHeight="1" x14ac:dyDescent="0.3">
      <c r="A810" s="660" t="s">
        <v>576</v>
      </c>
      <c r="B810" s="661" t="s">
        <v>577</v>
      </c>
      <c r="C810" s="662" t="s">
        <v>598</v>
      </c>
      <c r="D810" s="663" t="s">
        <v>2033</v>
      </c>
      <c r="E810" s="662" t="s">
        <v>5714</v>
      </c>
      <c r="F810" s="663" t="s">
        <v>5715</v>
      </c>
      <c r="G810" s="662" t="s">
        <v>4846</v>
      </c>
      <c r="H810" s="662" t="s">
        <v>4847</v>
      </c>
      <c r="I810" s="664">
        <v>10720.3</v>
      </c>
      <c r="J810" s="664">
        <v>1</v>
      </c>
      <c r="K810" s="665">
        <v>10720.3</v>
      </c>
    </row>
    <row r="811" spans="1:11" ht="14.4" customHeight="1" x14ac:dyDescent="0.3">
      <c r="A811" s="660" t="s">
        <v>576</v>
      </c>
      <c r="B811" s="661" t="s">
        <v>577</v>
      </c>
      <c r="C811" s="662" t="s">
        <v>598</v>
      </c>
      <c r="D811" s="663" t="s">
        <v>2033</v>
      </c>
      <c r="E811" s="662" t="s">
        <v>5714</v>
      </c>
      <c r="F811" s="663" t="s">
        <v>5715</v>
      </c>
      <c r="G811" s="662" t="s">
        <v>4848</v>
      </c>
      <c r="H811" s="662" t="s">
        <v>4849</v>
      </c>
      <c r="I811" s="664">
        <v>6840</v>
      </c>
      <c r="J811" s="664">
        <v>3</v>
      </c>
      <c r="K811" s="665">
        <v>20520</v>
      </c>
    </row>
    <row r="812" spans="1:11" ht="14.4" customHeight="1" x14ac:dyDescent="0.3">
      <c r="A812" s="660" t="s">
        <v>576</v>
      </c>
      <c r="B812" s="661" t="s">
        <v>577</v>
      </c>
      <c r="C812" s="662" t="s">
        <v>598</v>
      </c>
      <c r="D812" s="663" t="s">
        <v>2033</v>
      </c>
      <c r="E812" s="662" t="s">
        <v>5714</v>
      </c>
      <c r="F812" s="663" t="s">
        <v>5715</v>
      </c>
      <c r="G812" s="662" t="s">
        <v>4850</v>
      </c>
      <c r="H812" s="662" t="s">
        <v>4851</v>
      </c>
      <c r="I812" s="664">
        <v>8796.1200000000008</v>
      </c>
      <c r="J812" s="664">
        <v>9</v>
      </c>
      <c r="K812" s="665">
        <v>79165.08</v>
      </c>
    </row>
    <row r="813" spans="1:11" ht="14.4" customHeight="1" x14ac:dyDescent="0.3">
      <c r="A813" s="660" t="s">
        <v>576</v>
      </c>
      <c r="B813" s="661" t="s">
        <v>577</v>
      </c>
      <c r="C813" s="662" t="s">
        <v>598</v>
      </c>
      <c r="D813" s="663" t="s">
        <v>2033</v>
      </c>
      <c r="E813" s="662" t="s">
        <v>5714</v>
      </c>
      <c r="F813" s="663" t="s">
        <v>5715</v>
      </c>
      <c r="G813" s="662" t="s">
        <v>4852</v>
      </c>
      <c r="H813" s="662" t="s">
        <v>4853</v>
      </c>
      <c r="I813" s="664">
        <v>6512.52</v>
      </c>
      <c r="J813" s="664">
        <v>2</v>
      </c>
      <c r="K813" s="665">
        <v>13025.04</v>
      </c>
    </row>
    <row r="814" spans="1:11" ht="14.4" customHeight="1" x14ac:dyDescent="0.3">
      <c r="A814" s="660" t="s">
        <v>576</v>
      </c>
      <c r="B814" s="661" t="s">
        <v>577</v>
      </c>
      <c r="C814" s="662" t="s">
        <v>598</v>
      </c>
      <c r="D814" s="663" t="s">
        <v>2033</v>
      </c>
      <c r="E814" s="662" t="s">
        <v>5714</v>
      </c>
      <c r="F814" s="663" t="s">
        <v>5715</v>
      </c>
      <c r="G814" s="662" t="s">
        <v>4854</v>
      </c>
      <c r="H814" s="662" t="s">
        <v>4855</v>
      </c>
      <c r="I814" s="664">
        <v>13883.47</v>
      </c>
      <c r="J814" s="664">
        <v>2</v>
      </c>
      <c r="K814" s="665">
        <v>27766.94</v>
      </c>
    </row>
    <row r="815" spans="1:11" ht="14.4" customHeight="1" x14ac:dyDescent="0.3">
      <c r="A815" s="660" t="s">
        <v>576</v>
      </c>
      <c r="B815" s="661" t="s">
        <v>577</v>
      </c>
      <c r="C815" s="662" t="s">
        <v>598</v>
      </c>
      <c r="D815" s="663" t="s">
        <v>2033</v>
      </c>
      <c r="E815" s="662" t="s">
        <v>5714</v>
      </c>
      <c r="F815" s="663" t="s">
        <v>5715</v>
      </c>
      <c r="G815" s="662" t="s">
        <v>4856</v>
      </c>
      <c r="H815" s="662" t="s">
        <v>4857</v>
      </c>
      <c r="I815" s="664">
        <v>236.42</v>
      </c>
      <c r="J815" s="664">
        <v>2</v>
      </c>
      <c r="K815" s="665">
        <v>472.84</v>
      </c>
    </row>
    <row r="816" spans="1:11" ht="14.4" customHeight="1" x14ac:dyDescent="0.3">
      <c r="A816" s="660" t="s">
        <v>576</v>
      </c>
      <c r="B816" s="661" t="s">
        <v>577</v>
      </c>
      <c r="C816" s="662" t="s">
        <v>598</v>
      </c>
      <c r="D816" s="663" t="s">
        <v>2033</v>
      </c>
      <c r="E816" s="662" t="s">
        <v>5714</v>
      </c>
      <c r="F816" s="663" t="s">
        <v>5715</v>
      </c>
      <c r="G816" s="662" t="s">
        <v>4858</v>
      </c>
      <c r="H816" s="662" t="s">
        <v>4859</v>
      </c>
      <c r="I816" s="664">
        <v>236.42</v>
      </c>
      <c r="J816" s="664">
        <v>4</v>
      </c>
      <c r="K816" s="665">
        <v>945.68</v>
      </c>
    </row>
    <row r="817" spans="1:11" ht="14.4" customHeight="1" x14ac:dyDescent="0.3">
      <c r="A817" s="660" t="s">
        <v>576</v>
      </c>
      <c r="B817" s="661" t="s">
        <v>577</v>
      </c>
      <c r="C817" s="662" t="s">
        <v>598</v>
      </c>
      <c r="D817" s="663" t="s">
        <v>2033</v>
      </c>
      <c r="E817" s="662" t="s">
        <v>5714</v>
      </c>
      <c r="F817" s="663" t="s">
        <v>5715</v>
      </c>
      <c r="G817" s="662" t="s">
        <v>4860</v>
      </c>
      <c r="H817" s="662" t="s">
        <v>4861</v>
      </c>
      <c r="I817" s="664">
        <v>13840.58</v>
      </c>
      <c r="J817" s="664">
        <v>8</v>
      </c>
      <c r="K817" s="665">
        <v>110724.64</v>
      </c>
    </row>
    <row r="818" spans="1:11" ht="14.4" customHeight="1" x14ac:dyDescent="0.3">
      <c r="A818" s="660" t="s">
        <v>576</v>
      </c>
      <c r="B818" s="661" t="s">
        <v>577</v>
      </c>
      <c r="C818" s="662" t="s">
        <v>598</v>
      </c>
      <c r="D818" s="663" t="s">
        <v>2033</v>
      </c>
      <c r="E818" s="662" t="s">
        <v>5714</v>
      </c>
      <c r="F818" s="663" t="s">
        <v>5715</v>
      </c>
      <c r="G818" s="662" t="s">
        <v>4862</v>
      </c>
      <c r="H818" s="662" t="s">
        <v>4863</v>
      </c>
      <c r="I818" s="664">
        <v>13840.58</v>
      </c>
      <c r="J818" s="664">
        <v>3</v>
      </c>
      <c r="K818" s="665">
        <v>41521.74</v>
      </c>
    </row>
    <row r="819" spans="1:11" ht="14.4" customHeight="1" x14ac:dyDescent="0.3">
      <c r="A819" s="660" t="s">
        <v>576</v>
      </c>
      <c r="B819" s="661" t="s">
        <v>577</v>
      </c>
      <c r="C819" s="662" t="s">
        <v>598</v>
      </c>
      <c r="D819" s="663" t="s">
        <v>2033</v>
      </c>
      <c r="E819" s="662" t="s">
        <v>5714</v>
      </c>
      <c r="F819" s="663" t="s">
        <v>5715</v>
      </c>
      <c r="G819" s="662" t="s">
        <v>4864</v>
      </c>
      <c r="H819" s="662" t="s">
        <v>4865</v>
      </c>
      <c r="I819" s="664">
        <v>4848.0100000000011</v>
      </c>
      <c r="J819" s="664">
        <v>6</v>
      </c>
      <c r="K819" s="665">
        <v>29088.060000000005</v>
      </c>
    </row>
    <row r="820" spans="1:11" ht="14.4" customHeight="1" x14ac:dyDescent="0.3">
      <c r="A820" s="660" t="s">
        <v>576</v>
      </c>
      <c r="B820" s="661" t="s">
        <v>577</v>
      </c>
      <c r="C820" s="662" t="s">
        <v>598</v>
      </c>
      <c r="D820" s="663" t="s">
        <v>2033</v>
      </c>
      <c r="E820" s="662" t="s">
        <v>5714</v>
      </c>
      <c r="F820" s="663" t="s">
        <v>5715</v>
      </c>
      <c r="G820" s="662" t="s">
        <v>4866</v>
      </c>
      <c r="H820" s="662" t="s">
        <v>4867</v>
      </c>
      <c r="I820" s="664">
        <v>2611.7399999999998</v>
      </c>
      <c r="J820" s="664">
        <v>5</v>
      </c>
      <c r="K820" s="665">
        <v>13058.699999999999</v>
      </c>
    </row>
    <row r="821" spans="1:11" ht="14.4" customHeight="1" x14ac:dyDescent="0.3">
      <c r="A821" s="660" t="s">
        <v>576</v>
      </c>
      <c r="B821" s="661" t="s">
        <v>577</v>
      </c>
      <c r="C821" s="662" t="s">
        <v>598</v>
      </c>
      <c r="D821" s="663" t="s">
        <v>2033</v>
      </c>
      <c r="E821" s="662" t="s">
        <v>5714</v>
      </c>
      <c r="F821" s="663" t="s">
        <v>5715</v>
      </c>
      <c r="G821" s="662" t="s">
        <v>4868</v>
      </c>
      <c r="H821" s="662" t="s">
        <v>4869</v>
      </c>
      <c r="I821" s="664">
        <v>7024.6</v>
      </c>
      <c r="J821" s="664">
        <v>4</v>
      </c>
      <c r="K821" s="665">
        <v>28098.400000000001</v>
      </c>
    </row>
    <row r="822" spans="1:11" ht="14.4" customHeight="1" x14ac:dyDescent="0.3">
      <c r="A822" s="660" t="s">
        <v>576</v>
      </c>
      <c r="B822" s="661" t="s">
        <v>577</v>
      </c>
      <c r="C822" s="662" t="s">
        <v>598</v>
      </c>
      <c r="D822" s="663" t="s">
        <v>2033</v>
      </c>
      <c r="E822" s="662" t="s">
        <v>5714</v>
      </c>
      <c r="F822" s="663" t="s">
        <v>5715</v>
      </c>
      <c r="G822" s="662" t="s">
        <v>4870</v>
      </c>
      <c r="H822" s="662" t="s">
        <v>4871</v>
      </c>
      <c r="I822" s="664">
        <v>7024.6</v>
      </c>
      <c r="J822" s="664">
        <v>4</v>
      </c>
      <c r="K822" s="665">
        <v>28098.400000000001</v>
      </c>
    </row>
    <row r="823" spans="1:11" ht="14.4" customHeight="1" x14ac:dyDescent="0.3">
      <c r="A823" s="660" t="s">
        <v>576</v>
      </c>
      <c r="B823" s="661" t="s">
        <v>577</v>
      </c>
      <c r="C823" s="662" t="s">
        <v>598</v>
      </c>
      <c r="D823" s="663" t="s">
        <v>2033</v>
      </c>
      <c r="E823" s="662" t="s">
        <v>5714</v>
      </c>
      <c r="F823" s="663" t="s">
        <v>5715</v>
      </c>
      <c r="G823" s="662" t="s">
        <v>4872</v>
      </c>
      <c r="H823" s="662" t="s">
        <v>4873</v>
      </c>
      <c r="I823" s="664">
        <v>21226.143846153846</v>
      </c>
      <c r="J823" s="664">
        <v>13</v>
      </c>
      <c r="K823" s="665">
        <v>275939.87</v>
      </c>
    </row>
    <row r="824" spans="1:11" ht="14.4" customHeight="1" x14ac:dyDescent="0.3">
      <c r="A824" s="660" t="s">
        <v>576</v>
      </c>
      <c r="B824" s="661" t="s">
        <v>577</v>
      </c>
      <c r="C824" s="662" t="s">
        <v>598</v>
      </c>
      <c r="D824" s="663" t="s">
        <v>2033</v>
      </c>
      <c r="E824" s="662" t="s">
        <v>5714</v>
      </c>
      <c r="F824" s="663" t="s">
        <v>5715</v>
      </c>
      <c r="G824" s="662" t="s">
        <v>4874</v>
      </c>
      <c r="H824" s="662" t="s">
        <v>4875</v>
      </c>
      <c r="I824" s="664">
        <v>20339.989999999998</v>
      </c>
      <c r="J824" s="664">
        <v>10</v>
      </c>
      <c r="K824" s="665">
        <v>203399.9</v>
      </c>
    </row>
    <row r="825" spans="1:11" ht="14.4" customHeight="1" x14ac:dyDescent="0.3">
      <c r="A825" s="660" t="s">
        <v>576</v>
      </c>
      <c r="B825" s="661" t="s">
        <v>577</v>
      </c>
      <c r="C825" s="662" t="s">
        <v>598</v>
      </c>
      <c r="D825" s="663" t="s">
        <v>2033</v>
      </c>
      <c r="E825" s="662" t="s">
        <v>5714</v>
      </c>
      <c r="F825" s="663" t="s">
        <v>5715</v>
      </c>
      <c r="G825" s="662" t="s">
        <v>4876</v>
      </c>
      <c r="H825" s="662" t="s">
        <v>4877</v>
      </c>
      <c r="I825" s="664">
        <v>17867</v>
      </c>
      <c r="J825" s="664">
        <v>14</v>
      </c>
      <c r="K825" s="665">
        <v>250138</v>
      </c>
    </row>
    <row r="826" spans="1:11" ht="14.4" customHeight="1" x14ac:dyDescent="0.3">
      <c r="A826" s="660" t="s">
        <v>576</v>
      </c>
      <c r="B826" s="661" t="s">
        <v>577</v>
      </c>
      <c r="C826" s="662" t="s">
        <v>598</v>
      </c>
      <c r="D826" s="663" t="s">
        <v>2033</v>
      </c>
      <c r="E826" s="662" t="s">
        <v>5714</v>
      </c>
      <c r="F826" s="663" t="s">
        <v>5715</v>
      </c>
      <c r="G826" s="662" t="s">
        <v>4878</v>
      </c>
      <c r="H826" s="662" t="s">
        <v>4879</v>
      </c>
      <c r="I826" s="664">
        <v>9013.39</v>
      </c>
      <c r="J826" s="664">
        <v>4</v>
      </c>
      <c r="K826" s="665">
        <v>36053.56</v>
      </c>
    </row>
    <row r="827" spans="1:11" ht="14.4" customHeight="1" x14ac:dyDescent="0.3">
      <c r="A827" s="660" t="s">
        <v>576</v>
      </c>
      <c r="B827" s="661" t="s">
        <v>577</v>
      </c>
      <c r="C827" s="662" t="s">
        <v>598</v>
      </c>
      <c r="D827" s="663" t="s">
        <v>2033</v>
      </c>
      <c r="E827" s="662" t="s">
        <v>5714</v>
      </c>
      <c r="F827" s="663" t="s">
        <v>5715</v>
      </c>
      <c r="G827" s="662" t="s">
        <v>4880</v>
      </c>
      <c r="H827" s="662" t="s">
        <v>4881</v>
      </c>
      <c r="I827" s="664">
        <v>9013.39</v>
      </c>
      <c r="J827" s="664">
        <v>3</v>
      </c>
      <c r="K827" s="665">
        <v>27040.17</v>
      </c>
    </row>
    <row r="828" spans="1:11" ht="14.4" customHeight="1" x14ac:dyDescent="0.3">
      <c r="A828" s="660" t="s">
        <v>576</v>
      </c>
      <c r="B828" s="661" t="s">
        <v>577</v>
      </c>
      <c r="C828" s="662" t="s">
        <v>598</v>
      </c>
      <c r="D828" s="663" t="s">
        <v>2033</v>
      </c>
      <c r="E828" s="662" t="s">
        <v>5714</v>
      </c>
      <c r="F828" s="663" t="s">
        <v>5715</v>
      </c>
      <c r="G828" s="662" t="s">
        <v>4882</v>
      </c>
      <c r="H828" s="662" t="s">
        <v>4883</v>
      </c>
      <c r="I828" s="664">
        <v>9013.39</v>
      </c>
      <c r="J828" s="664">
        <v>3</v>
      </c>
      <c r="K828" s="665">
        <v>27040.17</v>
      </c>
    </row>
    <row r="829" spans="1:11" ht="14.4" customHeight="1" x14ac:dyDescent="0.3">
      <c r="A829" s="660" t="s">
        <v>576</v>
      </c>
      <c r="B829" s="661" t="s">
        <v>577</v>
      </c>
      <c r="C829" s="662" t="s">
        <v>598</v>
      </c>
      <c r="D829" s="663" t="s">
        <v>2033</v>
      </c>
      <c r="E829" s="662" t="s">
        <v>5714</v>
      </c>
      <c r="F829" s="663" t="s">
        <v>5715</v>
      </c>
      <c r="G829" s="662" t="s">
        <v>4884</v>
      </c>
      <c r="H829" s="662" t="s">
        <v>4885</v>
      </c>
      <c r="I829" s="664">
        <v>9013.39</v>
      </c>
      <c r="J829" s="664">
        <v>1</v>
      </c>
      <c r="K829" s="665">
        <v>9013.39</v>
      </c>
    </row>
    <row r="830" spans="1:11" ht="14.4" customHeight="1" x14ac:dyDescent="0.3">
      <c r="A830" s="660" t="s">
        <v>576</v>
      </c>
      <c r="B830" s="661" t="s">
        <v>577</v>
      </c>
      <c r="C830" s="662" t="s">
        <v>598</v>
      </c>
      <c r="D830" s="663" t="s">
        <v>2033</v>
      </c>
      <c r="E830" s="662" t="s">
        <v>5714</v>
      </c>
      <c r="F830" s="663" t="s">
        <v>5715</v>
      </c>
      <c r="G830" s="662" t="s">
        <v>4886</v>
      </c>
      <c r="H830" s="662" t="s">
        <v>4887</v>
      </c>
      <c r="I830" s="664">
        <v>10216.77</v>
      </c>
      <c r="J830" s="664">
        <v>2</v>
      </c>
      <c r="K830" s="665">
        <v>20433.54</v>
      </c>
    </row>
    <row r="831" spans="1:11" ht="14.4" customHeight="1" x14ac:dyDescent="0.3">
      <c r="A831" s="660" t="s">
        <v>576</v>
      </c>
      <c r="B831" s="661" t="s">
        <v>577</v>
      </c>
      <c r="C831" s="662" t="s">
        <v>598</v>
      </c>
      <c r="D831" s="663" t="s">
        <v>2033</v>
      </c>
      <c r="E831" s="662" t="s">
        <v>5714</v>
      </c>
      <c r="F831" s="663" t="s">
        <v>5715</v>
      </c>
      <c r="G831" s="662" t="s">
        <v>4888</v>
      </c>
      <c r="H831" s="662" t="s">
        <v>4889</v>
      </c>
      <c r="I831" s="664">
        <v>5390</v>
      </c>
      <c r="J831" s="664">
        <v>8</v>
      </c>
      <c r="K831" s="665">
        <v>43120</v>
      </c>
    </row>
    <row r="832" spans="1:11" ht="14.4" customHeight="1" x14ac:dyDescent="0.3">
      <c r="A832" s="660" t="s">
        <v>576</v>
      </c>
      <c r="B832" s="661" t="s">
        <v>577</v>
      </c>
      <c r="C832" s="662" t="s">
        <v>598</v>
      </c>
      <c r="D832" s="663" t="s">
        <v>2033</v>
      </c>
      <c r="E832" s="662" t="s">
        <v>5714</v>
      </c>
      <c r="F832" s="663" t="s">
        <v>5715</v>
      </c>
      <c r="G832" s="662" t="s">
        <v>4890</v>
      </c>
      <c r="H832" s="662" t="s">
        <v>4891</v>
      </c>
      <c r="I832" s="664">
        <v>1876.8500000000001</v>
      </c>
      <c r="J832" s="664">
        <v>6</v>
      </c>
      <c r="K832" s="665">
        <v>11261.1</v>
      </c>
    </row>
    <row r="833" spans="1:11" ht="14.4" customHeight="1" x14ac:dyDescent="0.3">
      <c r="A833" s="660" t="s">
        <v>576</v>
      </c>
      <c r="B833" s="661" t="s">
        <v>577</v>
      </c>
      <c r="C833" s="662" t="s">
        <v>598</v>
      </c>
      <c r="D833" s="663" t="s">
        <v>2033</v>
      </c>
      <c r="E833" s="662" t="s">
        <v>5714</v>
      </c>
      <c r="F833" s="663" t="s">
        <v>5715</v>
      </c>
      <c r="G833" s="662" t="s">
        <v>4892</v>
      </c>
      <c r="H833" s="662" t="s">
        <v>4893</v>
      </c>
      <c r="I833" s="664">
        <v>16327.48</v>
      </c>
      <c r="J833" s="664">
        <v>5</v>
      </c>
      <c r="K833" s="665">
        <v>81637.399999999994</v>
      </c>
    </row>
    <row r="834" spans="1:11" ht="14.4" customHeight="1" x14ac:dyDescent="0.3">
      <c r="A834" s="660" t="s">
        <v>576</v>
      </c>
      <c r="B834" s="661" t="s">
        <v>577</v>
      </c>
      <c r="C834" s="662" t="s">
        <v>598</v>
      </c>
      <c r="D834" s="663" t="s">
        <v>2033</v>
      </c>
      <c r="E834" s="662" t="s">
        <v>5714</v>
      </c>
      <c r="F834" s="663" t="s">
        <v>5715</v>
      </c>
      <c r="G834" s="662" t="s">
        <v>4894</v>
      </c>
      <c r="H834" s="662" t="s">
        <v>4895</v>
      </c>
      <c r="I834" s="664">
        <v>9091.01</v>
      </c>
      <c r="J834" s="664">
        <v>2</v>
      </c>
      <c r="K834" s="665">
        <v>18182.02</v>
      </c>
    </row>
    <row r="835" spans="1:11" ht="14.4" customHeight="1" x14ac:dyDescent="0.3">
      <c r="A835" s="660" t="s">
        <v>576</v>
      </c>
      <c r="B835" s="661" t="s">
        <v>577</v>
      </c>
      <c r="C835" s="662" t="s">
        <v>598</v>
      </c>
      <c r="D835" s="663" t="s">
        <v>2033</v>
      </c>
      <c r="E835" s="662" t="s">
        <v>5714</v>
      </c>
      <c r="F835" s="663" t="s">
        <v>5715</v>
      </c>
      <c r="G835" s="662" t="s">
        <v>4896</v>
      </c>
      <c r="H835" s="662" t="s">
        <v>4897</v>
      </c>
      <c r="I835" s="664">
        <v>3854.9199999999992</v>
      </c>
      <c r="J835" s="664">
        <v>7</v>
      </c>
      <c r="K835" s="665">
        <v>26984.439999999995</v>
      </c>
    </row>
    <row r="836" spans="1:11" ht="14.4" customHeight="1" x14ac:dyDescent="0.3">
      <c r="A836" s="660" t="s">
        <v>576</v>
      </c>
      <c r="B836" s="661" t="s">
        <v>577</v>
      </c>
      <c r="C836" s="662" t="s">
        <v>598</v>
      </c>
      <c r="D836" s="663" t="s">
        <v>2033</v>
      </c>
      <c r="E836" s="662" t="s">
        <v>5714</v>
      </c>
      <c r="F836" s="663" t="s">
        <v>5715</v>
      </c>
      <c r="G836" s="662" t="s">
        <v>4898</v>
      </c>
      <c r="H836" s="662" t="s">
        <v>4899</v>
      </c>
      <c r="I836" s="664">
        <v>4848.0100000000011</v>
      </c>
      <c r="J836" s="664">
        <v>9</v>
      </c>
      <c r="K836" s="665">
        <v>43632.090000000011</v>
      </c>
    </row>
    <row r="837" spans="1:11" ht="14.4" customHeight="1" x14ac:dyDescent="0.3">
      <c r="A837" s="660" t="s">
        <v>576</v>
      </c>
      <c r="B837" s="661" t="s">
        <v>577</v>
      </c>
      <c r="C837" s="662" t="s">
        <v>598</v>
      </c>
      <c r="D837" s="663" t="s">
        <v>2033</v>
      </c>
      <c r="E837" s="662" t="s">
        <v>5714</v>
      </c>
      <c r="F837" s="663" t="s">
        <v>5715</v>
      </c>
      <c r="G837" s="662" t="s">
        <v>4900</v>
      </c>
      <c r="H837" s="662" t="s">
        <v>4901</v>
      </c>
      <c r="I837" s="664">
        <v>2611.7399999999998</v>
      </c>
      <c r="J837" s="664">
        <v>3</v>
      </c>
      <c r="K837" s="665">
        <v>7835.2199999999993</v>
      </c>
    </row>
    <row r="838" spans="1:11" ht="14.4" customHeight="1" x14ac:dyDescent="0.3">
      <c r="A838" s="660" t="s">
        <v>576</v>
      </c>
      <c r="B838" s="661" t="s">
        <v>577</v>
      </c>
      <c r="C838" s="662" t="s">
        <v>598</v>
      </c>
      <c r="D838" s="663" t="s">
        <v>2033</v>
      </c>
      <c r="E838" s="662" t="s">
        <v>5714</v>
      </c>
      <c r="F838" s="663" t="s">
        <v>5715</v>
      </c>
      <c r="G838" s="662" t="s">
        <v>4902</v>
      </c>
      <c r="H838" s="662" t="s">
        <v>4903</v>
      </c>
      <c r="I838" s="664">
        <v>2611.7399999999998</v>
      </c>
      <c r="J838" s="664">
        <v>1</v>
      </c>
      <c r="K838" s="665">
        <v>2611.7399999999998</v>
      </c>
    </row>
    <row r="839" spans="1:11" ht="14.4" customHeight="1" x14ac:dyDescent="0.3">
      <c r="A839" s="660" t="s">
        <v>576</v>
      </c>
      <c r="B839" s="661" t="s">
        <v>577</v>
      </c>
      <c r="C839" s="662" t="s">
        <v>598</v>
      </c>
      <c r="D839" s="663" t="s">
        <v>2033</v>
      </c>
      <c r="E839" s="662" t="s">
        <v>5714</v>
      </c>
      <c r="F839" s="663" t="s">
        <v>5715</v>
      </c>
      <c r="G839" s="662" t="s">
        <v>4904</v>
      </c>
      <c r="H839" s="662" t="s">
        <v>4905</v>
      </c>
      <c r="I839" s="664">
        <v>5000.2</v>
      </c>
      <c r="J839" s="664">
        <v>4</v>
      </c>
      <c r="K839" s="665">
        <v>20000.8</v>
      </c>
    </row>
    <row r="840" spans="1:11" ht="14.4" customHeight="1" x14ac:dyDescent="0.3">
      <c r="A840" s="660" t="s">
        <v>576</v>
      </c>
      <c r="B840" s="661" t="s">
        <v>577</v>
      </c>
      <c r="C840" s="662" t="s">
        <v>598</v>
      </c>
      <c r="D840" s="663" t="s">
        <v>2033</v>
      </c>
      <c r="E840" s="662" t="s">
        <v>5714</v>
      </c>
      <c r="F840" s="663" t="s">
        <v>5715</v>
      </c>
      <c r="G840" s="662" t="s">
        <v>4906</v>
      </c>
      <c r="H840" s="662" t="s">
        <v>4907</v>
      </c>
      <c r="I840" s="664">
        <v>9430</v>
      </c>
      <c r="J840" s="664">
        <v>2</v>
      </c>
      <c r="K840" s="665">
        <v>18860</v>
      </c>
    </row>
    <row r="841" spans="1:11" ht="14.4" customHeight="1" x14ac:dyDescent="0.3">
      <c r="A841" s="660" t="s">
        <v>576</v>
      </c>
      <c r="B841" s="661" t="s">
        <v>577</v>
      </c>
      <c r="C841" s="662" t="s">
        <v>598</v>
      </c>
      <c r="D841" s="663" t="s">
        <v>2033</v>
      </c>
      <c r="E841" s="662" t="s">
        <v>5714</v>
      </c>
      <c r="F841" s="663" t="s">
        <v>5715</v>
      </c>
      <c r="G841" s="662" t="s">
        <v>4908</v>
      </c>
      <c r="H841" s="662" t="s">
        <v>4909</v>
      </c>
      <c r="I841" s="664">
        <v>985.54999999999984</v>
      </c>
      <c r="J841" s="664">
        <v>3</v>
      </c>
      <c r="K841" s="665">
        <v>2956.6499999999996</v>
      </c>
    </row>
    <row r="842" spans="1:11" ht="14.4" customHeight="1" x14ac:dyDescent="0.3">
      <c r="A842" s="660" t="s">
        <v>576</v>
      </c>
      <c r="B842" s="661" t="s">
        <v>577</v>
      </c>
      <c r="C842" s="662" t="s">
        <v>598</v>
      </c>
      <c r="D842" s="663" t="s">
        <v>2033</v>
      </c>
      <c r="E842" s="662" t="s">
        <v>5714</v>
      </c>
      <c r="F842" s="663" t="s">
        <v>5715</v>
      </c>
      <c r="G842" s="662" t="s">
        <v>4910</v>
      </c>
      <c r="H842" s="662" t="s">
        <v>4911</v>
      </c>
      <c r="I842" s="664">
        <v>29747.05</v>
      </c>
      <c r="J842" s="664">
        <v>6</v>
      </c>
      <c r="K842" s="665">
        <v>178482.3</v>
      </c>
    </row>
    <row r="843" spans="1:11" ht="14.4" customHeight="1" x14ac:dyDescent="0.3">
      <c r="A843" s="660" t="s">
        <v>576</v>
      </c>
      <c r="B843" s="661" t="s">
        <v>577</v>
      </c>
      <c r="C843" s="662" t="s">
        <v>598</v>
      </c>
      <c r="D843" s="663" t="s">
        <v>2033</v>
      </c>
      <c r="E843" s="662" t="s">
        <v>5714</v>
      </c>
      <c r="F843" s="663" t="s">
        <v>5715</v>
      </c>
      <c r="G843" s="662" t="s">
        <v>4912</v>
      </c>
      <c r="H843" s="662" t="s">
        <v>4913</v>
      </c>
      <c r="I843" s="664">
        <v>23660.3</v>
      </c>
      <c r="J843" s="664">
        <v>2</v>
      </c>
      <c r="K843" s="665">
        <v>47320.6</v>
      </c>
    </row>
    <row r="844" spans="1:11" ht="14.4" customHeight="1" x14ac:dyDescent="0.3">
      <c r="A844" s="660" t="s">
        <v>576</v>
      </c>
      <c r="B844" s="661" t="s">
        <v>577</v>
      </c>
      <c r="C844" s="662" t="s">
        <v>598</v>
      </c>
      <c r="D844" s="663" t="s">
        <v>2033</v>
      </c>
      <c r="E844" s="662" t="s">
        <v>5714</v>
      </c>
      <c r="F844" s="663" t="s">
        <v>5715</v>
      </c>
      <c r="G844" s="662" t="s">
        <v>4914</v>
      </c>
      <c r="H844" s="662" t="s">
        <v>4915</v>
      </c>
      <c r="I844" s="664">
        <v>10216.77</v>
      </c>
      <c r="J844" s="664">
        <v>1</v>
      </c>
      <c r="K844" s="665">
        <v>10216.77</v>
      </c>
    </row>
    <row r="845" spans="1:11" ht="14.4" customHeight="1" x14ac:dyDescent="0.3">
      <c r="A845" s="660" t="s">
        <v>576</v>
      </c>
      <c r="B845" s="661" t="s">
        <v>577</v>
      </c>
      <c r="C845" s="662" t="s">
        <v>598</v>
      </c>
      <c r="D845" s="663" t="s">
        <v>2033</v>
      </c>
      <c r="E845" s="662" t="s">
        <v>5714</v>
      </c>
      <c r="F845" s="663" t="s">
        <v>5715</v>
      </c>
      <c r="G845" s="662" t="s">
        <v>4916</v>
      </c>
      <c r="H845" s="662" t="s">
        <v>4917</v>
      </c>
      <c r="I845" s="664">
        <v>10216.77</v>
      </c>
      <c r="J845" s="664">
        <v>2</v>
      </c>
      <c r="K845" s="665">
        <v>20433.54</v>
      </c>
    </row>
    <row r="846" spans="1:11" ht="14.4" customHeight="1" x14ac:dyDescent="0.3">
      <c r="A846" s="660" t="s">
        <v>576</v>
      </c>
      <c r="B846" s="661" t="s">
        <v>577</v>
      </c>
      <c r="C846" s="662" t="s">
        <v>598</v>
      </c>
      <c r="D846" s="663" t="s">
        <v>2033</v>
      </c>
      <c r="E846" s="662" t="s">
        <v>5714</v>
      </c>
      <c r="F846" s="663" t="s">
        <v>5715</v>
      </c>
      <c r="G846" s="662" t="s">
        <v>4918</v>
      </c>
      <c r="H846" s="662" t="s">
        <v>4919</v>
      </c>
      <c r="I846" s="664">
        <v>10216.770000000002</v>
      </c>
      <c r="J846" s="664">
        <v>7</v>
      </c>
      <c r="K846" s="665">
        <v>71517.390000000014</v>
      </c>
    </row>
    <row r="847" spans="1:11" ht="14.4" customHeight="1" x14ac:dyDescent="0.3">
      <c r="A847" s="660" t="s">
        <v>576</v>
      </c>
      <c r="B847" s="661" t="s">
        <v>577</v>
      </c>
      <c r="C847" s="662" t="s">
        <v>598</v>
      </c>
      <c r="D847" s="663" t="s">
        <v>2033</v>
      </c>
      <c r="E847" s="662" t="s">
        <v>5714</v>
      </c>
      <c r="F847" s="663" t="s">
        <v>5715</v>
      </c>
      <c r="G847" s="662" t="s">
        <v>4920</v>
      </c>
      <c r="H847" s="662" t="s">
        <v>4921</v>
      </c>
      <c r="I847" s="664">
        <v>4848.01</v>
      </c>
      <c r="J847" s="664">
        <v>5</v>
      </c>
      <c r="K847" s="665">
        <v>24240.050000000003</v>
      </c>
    </row>
    <row r="848" spans="1:11" ht="14.4" customHeight="1" x14ac:dyDescent="0.3">
      <c r="A848" s="660" t="s">
        <v>576</v>
      </c>
      <c r="B848" s="661" t="s">
        <v>577</v>
      </c>
      <c r="C848" s="662" t="s">
        <v>598</v>
      </c>
      <c r="D848" s="663" t="s">
        <v>2033</v>
      </c>
      <c r="E848" s="662" t="s">
        <v>5714</v>
      </c>
      <c r="F848" s="663" t="s">
        <v>5715</v>
      </c>
      <c r="G848" s="662" t="s">
        <v>4922</v>
      </c>
      <c r="H848" s="662" t="s">
        <v>4923</v>
      </c>
      <c r="I848" s="664">
        <v>10997.89</v>
      </c>
      <c r="J848" s="664">
        <v>2</v>
      </c>
      <c r="K848" s="665">
        <v>21995.78</v>
      </c>
    </row>
    <row r="849" spans="1:11" ht="14.4" customHeight="1" x14ac:dyDescent="0.3">
      <c r="A849" s="660" t="s">
        <v>576</v>
      </c>
      <c r="B849" s="661" t="s">
        <v>577</v>
      </c>
      <c r="C849" s="662" t="s">
        <v>598</v>
      </c>
      <c r="D849" s="663" t="s">
        <v>2033</v>
      </c>
      <c r="E849" s="662" t="s">
        <v>5714</v>
      </c>
      <c r="F849" s="663" t="s">
        <v>5715</v>
      </c>
      <c r="G849" s="662" t="s">
        <v>4924</v>
      </c>
      <c r="H849" s="662" t="s">
        <v>4925</v>
      </c>
      <c r="I849" s="664">
        <v>10997.89</v>
      </c>
      <c r="J849" s="664">
        <v>1</v>
      </c>
      <c r="K849" s="665">
        <v>10997.89</v>
      </c>
    </row>
    <row r="850" spans="1:11" ht="14.4" customHeight="1" x14ac:dyDescent="0.3">
      <c r="A850" s="660" t="s">
        <v>576</v>
      </c>
      <c r="B850" s="661" t="s">
        <v>577</v>
      </c>
      <c r="C850" s="662" t="s">
        <v>598</v>
      </c>
      <c r="D850" s="663" t="s">
        <v>2033</v>
      </c>
      <c r="E850" s="662" t="s">
        <v>5714</v>
      </c>
      <c r="F850" s="663" t="s">
        <v>5715</v>
      </c>
      <c r="G850" s="662" t="s">
        <v>4926</v>
      </c>
      <c r="H850" s="662" t="s">
        <v>4927</v>
      </c>
      <c r="I850" s="664">
        <v>13090.45</v>
      </c>
      <c r="J850" s="664">
        <v>2</v>
      </c>
      <c r="K850" s="665">
        <v>26180.9</v>
      </c>
    </row>
    <row r="851" spans="1:11" ht="14.4" customHeight="1" x14ac:dyDescent="0.3">
      <c r="A851" s="660" t="s">
        <v>576</v>
      </c>
      <c r="B851" s="661" t="s">
        <v>577</v>
      </c>
      <c r="C851" s="662" t="s">
        <v>598</v>
      </c>
      <c r="D851" s="663" t="s">
        <v>2033</v>
      </c>
      <c r="E851" s="662" t="s">
        <v>5714</v>
      </c>
      <c r="F851" s="663" t="s">
        <v>5715</v>
      </c>
      <c r="G851" s="662" t="s">
        <v>4928</v>
      </c>
      <c r="H851" s="662" t="s">
        <v>4929</v>
      </c>
      <c r="I851" s="664">
        <v>9430</v>
      </c>
      <c r="J851" s="664">
        <v>5</v>
      </c>
      <c r="K851" s="665">
        <v>47150</v>
      </c>
    </row>
    <row r="852" spans="1:11" ht="14.4" customHeight="1" x14ac:dyDescent="0.3">
      <c r="A852" s="660" t="s">
        <v>576</v>
      </c>
      <c r="B852" s="661" t="s">
        <v>577</v>
      </c>
      <c r="C852" s="662" t="s">
        <v>598</v>
      </c>
      <c r="D852" s="663" t="s">
        <v>2033</v>
      </c>
      <c r="E852" s="662" t="s">
        <v>5714</v>
      </c>
      <c r="F852" s="663" t="s">
        <v>5715</v>
      </c>
      <c r="G852" s="662" t="s">
        <v>4930</v>
      </c>
      <c r="H852" s="662" t="s">
        <v>4931</v>
      </c>
      <c r="I852" s="664">
        <v>10344.24</v>
      </c>
      <c r="J852" s="664">
        <v>1</v>
      </c>
      <c r="K852" s="665">
        <v>10344.24</v>
      </c>
    </row>
    <row r="853" spans="1:11" ht="14.4" customHeight="1" x14ac:dyDescent="0.3">
      <c r="A853" s="660" t="s">
        <v>576</v>
      </c>
      <c r="B853" s="661" t="s">
        <v>577</v>
      </c>
      <c r="C853" s="662" t="s">
        <v>598</v>
      </c>
      <c r="D853" s="663" t="s">
        <v>2033</v>
      </c>
      <c r="E853" s="662" t="s">
        <v>5714</v>
      </c>
      <c r="F853" s="663" t="s">
        <v>5715</v>
      </c>
      <c r="G853" s="662" t="s">
        <v>4932</v>
      </c>
      <c r="H853" s="662" t="s">
        <v>4933</v>
      </c>
      <c r="I853" s="664">
        <v>1323.54</v>
      </c>
      <c r="J853" s="664">
        <v>4</v>
      </c>
      <c r="K853" s="665">
        <v>5294.16</v>
      </c>
    </row>
    <row r="854" spans="1:11" ht="14.4" customHeight="1" x14ac:dyDescent="0.3">
      <c r="A854" s="660" t="s">
        <v>576</v>
      </c>
      <c r="B854" s="661" t="s">
        <v>577</v>
      </c>
      <c r="C854" s="662" t="s">
        <v>598</v>
      </c>
      <c r="D854" s="663" t="s">
        <v>2033</v>
      </c>
      <c r="E854" s="662" t="s">
        <v>5714</v>
      </c>
      <c r="F854" s="663" t="s">
        <v>5715</v>
      </c>
      <c r="G854" s="662" t="s">
        <v>4934</v>
      </c>
      <c r="H854" s="662" t="s">
        <v>4935</v>
      </c>
      <c r="I854" s="664">
        <v>21119.99</v>
      </c>
      <c r="J854" s="664">
        <v>2</v>
      </c>
      <c r="K854" s="665">
        <v>42239.98</v>
      </c>
    </row>
    <row r="855" spans="1:11" ht="14.4" customHeight="1" x14ac:dyDescent="0.3">
      <c r="A855" s="660" t="s">
        <v>576</v>
      </c>
      <c r="B855" s="661" t="s">
        <v>577</v>
      </c>
      <c r="C855" s="662" t="s">
        <v>598</v>
      </c>
      <c r="D855" s="663" t="s">
        <v>2033</v>
      </c>
      <c r="E855" s="662" t="s">
        <v>5714</v>
      </c>
      <c r="F855" s="663" t="s">
        <v>5715</v>
      </c>
      <c r="G855" s="662" t="s">
        <v>4936</v>
      </c>
      <c r="H855" s="662" t="s">
        <v>4937</v>
      </c>
      <c r="I855" s="664">
        <v>9771.5499999999993</v>
      </c>
      <c r="J855" s="664">
        <v>3</v>
      </c>
      <c r="K855" s="665">
        <v>29314.649999999998</v>
      </c>
    </row>
    <row r="856" spans="1:11" ht="14.4" customHeight="1" x14ac:dyDescent="0.3">
      <c r="A856" s="660" t="s">
        <v>576</v>
      </c>
      <c r="B856" s="661" t="s">
        <v>577</v>
      </c>
      <c r="C856" s="662" t="s">
        <v>598</v>
      </c>
      <c r="D856" s="663" t="s">
        <v>2033</v>
      </c>
      <c r="E856" s="662" t="s">
        <v>5714</v>
      </c>
      <c r="F856" s="663" t="s">
        <v>5715</v>
      </c>
      <c r="G856" s="662" t="s">
        <v>4938</v>
      </c>
      <c r="H856" s="662" t="s">
        <v>4939</v>
      </c>
      <c r="I856" s="664">
        <v>8027.68</v>
      </c>
      <c r="J856" s="664">
        <v>4</v>
      </c>
      <c r="K856" s="665">
        <v>32110.720000000001</v>
      </c>
    </row>
    <row r="857" spans="1:11" ht="14.4" customHeight="1" x14ac:dyDescent="0.3">
      <c r="A857" s="660" t="s">
        <v>576</v>
      </c>
      <c r="B857" s="661" t="s">
        <v>577</v>
      </c>
      <c r="C857" s="662" t="s">
        <v>598</v>
      </c>
      <c r="D857" s="663" t="s">
        <v>2033</v>
      </c>
      <c r="E857" s="662" t="s">
        <v>5714</v>
      </c>
      <c r="F857" s="663" t="s">
        <v>5715</v>
      </c>
      <c r="G857" s="662" t="s">
        <v>4940</v>
      </c>
      <c r="H857" s="662" t="s">
        <v>4941</v>
      </c>
      <c r="I857" s="664">
        <v>10216.770000000002</v>
      </c>
      <c r="J857" s="664">
        <v>6</v>
      </c>
      <c r="K857" s="665">
        <v>61300.62000000001</v>
      </c>
    </row>
    <row r="858" spans="1:11" ht="14.4" customHeight="1" x14ac:dyDescent="0.3">
      <c r="A858" s="660" t="s">
        <v>576</v>
      </c>
      <c r="B858" s="661" t="s">
        <v>577</v>
      </c>
      <c r="C858" s="662" t="s">
        <v>598</v>
      </c>
      <c r="D858" s="663" t="s">
        <v>2033</v>
      </c>
      <c r="E858" s="662" t="s">
        <v>5714</v>
      </c>
      <c r="F858" s="663" t="s">
        <v>5715</v>
      </c>
      <c r="G858" s="662" t="s">
        <v>4942</v>
      </c>
      <c r="H858" s="662" t="s">
        <v>4943</v>
      </c>
      <c r="I858" s="664">
        <v>23660.3</v>
      </c>
      <c r="J858" s="664">
        <v>3</v>
      </c>
      <c r="K858" s="665">
        <v>70980.899999999994</v>
      </c>
    </row>
    <row r="859" spans="1:11" ht="14.4" customHeight="1" x14ac:dyDescent="0.3">
      <c r="A859" s="660" t="s">
        <v>576</v>
      </c>
      <c r="B859" s="661" t="s">
        <v>577</v>
      </c>
      <c r="C859" s="662" t="s">
        <v>598</v>
      </c>
      <c r="D859" s="663" t="s">
        <v>2033</v>
      </c>
      <c r="E859" s="662" t="s">
        <v>5714</v>
      </c>
      <c r="F859" s="663" t="s">
        <v>5715</v>
      </c>
      <c r="G859" s="662" t="s">
        <v>4944</v>
      </c>
      <c r="H859" s="662" t="s">
        <v>4945</v>
      </c>
      <c r="I859" s="664">
        <v>5390</v>
      </c>
      <c r="J859" s="664">
        <v>1</v>
      </c>
      <c r="K859" s="665">
        <v>5390</v>
      </c>
    </row>
    <row r="860" spans="1:11" ht="14.4" customHeight="1" x14ac:dyDescent="0.3">
      <c r="A860" s="660" t="s">
        <v>576</v>
      </c>
      <c r="B860" s="661" t="s">
        <v>577</v>
      </c>
      <c r="C860" s="662" t="s">
        <v>598</v>
      </c>
      <c r="D860" s="663" t="s">
        <v>2033</v>
      </c>
      <c r="E860" s="662" t="s">
        <v>5714</v>
      </c>
      <c r="F860" s="663" t="s">
        <v>5715</v>
      </c>
      <c r="G860" s="662" t="s">
        <v>4946</v>
      </c>
      <c r="H860" s="662" t="s">
        <v>4947</v>
      </c>
      <c r="I860" s="664">
        <v>5692.5</v>
      </c>
      <c r="J860" s="664">
        <v>1</v>
      </c>
      <c r="K860" s="665">
        <v>5692.5</v>
      </c>
    </row>
    <row r="861" spans="1:11" ht="14.4" customHeight="1" x14ac:dyDescent="0.3">
      <c r="A861" s="660" t="s">
        <v>576</v>
      </c>
      <c r="B861" s="661" t="s">
        <v>577</v>
      </c>
      <c r="C861" s="662" t="s">
        <v>598</v>
      </c>
      <c r="D861" s="663" t="s">
        <v>2033</v>
      </c>
      <c r="E861" s="662" t="s">
        <v>5714</v>
      </c>
      <c r="F861" s="663" t="s">
        <v>5715</v>
      </c>
      <c r="G861" s="662" t="s">
        <v>4948</v>
      </c>
      <c r="H861" s="662" t="s">
        <v>4949</v>
      </c>
      <c r="I861" s="664">
        <v>2611.7399999999998</v>
      </c>
      <c r="J861" s="664">
        <v>4</v>
      </c>
      <c r="K861" s="665">
        <v>10446.959999999999</v>
      </c>
    </row>
    <row r="862" spans="1:11" ht="14.4" customHeight="1" x14ac:dyDescent="0.3">
      <c r="A862" s="660" t="s">
        <v>576</v>
      </c>
      <c r="B862" s="661" t="s">
        <v>577</v>
      </c>
      <c r="C862" s="662" t="s">
        <v>598</v>
      </c>
      <c r="D862" s="663" t="s">
        <v>2033</v>
      </c>
      <c r="E862" s="662" t="s">
        <v>5714</v>
      </c>
      <c r="F862" s="663" t="s">
        <v>5715</v>
      </c>
      <c r="G862" s="662" t="s">
        <v>4950</v>
      </c>
      <c r="H862" s="662" t="s">
        <v>4951</v>
      </c>
      <c r="I862" s="664">
        <v>2611.7399999999998</v>
      </c>
      <c r="J862" s="664">
        <v>2</v>
      </c>
      <c r="K862" s="665">
        <v>5223.4799999999996</v>
      </c>
    </row>
    <row r="863" spans="1:11" ht="14.4" customHeight="1" x14ac:dyDescent="0.3">
      <c r="A863" s="660" t="s">
        <v>576</v>
      </c>
      <c r="B863" s="661" t="s">
        <v>577</v>
      </c>
      <c r="C863" s="662" t="s">
        <v>598</v>
      </c>
      <c r="D863" s="663" t="s">
        <v>2033</v>
      </c>
      <c r="E863" s="662" t="s">
        <v>5714</v>
      </c>
      <c r="F863" s="663" t="s">
        <v>5715</v>
      </c>
      <c r="G863" s="662" t="s">
        <v>4952</v>
      </c>
      <c r="H863" s="662" t="s">
        <v>4953</v>
      </c>
      <c r="I863" s="664">
        <v>9013.39</v>
      </c>
      <c r="J863" s="664">
        <v>11</v>
      </c>
      <c r="K863" s="665">
        <v>99147.29</v>
      </c>
    </row>
    <row r="864" spans="1:11" ht="14.4" customHeight="1" x14ac:dyDescent="0.3">
      <c r="A864" s="660" t="s">
        <v>576</v>
      </c>
      <c r="B864" s="661" t="s">
        <v>577</v>
      </c>
      <c r="C864" s="662" t="s">
        <v>598</v>
      </c>
      <c r="D864" s="663" t="s">
        <v>2033</v>
      </c>
      <c r="E864" s="662" t="s">
        <v>5714</v>
      </c>
      <c r="F864" s="663" t="s">
        <v>5715</v>
      </c>
      <c r="G864" s="662" t="s">
        <v>4954</v>
      </c>
      <c r="H864" s="662" t="s">
        <v>4955</v>
      </c>
      <c r="I864" s="664">
        <v>13840.58</v>
      </c>
      <c r="J864" s="664">
        <v>3</v>
      </c>
      <c r="K864" s="665">
        <v>41521.74</v>
      </c>
    </row>
    <row r="865" spans="1:11" ht="14.4" customHeight="1" x14ac:dyDescent="0.3">
      <c r="A865" s="660" t="s">
        <v>576</v>
      </c>
      <c r="B865" s="661" t="s">
        <v>577</v>
      </c>
      <c r="C865" s="662" t="s">
        <v>598</v>
      </c>
      <c r="D865" s="663" t="s">
        <v>2033</v>
      </c>
      <c r="E865" s="662" t="s">
        <v>5714</v>
      </c>
      <c r="F865" s="663" t="s">
        <v>5715</v>
      </c>
      <c r="G865" s="662" t="s">
        <v>4956</v>
      </c>
      <c r="H865" s="662" t="s">
        <v>4957</v>
      </c>
      <c r="I865" s="664">
        <v>3854.92</v>
      </c>
      <c r="J865" s="664">
        <v>1</v>
      </c>
      <c r="K865" s="665">
        <v>3854.92</v>
      </c>
    </row>
    <row r="866" spans="1:11" ht="14.4" customHeight="1" x14ac:dyDescent="0.3">
      <c r="A866" s="660" t="s">
        <v>576</v>
      </c>
      <c r="B866" s="661" t="s">
        <v>577</v>
      </c>
      <c r="C866" s="662" t="s">
        <v>598</v>
      </c>
      <c r="D866" s="663" t="s">
        <v>2033</v>
      </c>
      <c r="E866" s="662" t="s">
        <v>5714</v>
      </c>
      <c r="F866" s="663" t="s">
        <v>5715</v>
      </c>
      <c r="G866" s="662" t="s">
        <v>4958</v>
      </c>
      <c r="H866" s="662" t="s">
        <v>4959</v>
      </c>
      <c r="I866" s="664">
        <v>21119.99</v>
      </c>
      <c r="J866" s="664">
        <v>8</v>
      </c>
      <c r="K866" s="665">
        <v>168959.92</v>
      </c>
    </row>
    <row r="867" spans="1:11" ht="14.4" customHeight="1" x14ac:dyDescent="0.3">
      <c r="A867" s="660" t="s">
        <v>576</v>
      </c>
      <c r="B867" s="661" t="s">
        <v>577</v>
      </c>
      <c r="C867" s="662" t="s">
        <v>598</v>
      </c>
      <c r="D867" s="663" t="s">
        <v>2033</v>
      </c>
      <c r="E867" s="662" t="s">
        <v>5714</v>
      </c>
      <c r="F867" s="663" t="s">
        <v>5715</v>
      </c>
      <c r="G867" s="662" t="s">
        <v>4960</v>
      </c>
      <c r="H867" s="662" t="s">
        <v>4961</v>
      </c>
      <c r="I867" s="664">
        <v>17867</v>
      </c>
      <c r="J867" s="664">
        <v>9</v>
      </c>
      <c r="K867" s="665">
        <v>160803</v>
      </c>
    </row>
    <row r="868" spans="1:11" ht="14.4" customHeight="1" x14ac:dyDescent="0.3">
      <c r="A868" s="660" t="s">
        <v>576</v>
      </c>
      <c r="B868" s="661" t="s">
        <v>577</v>
      </c>
      <c r="C868" s="662" t="s">
        <v>598</v>
      </c>
      <c r="D868" s="663" t="s">
        <v>2033</v>
      </c>
      <c r="E868" s="662" t="s">
        <v>5714</v>
      </c>
      <c r="F868" s="663" t="s">
        <v>5715</v>
      </c>
      <c r="G868" s="662" t="s">
        <v>4962</v>
      </c>
      <c r="H868" s="662" t="s">
        <v>4963</v>
      </c>
      <c r="I868" s="664">
        <v>7024.6</v>
      </c>
      <c r="J868" s="664">
        <v>2</v>
      </c>
      <c r="K868" s="665">
        <v>14049.2</v>
      </c>
    </row>
    <row r="869" spans="1:11" ht="14.4" customHeight="1" x14ac:dyDescent="0.3">
      <c r="A869" s="660" t="s">
        <v>576</v>
      </c>
      <c r="B869" s="661" t="s">
        <v>577</v>
      </c>
      <c r="C869" s="662" t="s">
        <v>598</v>
      </c>
      <c r="D869" s="663" t="s">
        <v>2033</v>
      </c>
      <c r="E869" s="662" t="s">
        <v>5714</v>
      </c>
      <c r="F869" s="663" t="s">
        <v>5715</v>
      </c>
      <c r="G869" s="662" t="s">
        <v>4964</v>
      </c>
      <c r="H869" s="662" t="s">
        <v>4965</v>
      </c>
      <c r="I869" s="664">
        <v>13883.47</v>
      </c>
      <c r="J869" s="664">
        <v>4</v>
      </c>
      <c r="K869" s="665">
        <v>55533.88</v>
      </c>
    </row>
    <row r="870" spans="1:11" ht="14.4" customHeight="1" x14ac:dyDescent="0.3">
      <c r="A870" s="660" t="s">
        <v>576</v>
      </c>
      <c r="B870" s="661" t="s">
        <v>577</v>
      </c>
      <c r="C870" s="662" t="s">
        <v>598</v>
      </c>
      <c r="D870" s="663" t="s">
        <v>2033</v>
      </c>
      <c r="E870" s="662" t="s">
        <v>5714</v>
      </c>
      <c r="F870" s="663" t="s">
        <v>5715</v>
      </c>
      <c r="G870" s="662" t="s">
        <v>4966</v>
      </c>
      <c r="H870" s="662" t="s">
        <v>4967</v>
      </c>
      <c r="I870" s="664">
        <v>9013.39</v>
      </c>
      <c r="J870" s="664">
        <v>4</v>
      </c>
      <c r="K870" s="665">
        <v>36053.56</v>
      </c>
    </row>
    <row r="871" spans="1:11" ht="14.4" customHeight="1" x14ac:dyDescent="0.3">
      <c r="A871" s="660" t="s">
        <v>576</v>
      </c>
      <c r="B871" s="661" t="s">
        <v>577</v>
      </c>
      <c r="C871" s="662" t="s">
        <v>598</v>
      </c>
      <c r="D871" s="663" t="s">
        <v>2033</v>
      </c>
      <c r="E871" s="662" t="s">
        <v>5714</v>
      </c>
      <c r="F871" s="663" t="s">
        <v>5715</v>
      </c>
      <c r="G871" s="662" t="s">
        <v>4968</v>
      </c>
      <c r="H871" s="662" t="s">
        <v>4969</v>
      </c>
      <c r="I871" s="664">
        <v>23660.299999999996</v>
      </c>
      <c r="J871" s="664">
        <v>8</v>
      </c>
      <c r="K871" s="665">
        <v>189282.39999999997</v>
      </c>
    </row>
    <row r="872" spans="1:11" ht="14.4" customHeight="1" x14ac:dyDescent="0.3">
      <c r="A872" s="660" t="s">
        <v>576</v>
      </c>
      <c r="B872" s="661" t="s">
        <v>577</v>
      </c>
      <c r="C872" s="662" t="s">
        <v>598</v>
      </c>
      <c r="D872" s="663" t="s">
        <v>2033</v>
      </c>
      <c r="E872" s="662" t="s">
        <v>5714</v>
      </c>
      <c r="F872" s="663" t="s">
        <v>5715</v>
      </c>
      <c r="G872" s="662" t="s">
        <v>4970</v>
      </c>
      <c r="H872" s="662" t="s">
        <v>4971</v>
      </c>
      <c r="I872" s="664">
        <v>17867</v>
      </c>
      <c r="J872" s="664">
        <v>13</v>
      </c>
      <c r="K872" s="665">
        <v>232271</v>
      </c>
    </row>
    <row r="873" spans="1:11" ht="14.4" customHeight="1" x14ac:dyDescent="0.3">
      <c r="A873" s="660" t="s">
        <v>576</v>
      </c>
      <c r="B873" s="661" t="s">
        <v>577</v>
      </c>
      <c r="C873" s="662" t="s">
        <v>598</v>
      </c>
      <c r="D873" s="663" t="s">
        <v>2033</v>
      </c>
      <c r="E873" s="662" t="s">
        <v>5714</v>
      </c>
      <c r="F873" s="663" t="s">
        <v>5715</v>
      </c>
      <c r="G873" s="662" t="s">
        <v>4972</v>
      </c>
      <c r="H873" s="662" t="s">
        <v>4973</v>
      </c>
      <c r="I873" s="664">
        <v>16327.48</v>
      </c>
      <c r="J873" s="664">
        <v>1</v>
      </c>
      <c r="K873" s="665">
        <v>16327.48</v>
      </c>
    </row>
    <row r="874" spans="1:11" ht="14.4" customHeight="1" x14ac:dyDescent="0.3">
      <c r="A874" s="660" t="s">
        <v>576</v>
      </c>
      <c r="B874" s="661" t="s">
        <v>577</v>
      </c>
      <c r="C874" s="662" t="s">
        <v>598</v>
      </c>
      <c r="D874" s="663" t="s">
        <v>2033</v>
      </c>
      <c r="E874" s="662" t="s">
        <v>5714</v>
      </c>
      <c r="F874" s="663" t="s">
        <v>5715</v>
      </c>
      <c r="G874" s="662" t="s">
        <v>4974</v>
      </c>
      <c r="H874" s="662" t="s">
        <v>4975</v>
      </c>
      <c r="I874" s="664">
        <v>12305</v>
      </c>
      <c r="J874" s="664">
        <v>1</v>
      </c>
      <c r="K874" s="665">
        <v>12305</v>
      </c>
    </row>
    <row r="875" spans="1:11" ht="14.4" customHeight="1" x14ac:dyDescent="0.3">
      <c r="A875" s="660" t="s">
        <v>576</v>
      </c>
      <c r="B875" s="661" t="s">
        <v>577</v>
      </c>
      <c r="C875" s="662" t="s">
        <v>598</v>
      </c>
      <c r="D875" s="663" t="s">
        <v>2033</v>
      </c>
      <c r="E875" s="662" t="s">
        <v>5714</v>
      </c>
      <c r="F875" s="663" t="s">
        <v>5715</v>
      </c>
      <c r="G875" s="662" t="s">
        <v>4976</v>
      </c>
      <c r="H875" s="662" t="s">
        <v>4977</v>
      </c>
      <c r="I875" s="664">
        <v>7886.7149999999992</v>
      </c>
      <c r="J875" s="664">
        <v>4</v>
      </c>
      <c r="K875" s="665">
        <v>31546.859999999997</v>
      </c>
    </row>
    <row r="876" spans="1:11" ht="14.4" customHeight="1" x14ac:dyDescent="0.3">
      <c r="A876" s="660" t="s">
        <v>576</v>
      </c>
      <c r="B876" s="661" t="s">
        <v>577</v>
      </c>
      <c r="C876" s="662" t="s">
        <v>598</v>
      </c>
      <c r="D876" s="663" t="s">
        <v>2033</v>
      </c>
      <c r="E876" s="662" t="s">
        <v>5714</v>
      </c>
      <c r="F876" s="663" t="s">
        <v>5715</v>
      </c>
      <c r="G876" s="662" t="s">
        <v>4978</v>
      </c>
      <c r="H876" s="662" t="s">
        <v>4979</v>
      </c>
      <c r="I876" s="664">
        <v>7024.6</v>
      </c>
      <c r="J876" s="664">
        <v>4</v>
      </c>
      <c r="K876" s="665">
        <v>28098.400000000001</v>
      </c>
    </row>
    <row r="877" spans="1:11" ht="14.4" customHeight="1" x14ac:dyDescent="0.3">
      <c r="A877" s="660" t="s">
        <v>576</v>
      </c>
      <c r="B877" s="661" t="s">
        <v>577</v>
      </c>
      <c r="C877" s="662" t="s">
        <v>598</v>
      </c>
      <c r="D877" s="663" t="s">
        <v>2033</v>
      </c>
      <c r="E877" s="662" t="s">
        <v>5714</v>
      </c>
      <c r="F877" s="663" t="s">
        <v>5715</v>
      </c>
      <c r="G877" s="662" t="s">
        <v>4980</v>
      </c>
      <c r="H877" s="662" t="s">
        <v>4981</v>
      </c>
      <c r="I877" s="664">
        <v>9013.39</v>
      </c>
      <c r="J877" s="664">
        <v>2</v>
      </c>
      <c r="K877" s="665">
        <v>18026.78</v>
      </c>
    </row>
    <row r="878" spans="1:11" ht="14.4" customHeight="1" x14ac:dyDescent="0.3">
      <c r="A878" s="660" t="s">
        <v>576</v>
      </c>
      <c r="B878" s="661" t="s">
        <v>577</v>
      </c>
      <c r="C878" s="662" t="s">
        <v>598</v>
      </c>
      <c r="D878" s="663" t="s">
        <v>2033</v>
      </c>
      <c r="E878" s="662" t="s">
        <v>5714</v>
      </c>
      <c r="F878" s="663" t="s">
        <v>5715</v>
      </c>
      <c r="G878" s="662" t="s">
        <v>4982</v>
      </c>
      <c r="H878" s="662" t="s">
        <v>4983</v>
      </c>
      <c r="I878" s="664">
        <v>21119.99</v>
      </c>
      <c r="J878" s="664">
        <v>9</v>
      </c>
      <c r="K878" s="665">
        <v>190079.91</v>
      </c>
    </row>
    <row r="879" spans="1:11" ht="14.4" customHeight="1" x14ac:dyDescent="0.3">
      <c r="A879" s="660" t="s">
        <v>576</v>
      </c>
      <c r="B879" s="661" t="s">
        <v>577</v>
      </c>
      <c r="C879" s="662" t="s">
        <v>598</v>
      </c>
      <c r="D879" s="663" t="s">
        <v>2033</v>
      </c>
      <c r="E879" s="662" t="s">
        <v>5714</v>
      </c>
      <c r="F879" s="663" t="s">
        <v>5715</v>
      </c>
      <c r="G879" s="662" t="s">
        <v>4984</v>
      </c>
      <c r="H879" s="662" t="s">
        <v>4985</v>
      </c>
      <c r="I879" s="664">
        <v>17867</v>
      </c>
      <c r="J879" s="664">
        <v>5</v>
      </c>
      <c r="K879" s="665">
        <v>89335</v>
      </c>
    </row>
    <row r="880" spans="1:11" ht="14.4" customHeight="1" x14ac:dyDescent="0.3">
      <c r="A880" s="660" t="s">
        <v>576</v>
      </c>
      <c r="B880" s="661" t="s">
        <v>577</v>
      </c>
      <c r="C880" s="662" t="s">
        <v>598</v>
      </c>
      <c r="D880" s="663" t="s">
        <v>2033</v>
      </c>
      <c r="E880" s="662" t="s">
        <v>5714</v>
      </c>
      <c r="F880" s="663" t="s">
        <v>5715</v>
      </c>
      <c r="G880" s="662" t="s">
        <v>4986</v>
      </c>
      <c r="H880" s="662" t="s">
        <v>4987</v>
      </c>
      <c r="I880" s="664">
        <v>9013.39</v>
      </c>
      <c r="J880" s="664">
        <v>8</v>
      </c>
      <c r="K880" s="665">
        <v>72107.12</v>
      </c>
    </row>
    <row r="881" spans="1:11" ht="14.4" customHeight="1" x14ac:dyDescent="0.3">
      <c r="A881" s="660" t="s">
        <v>576</v>
      </c>
      <c r="B881" s="661" t="s">
        <v>577</v>
      </c>
      <c r="C881" s="662" t="s">
        <v>598</v>
      </c>
      <c r="D881" s="663" t="s">
        <v>2033</v>
      </c>
      <c r="E881" s="662" t="s">
        <v>5714</v>
      </c>
      <c r="F881" s="663" t="s">
        <v>5715</v>
      </c>
      <c r="G881" s="662" t="s">
        <v>4988</v>
      </c>
      <c r="H881" s="662" t="s">
        <v>4989</v>
      </c>
      <c r="I881" s="664">
        <v>2611.7399999999998</v>
      </c>
      <c r="J881" s="664">
        <v>1</v>
      </c>
      <c r="K881" s="665">
        <v>2611.7399999999998</v>
      </c>
    </row>
    <row r="882" spans="1:11" ht="14.4" customHeight="1" x14ac:dyDescent="0.3">
      <c r="A882" s="660" t="s">
        <v>576</v>
      </c>
      <c r="B882" s="661" t="s">
        <v>577</v>
      </c>
      <c r="C882" s="662" t="s">
        <v>598</v>
      </c>
      <c r="D882" s="663" t="s">
        <v>2033</v>
      </c>
      <c r="E882" s="662" t="s">
        <v>5714</v>
      </c>
      <c r="F882" s="663" t="s">
        <v>5715</v>
      </c>
      <c r="G882" s="662" t="s">
        <v>4990</v>
      </c>
      <c r="H882" s="662" t="s">
        <v>4991</v>
      </c>
      <c r="I882" s="664">
        <v>7630.25</v>
      </c>
      <c r="J882" s="664">
        <v>1</v>
      </c>
      <c r="K882" s="665">
        <v>7630.25</v>
      </c>
    </row>
    <row r="883" spans="1:11" ht="14.4" customHeight="1" x14ac:dyDescent="0.3">
      <c r="A883" s="660" t="s">
        <v>576</v>
      </c>
      <c r="B883" s="661" t="s">
        <v>577</v>
      </c>
      <c r="C883" s="662" t="s">
        <v>598</v>
      </c>
      <c r="D883" s="663" t="s">
        <v>2033</v>
      </c>
      <c r="E883" s="662" t="s">
        <v>5714</v>
      </c>
      <c r="F883" s="663" t="s">
        <v>5715</v>
      </c>
      <c r="G883" s="662" t="s">
        <v>4992</v>
      </c>
      <c r="H883" s="662" t="s">
        <v>4993</v>
      </c>
      <c r="I883" s="664">
        <v>6840</v>
      </c>
      <c r="J883" s="664">
        <v>5</v>
      </c>
      <c r="K883" s="665">
        <v>34200</v>
      </c>
    </row>
    <row r="884" spans="1:11" ht="14.4" customHeight="1" x14ac:dyDescent="0.3">
      <c r="A884" s="660" t="s">
        <v>576</v>
      </c>
      <c r="B884" s="661" t="s">
        <v>577</v>
      </c>
      <c r="C884" s="662" t="s">
        <v>598</v>
      </c>
      <c r="D884" s="663" t="s">
        <v>2033</v>
      </c>
      <c r="E884" s="662" t="s">
        <v>5714</v>
      </c>
      <c r="F884" s="663" t="s">
        <v>5715</v>
      </c>
      <c r="G884" s="662" t="s">
        <v>4994</v>
      </c>
      <c r="H884" s="662" t="s">
        <v>4995</v>
      </c>
      <c r="I884" s="664">
        <v>13800</v>
      </c>
      <c r="J884" s="664">
        <v>1</v>
      </c>
      <c r="K884" s="665">
        <v>13800</v>
      </c>
    </row>
    <row r="885" spans="1:11" ht="14.4" customHeight="1" x14ac:dyDescent="0.3">
      <c r="A885" s="660" t="s">
        <v>576</v>
      </c>
      <c r="B885" s="661" t="s">
        <v>577</v>
      </c>
      <c r="C885" s="662" t="s">
        <v>598</v>
      </c>
      <c r="D885" s="663" t="s">
        <v>2033</v>
      </c>
      <c r="E885" s="662" t="s">
        <v>5714</v>
      </c>
      <c r="F885" s="663" t="s">
        <v>5715</v>
      </c>
      <c r="G885" s="662" t="s">
        <v>4996</v>
      </c>
      <c r="H885" s="662" t="s">
        <v>4997</v>
      </c>
      <c r="I885" s="664">
        <v>53474.71</v>
      </c>
      <c r="J885" s="664">
        <v>1</v>
      </c>
      <c r="K885" s="665">
        <v>53474.71</v>
      </c>
    </row>
    <row r="886" spans="1:11" ht="14.4" customHeight="1" x14ac:dyDescent="0.3">
      <c r="A886" s="660" t="s">
        <v>576</v>
      </c>
      <c r="B886" s="661" t="s">
        <v>577</v>
      </c>
      <c r="C886" s="662" t="s">
        <v>598</v>
      </c>
      <c r="D886" s="663" t="s">
        <v>2033</v>
      </c>
      <c r="E886" s="662" t="s">
        <v>5714</v>
      </c>
      <c r="F886" s="663" t="s">
        <v>5715</v>
      </c>
      <c r="G886" s="662" t="s">
        <v>4998</v>
      </c>
      <c r="H886" s="662" t="s">
        <v>4999</v>
      </c>
      <c r="I886" s="664">
        <v>5692.5</v>
      </c>
      <c r="J886" s="664">
        <v>6</v>
      </c>
      <c r="K886" s="665">
        <v>34155</v>
      </c>
    </row>
    <row r="887" spans="1:11" ht="14.4" customHeight="1" x14ac:dyDescent="0.3">
      <c r="A887" s="660" t="s">
        <v>576</v>
      </c>
      <c r="B887" s="661" t="s">
        <v>577</v>
      </c>
      <c r="C887" s="662" t="s">
        <v>598</v>
      </c>
      <c r="D887" s="663" t="s">
        <v>2033</v>
      </c>
      <c r="E887" s="662" t="s">
        <v>5714</v>
      </c>
      <c r="F887" s="663" t="s">
        <v>5715</v>
      </c>
      <c r="G887" s="662" t="s">
        <v>5000</v>
      </c>
      <c r="H887" s="662" t="s">
        <v>5001</v>
      </c>
      <c r="I887" s="664">
        <v>10173.89</v>
      </c>
      <c r="J887" s="664">
        <v>7</v>
      </c>
      <c r="K887" s="665">
        <v>71217.23</v>
      </c>
    </row>
    <row r="888" spans="1:11" ht="14.4" customHeight="1" x14ac:dyDescent="0.3">
      <c r="A888" s="660" t="s">
        <v>576</v>
      </c>
      <c r="B888" s="661" t="s">
        <v>577</v>
      </c>
      <c r="C888" s="662" t="s">
        <v>598</v>
      </c>
      <c r="D888" s="663" t="s">
        <v>2033</v>
      </c>
      <c r="E888" s="662" t="s">
        <v>5714</v>
      </c>
      <c r="F888" s="663" t="s">
        <v>5715</v>
      </c>
      <c r="G888" s="662" t="s">
        <v>5002</v>
      </c>
      <c r="H888" s="662" t="s">
        <v>5003</v>
      </c>
      <c r="I888" s="664">
        <v>6840</v>
      </c>
      <c r="J888" s="664">
        <v>1</v>
      </c>
      <c r="K888" s="665">
        <v>6840</v>
      </c>
    </row>
    <row r="889" spans="1:11" ht="14.4" customHeight="1" x14ac:dyDescent="0.3">
      <c r="A889" s="660" t="s">
        <v>576</v>
      </c>
      <c r="B889" s="661" t="s">
        <v>577</v>
      </c>
      <c r="C889" s="662" t="s">
        <v>598</v>
      </c>
      <c r="D889" s="663" t="s">
        <v>2033</v>
      </c>
      <c r="E889" s="662" t="s">
        <v>5714</v>
      </c>
      <c r="F889" s="663" t="s">
        <v>5715</v>
      </c>
      <c r="G889" s="662" t="s">
        <v>5004</v>
      </c>
      <c r="H889" s="662" t="s">
        <v>5005</v>
      </c>
      <c r="I889" s="664">
        <v>2611.7399999999998</v>
      </c>
      <c r="J889" s="664">
        <v>3</v>
      </c>
      <c r="K889" s="665">
        <v>7835.2199999999993</v>
      </c>
    </row>
    <row r="890" spans="1:11" ht="14.4" customHeight="1" x14ac:dyDescent="0.3">
      <c r="A890" s="660" t="s">
        <v>576</v>
      </c>
      <c r="B890" s="661" t="s">
        <v>577</v>
      </c>
      <c r="C890" s="662" t="s">
        <v>598</v>
      </c>
      <c r="D890" s="663" t="s">
        <v>2033</v>
      </c>
      <c r="E890" s="662" t="s">
        <v>5714</v>
      </c>
      <c r="F890" s="663" t="s">
        <v>5715</v>
      </c>
      <c r="G890" s="662" t="s">
        <v>5006</v>
      </c>
      <c r="H890" s="662" t="s">
        <v>5007</v>
      </c>
      <c r="I890" s="664">
        <v>7024.6</v>
      </c>
      <c r="J890" s="664">
        <v>4</v>
      </c>
      <c r="K890" s="665">
        <v>28098.400000000001</v>
      </c>
    </row>
    <row r="891" spans="1:11" ht="14.4" customHeight="1" x14ac:dyDescent="0.3">
      <c r="A891" s="660" t="s">
        <v>576</v>
      </c>
      <c r="B891" s="661" t="s">
        <v>577</v>
      </c>
      <c r="C891" s="662" t="s">
        <v>598</v>
      </c>
      <c r="D891" s="663" t="s">
        <v>2033</v>
      </c>
      <c r="E891" s="662" t="s">
        <v>5714</v>
      </c>
      <c r="F891" s="663" t="s">
        <v>5715</v>
      </c>
      <c r="G891" s="662" t="s">
        <v>5008</v>
      </c>
      <c r="H891" s="662" t="s">
        <v>5009</v>
      </c>
      <c r="I891" s="664">
        <v>236.42</v>
      </c>
      <c r="J891" s="664">
        <v>1</v>
      </c>
      <c r="K891" s="665">
        <v>236.42</v>
      </c>
    </row>
    <row r="892" spans="1:11" ht="14.4" customHeight="1" x14ac:dyDescent="0.3">
      <c r="A892" s="660" t="s">
        <v>576</v>
      </c>
      <c r="B892" s="661" t="s">
        <v>577</v>
      </c>
      <c r="C892" s="662" t="s">
        <v>598</v>
      </c>
      <c r="D892" s="663" t="s">
        <v>2033</v>
      </c>
      <c r="E892" s="662" t="s">
        <v>5714</v>
      </c>
      <c r="F892" s="663" t="s">
        <v>5715</v>
      </c>
      <c r="G892" s="662" t="s">
        <v>5010</v>
      </c>
      <c r="H892" s="662" t="s">
        <v>5011</v>
      </c>
      <c r="I892" s="664">
        <v>10216.770000000002</v>
      </c>
      <c r="J892" s="664">
        <v>7</v>
      </c>
      <c r="K892" s="665">
        <v>71517.390000000014</v>
      </c>
    </row>
    <row r="893" spans="1:11" ht="14.4" customHeight="1" x14ac:dyDescent="0.3">
      <c r="A893" s="660" t="s">
        <v>576</v>
      </c>
      <c r="B893" s="661" t="s">
        <v>577</v>
      </c>
      <c r="C893" s="662" t="s">
        <v>598</v>
      </c>
      <c r="D893" s="663" t="s">
        <v>2033</v>
      </c>
      <c r="E893" s="662" t="s">
        <v>5714</v>
      </c>
      <c r="F893" s="663" t="s">
        <v>5715</v>
      </c>
      <c r="G893" s="662" t="s">
        <v>5012</v>
      </c>
      <c r="H893" s="662" t="s">
        <v>5013</v>
      </c>
      <c r="I893" s="664">
        <v>453.53</v>
      </c>
      <c r="J893" s="664">
        <v>4</v>
      </c>
      <c r="K893" s="665">
        <v>1814.12</v>
      </c>
    </row>
    <row r="894" spans="1:11" ht="14.4" customHeight="1" x14ac:dyDescent="0.3">
      <c r="A894" s="660" t="s">
        <v>576</v>
      </c>
      <c r="B894" s="661" t="s">
        <v>577</v>
      </c>
      <c r="C894" s="662" t="s">
        <v>598</v>
      </c>
      <c r="D894" s="663" t="s">
        <v>2033</v>
      </c>
      <c r="E894" s="662" t="s">
        <v>5714</v>
      </c>
      <c r="F894" s="663" t="s">
        <v>5715</v>
      </c>
      <c r="G894" s="662" t="s">
        <v>5014</v>
      </c>
      <c r="H894" s="662" t="s">
        <v>5015</v>
      </c>
      <c r="I894" s="664">
        <v>453.53</v>
      </c>
      <c r="J894" s="664">
        <v>4</v>
      </c>
      <c r="K894" s="665">
        <v>1814.12</v>
      </c>
    </row>
    <row r="895" spans="1:11" ht="14.4" customHeight="1" x14ac:dyDescent="0.3">
      <c r="A895" s="660" t="s">
        <v>576</v>
      </c>
      <c r="B895" s="661" t="s">
        <v>577</v>
      </c>
      <c r="C895" s="662" t="s">
        <v>598</v>
      </c>
      <c r="D895" s="663" t="s">
        <v>2033</v>
      </c>
      <c r="E895" s="662" t="s">
        <v>5714</v>
      </c>
      <c r="F895" s="663" t="s">
        <v>5715</v>
      </c>
      <c r="G895" s="662" t="s">
        <v>5016</v>
      </c>
      <c r="H895" s="662" t="s">
        <v>5017</v>
      </c>
      <c r="I895" s="664">
        <v>9771.5499999999993</v>
      </c>
      <c r="J895" s="664">
        <v>5</v>
      </c>
      <c r="K895" s="665">
        <v>48857.75</v>
      </c>
    </row>
    <row r="896" spans="1:11" ht="14.4" customHeight="1" x14ac:dyDescent="0.3">
      <c r="A896" s="660" t="s">
        <v>576</v>
      </c>
      <c r="B896" s="661" t="s">
        <v>577</v>
      </c>
      <c r="C896" s="662" t="s">
        <v>598</v>
      </c>
      <c r="D896" s="663" t="s">
        <v>2033</v>
      </c>
      <c r="E896" s="662" t="s">
        <v>5714</v>
      </c>
      <c r="F896" s="663" t="s">
        <v>5715</v>
      </c>
      <c r="G896" s="662" t="s">
        <v>5018</v>
      </c>
      <c r="H896" s="662" t="s">
        <v>5019</v>
      </c>
      <c r="I896" s="664">
        <v>10216.77</v>
      </c>
      <c r="J896" s="664">
        <v>1</v>
      </c>
      <c r="K896" s="665">
        <v>10216.77</v>
      </c>
    </row>
    <row r="897" spans="1:11" ht="14.4" customHeight="1" x14ac:dyDescent="0.3">
      <c r="A897" s="660" t="s">
        <v>576</v>
      </c>
      <c r="B897" s="661" t="s">
        <v>577</v>
      </c>
      <c r="C897" s="662" t="s">
        <v>598</v>
      </c>
      <c r="D897" s="663" t="s">
        <v>2033</v>
      </c>
      <c r="E897" s="662" t="s">
        <v>5714</v>
      </c>
      <c r="F897" s="663" t="s">
        <v>5715</v>
      </c>
      <c r="G897" s="662" t="s">
        <v>5020</v>
      </c>
      <c r="H897" s="662" t="s">
        <v>5021</v>
      </c>
      <c r="I897" s="664">
        <v>16327.48</v>
      </c>
      <c r="J897" s="664">
        <v>4</v>
      </c>
      <c r="K897" s="665">
        <v>65309.919999999998</v>
      </c>
    </row>
    <row r="898" spans="1:11" ht="14.4" customHeight="1" x14ac:dyDescent="0.3">
      <c r="A898" s="660" t="s">
        <v>576</v>
      </c>
      <c r="B898" s="661" t="s">
        <v>577</v>
      </c>
      <c r="C898" s="662" t="s">
        <v>598</v>
      </c>
      <c r="D898" s="663" t="s">
        <v>2033</v>
      </c>
      <c r="E898" s="662" t="s">
        <v>5714</v>
      </c>
      <c r="F898" s="663" t="s">
        <v>5715</v>
      </c>
      <c r="G898" s="662" t="s">
        <v>5022</v>
      </c>
      <c r="H898" s="662" t="s">
        <v>5023</v>
      </c>
      <c r="I898" s="664">
        <v>985.55</v>
      </c>
      <c r="J898" s="664">
        <v>5</v>
      </c>
      <c r="K898" s="665">
        <v>4927.75</v>
      </c>
    </row>
    <row r="899" spans="1:11" ht="14.4" customHeight="1" x14ac:dyDescent="0.3">
      <c r="A899" s="660" t="s">
        <v>576</v>
      </c>
      <c r="B899" s="661" t="s">
        <v>577</v>
      </c>
      <c r="C899" s="662" t="s">
        <v>598</v>
      </c>
      <c r="D899" s="663" t="s">
        <v>2033</v>
      </c>
      <c r="E899" s="662" t="s">
        <v>5714</v>
      </c>
      <c r="F899" s="663" t="s">
        <v>5715</v>
      </c>
      <c r="G899" s="662" t="s">
        <v>5024</v>
      </c>
      <c r="H899" s="662" t="s">
        <v>5025</v>
      </c>
      <c r="I899" s="664">
        <v>8796.1200000000008</v>
      </c>
      <c r="J899" s="664">
        <v>4</v>
      </c>
      <c r="K899" s="665">
        <v>35184.480000000003</v>
      </c>
    </row>
    <row r="900" spans="1:11" ht="14.4" customHeight="1" x14ac:dyDescent="0.3">
      <c r="A900" s="660" t="s">
        <v>576</v>
      </c>
      <c r="B900" s="661" t="s">
        <v>577</v>
      </c>
      <c r="C900" s="662" t="s">
        <v>598</v>
      </c>
      <c r="D900" s="663" t="s">
        <v>2033</v>
      </c>
      <c r="E900" s="662" t="s">
        <v>5714</v>
      </c>
      <c r="F900" s="663" t="s">
        <v>5715</v>
      </c>
      <c r="G900" s="662" t="s">
        <v>5026</v>
      </c>
      <c r="H900" s="662" t="s">
        <v>5027</v>
      </c>
      <c r="I900" s="664">
        <v>2611.7399999999998</v>
      </c>
      <c r="J900" s="664">
        <v>1</v>
      </c>
      <c r="K900" s="665">
        <v>2611.7399999999998</v>
      </c>
    </row>
    <row r="901" spans="1:11" ht="14.4" customHeight="1" x14ac:dyDescent="0.3">
      <c r="A901" s="660" t="s">
        <v>576</v>
      </c>
      <c r="B901" s="661" t="s">
        <v>577</v>
      </c>
      <c r="C901" s="662" t="s">
        <v>598</v>
      </c>
      <c r="D901" s="663" t="s">
        <v>2033</v>
      </c>
      <c r="E901" s="662" t="s">
        <v>5714</v>
      </c>
      <c r="F901" s="663" t="s">
        <v>5715</v>
      </c>
      <c r="G901" s="662" t="s">
        <v>5028</v>
      </c>
      <c r="H901" s="662" t="s">
        <v>5029</v>
      </c>
      <c r="I901" s="664">
        <v>5355.55</v>
      </c>
      <c r="J901" s="664">
        <v>5</v>
      </c>
      <c r="K901" s="665">
        <v>26777.75</v>
      </c>
    </row>
    <row r="902" spans="1:11" ht="14.4" customHeight="1" x14ac:dyDescent="0.3">
      <c r="A902" s="660" t="s">
        <v>576</v>
      </c>
      <c r="B902" s="661" t="s">
        <v>577</v>
      </c>
      <c r="C902" s="662" t="s">
        <v>598</v>
      </c>
      <c r="D902" s="663" t="s">
        <v>2033</v>
      </c>
      <c r="E902" s="662" t="s">
        <v>5714</v>
      </c>
      <c r="F902" s="663" t="s">
        <v>5715</v>
      </c>
      <c r="G902" s="662" t="s">
        <v>5030</v>
      </c>
      <c r="H902" s="662" t="s">
        <v>5031</v>
      </c>
      <c r="I902" s="664">
        <v>10216.77</v>
      </c>
      <c r="J902" s="664">
        <v>2</v>
      </c>
      <c r="K902" s="665">
        <v>20433.54</v>
      </c>
    </row>
    <row r="903" spans="1:11" ht="14.4" customHeight="1" x14ac:dyDescent="0.3">
      <c r="A903" s="660" t="s">
        <v>576</v>
      </c>
      <c r="B903" s="661" t="s">
        <v>577</v>
      </c>
      <c r="C903" s="662" t="s">
        <v>598</v>
      </c>
      <c r="D903" s="663" t="s">
        <v>2033</v>
      </c>
      <c r="E903" s="662" t="s">
        <v>5714</v>
      </c>
      <c r="F903" s="663" t="s">
        <v>5715</v>
      </c>
      <c r="G903" s="662" t="s">
        <v>5032</v>
      </c>
      <c r="H903" s="662" t="s">
        <v>5033</v>
      </c>
      <c r="I903" s="664">
        <v>15396.2</v>
      </c>
      <c r="J903" s="664">
        <v>1</v>
      </c>
      <c r="K903" s="665">
        <v>15396.2</v>
      </c>
    </row>
    <row r="904" spans="1:11" ht="14.4" customHeight="1" x14ac:dyDescent="0.3">
      <c r="A904" s="660" t="s">
        <v>576</v>
      </c>
      <c r="B904" s="661" t="s">
        <v>577</v>
      </c>
      <c r="C904" s="662" t="s">
        <v>598</v>
      </c>
      <c r="D904" s="663" t="s">
        <v>2033</v>
      </c>
      <c r="E904" s="662" t="s">
        <v>5714</v>
      </c>
      <c r="F904" s="663" t="s">
        <v>5715</v>
      </c>
      <c r="G904" s="662" t="s">
        <v>5034</v>
      </c>
      <c r="H904" s="662" t="s">
        <v>5035</v>
      </c>
      <c r="I904" s="664">
        <v>23660.3</v>
      </c>
      <c r="J904" s="664">
        <v>1</v>
      </c>
      <c r="K904" s="665">
        <v>23660.3</v>
      </c>
    </row>
    <row r="905" spans="1:11" ht="14.4" customHeight="1" x14ac:dyDescent="0.3">
      <c r="A905" s="660" t="s">
        <v>576</v>
      </c>
      <c r="B905" s="661" t="s">
        <v>577</v>
      </c>
      <c r="C905" s="662" t="s">
        <v>598</v>
      </c>
      <c r="D905" s="663" t="s">
        <v>2033</v>
      </c>
      <c r="E905" s="662" t="s">
        <v>5714</v>
      </c>
      <c r="F905" s="663" t="s">
        <v>5715</v>
      </c>
      <c r="G905" s="662" t="s">
        <v>5036</v>
      </c>
      <c r="H905" s="662" t="s">
        <v>5037</v>
      </c>
      <c r="I905" s="664">
        <v>17595</v>
      </c>
      <c r="J905" s="664">
        <v>1</v>
      </c>
      <c r="K905" s="665">
        <v>17595</v>
      </c>
    </row>
    <row r="906" spans="1:11" ht="14.4" customHeight="1" x14ac:dyDescent="0.3">
      <c r="A906" s="660" t="s">
        <v>576</v>
      </c>
      <c r="B906" s="661" t="s">
        <v>577</v>
      </c>
      <c r="C906" s="662" t="s">
        <v>598</v>
      </c>
      <c r="D906" s="663" t="s">
        <v>2033</v>
      </c>
      <c r="E906" s="662" t="s">
        <v>5714</v>
      </c>
      <c r="F906" s="663" t="s">
        <v>5715</v>
      </c>
      <c r="G906" s="662" t="s">
        <v>5038</v>
      </c>
      <c r="H906" s="662" t="s">
        <v>5039</v>
      </c>
      <c r="I906" s="664">
        <v>23660.3</v>
      </c>
      <c r="J906" s="664">
        <v>1</v>
      </c>
      <c r="K906" s="665">
        <v>23660.3</v>
      </c>
    </row>
    <row r="907" spans="1:11" ht="14.4" customHeight="1" x14ac:dyDescent="0.3">
      <c r="A907" s="660" t="s">
        <v>576</v>
      </c>
      <c r="B907" s="661" t="s">
        <v>577</v>
      </c>
      <c r="C907" s="662" t="s">
        <v>598</v>
      </c>
      <c r="D907" s="663" t="s">
        <v>2033</v>
      </c>
      <c r="E907" s="662" t="s">
        <v>5714</v>
      </c>
      <c r="F907" s="663" t="s">
        <v>5715</v>
      </c>
      <c r="G907" s="662" t="s">
        <v>5040</v>
      </c>
      <c r="H907" s="662" t="s">
        <v>5041</v>
      </c>
      <c r="I907" s="664">
        <v>64169.67</v>
      </c>
      <c r="J907" s="664">
        <v>1</v>
      </c>
      <c r="K907" s="665">
        <v>64169.67</v>
      </c>
    </row>
    <row r="908" spans="1:11" ht="14.4" customHeight="1" x14ac:dyDescent="0.3">
      <c r="A908" s="660" t="s">
        <v>576</v>
      </c>
      <c r="B908" s="661" t="s">
        <v>577</v>
      </c>
      <c r="C908" s="662" t="s">
        <v>598</v>
      </c>
      <c r="D908" s="663" t="s">
        <v>2033</v>
      </c>
      <c r="E908" s="662" t="s">
        <v>5714</v>
      </c>
      <c r="F908" s="663" t="s">
        <v>5715</v>
      </c>
      <c r="G908" s="662" t="s">
        <v>5042</v>
      </c>
      <c r="H908" s="662" t="s">
        <v>5043</v>
      </c>
      <c r="I908" s="664">
        <v>17867</v>
      </c>
      <c r="J908" s="664">
        <v>9</v>
      </c>
      <c r="K908" s="665">
        <v>160803</v>
      </c>
    </row>
    <row r="909" spans="1:11" ht="14.4" customHeight="1" x14ac:dyDescent="0.3">
      <c r="A909" s="660" t="s">
        <v>576</v>
      </c>
      <c r="B909" s="661" t="s">
        <v>577</v>
      </c>
      <c r="C909" s="662" t="s">
        <v>598</v>
      </c>
      <c r="D909" s="663" t="s">
        <v>2033</v>
      </c>
      <c r="E909" s="662" t="s">
        <v>5714</v>
      </c>
      <c r="F909" s="663" t="s">
        <v>5715</v>
      </c>
      <c r="G909" s="662" t="s">
        <v>5044</v>
      </c>
      <c r="H909" s="662" t="s">
        <v>5045</v>
      </c>
      <c r="I909" s="664">
        <v>279.3</v>
      </c>
      <c r="J909" s="664">
        <v>3</v>
      </c>
      <c r="K909" s="665">
        <v>837.90000000000009</v>
      </c>
    </row>
    <row r="910" spans="1:11" ht="14.4" customHeight="1" x14ac:dyDescent="0.3">
      <c r="A910" s="660" t="s">
        <v>576</v>
      </c>
      <c r="B910" s="661" t="s">
        <v>577</v>
      </c>
      <c r="C910" s="662" t="s">
        <v>598</v>
      </c>
      <c r="D910" s="663" t="s">
        <v>2033</v>
      </c>
      <c r="E910" s="662" t="s">
        <v>5714</v>
      </c>
      <c r="F910" s="663" t="s">
        <v>5715</v>
      </c>
      <c r="G910" s="662" t="s">
        <v>5046</v>
      </c>
      <c r="H910" s="662" t="s">
        <v>5047</v>
      </c>
      <c r="I910" s="664">
        <v>10997.89</v>
      </c>
      <c r="J910" s="664">
        <v>4</v>
      </c>
      <c r="K910" s="665">
        <v>43991.56</v>
      </c>
    </row>
    <row r="911" spans="1:11" ht="14.4" customHeight="1" x14ac:dyDescent="0.3">
      <c r="A911" s="660" t="s">
        <v>576</v>
      </c>
      <c r="B911" s="661" t="s">
        <v>577</v>
      </c>
      <c r="C911" s="662" t="s">
        <v>598</v>
      </c>
      <c r="D911" s="663" t="s">
        <v>2033</v>
      </c>
      <c r="E911" s="662" t="s">
        <v>5714</v>
      </c>
      <c r="F911" s="663" t="s">
        <v>5715</v>
      </c>
      <c r="G911" s="662" t="s">
        <v>5048</v>
      </c>
      <c r="H911" s="662" t="s">
        <v>5049</v>
      </c>
      <c r="I911" s="664">
        <v>2611.7399999999998</v>
      </c>
      <c r="J911" s="664">
        <v>2</v>
      </c>
      <c r="K911" s="665">
        <v>5223.4799999999996</v>
      </c>
    </row>
    <row r="912" spans="1:11" ht="14.4" customHeight="1" x14ac:dyDescent="0.3">
      <c r="A912" s="660" t="s">
        <v>576</v>
      </c>
      <c r="B912" s="661" t="s">
        <v>577</v>
      </c>
      <c r="C912" s="662" t="s">
        <v>598</v>
      </c>
      <c r="D912" s="663" t="s">
        <v>2033</v>
      </c>
      <c r="E912" s="662" t="s">
        <v>5714</v>
      </c>
      <c r="F912" s="663" t="s">
        <v>5715</v>
      </c>
      <c r="G912" s="662" t="s">
        <v>5050</v>
      </c>
      <c r="H912" s="662" t="s">
        <v>5051</v>
      </c>
      <c r="I912" s="664">
        <v>23660.3</v>
      </c>
      <c r="J912" s="664">
        <v>4</v>
      </c>
      <c r="K912" s="665">
        <v>94641.2</v>
      </c>
    </row>
    <row r="913" spans="1:11" ht="14.4" customHeight="1" x14ac:dyDescent="0.3">
      <c r="A913" s="660" t="s">
        <v>576</v>
      </c>
      <c r="B913" s="661" t="s">
        <v>577</v>
      </c>
      <c r="C913" s="662" t="s">
        <v>598</v>
      </c>
      <c r="D913" s="663" t="s">
        <v>2033</v>
      </c>
      <c r="E913" s="662" t="s">
        <v>5714</v>
      </c>
      <c r="F913" s="663" t="s">
        <v>5715</v>
      </c>
      <c r="G913" s="662" t="s">
        <v>5052</v>
      </c>
      <c r="H913" s="662" t="s">
        <v>5053</v>
      </c>
      <c r="I913" s="664">
        <v>1323.54</v>
      </c>
      <c r="J913" s="664">
        <v>1</v>
      </c>
      <c r="K913" s="665">
        <v>1323.54</v>
      </c>
    </row>
    <row r="914" spans="1:11" ht="14.4" customHeight="1" x14ac:dyDescent="0.3">
      <c r="A914" s="660" t="s">
        <v>576</v>
      </c>
      <c r="B914" s="661" t="s">
        <v>577</v>
      </c>
      <c r="C914" s="662" t="s">
        <v>598</v>
      </c>
      <c r="D914" s="663" t="s">
        <v>2033</v>
      </c>
      <c r="E914" s="662" t="s">
        <v>5714</v>
      </c>
      <c r="F914" s="663" t="s">
        <v>5715</v>
      </c>
      <c r="G914" s="662" t="s">
        <v>5054</v>
      </c>
      <c r="H914" s="662" t="s">
        <v>5055</v>
      </c>
      <c r="I914" s="664">
        <v>1323.54</v>
      </c>
      <c r="J914" s="664">
        <v>1</v>
      </c>
      <c r="K914" s="665">
        <v>1323.54</v>
      </c>
    </row>
    <row r="915" spans="1:11" ht="14.4" customHeight="1" x14ac:dyDescent="0.3">
      <c r="A915" s="660" t="s">
        <v>576</v>
      </c>
      <c r="B915" s="661" t="s">
        <v>577</v>
      </c>
      <c r="C915" s="662" t="s">
        <v>598</v>
      </c>
      <c r="D915" s="663" t="s">
        <v>2033</v>
      </c>
      <c r="E915" s="662" t="s">
        <v>5714</v>
      </c>
      <c r="F915" s="663" t="s">
        <v>5715</v>
      </c>
      <c r="G915" s="662" t="s">
        <v>5056</v>
      </c>
      <c r="H915" s="662" t="s">
        <v>5057</v>
      </c>
      <c r="I915" s="664">
        <v>10173.89</v>
      </c>
      <c r="J915" s="664">
        <v>1</v>
      </c>
      <c r="K915" s="665">
        <v>10173.89</v>
      </c>
    </row>
    <row r="916" spans="1:11" ht="14.4" customHeight="1" x14ac:dyDescent="0.3">
      <c r="A916" s="660" t="s">
        <v>576</v>
      </c>
      <c r="B916" s="661" t="s">
        <v>577</v>
      </c>
      <c r="C916" s="662" t="s">
        <v>598</v>
      </c>
      <c r="D916" s="663" t="s">
        <v>2033</v>
      </c>
      <c r="E916" s="662" t="s">
        <v>5714</v>
      </c>
      <c r="F916" s="663" t="s">
        <v>5715</v>
      </c>
      <c r="G916" s="662" t="s">
        <v>5058</v>
      </c>
      <c r="H916" s="662" t="s">
        <v>5059</v>
      </c>
      <c r="I916" s="664">
        <v>43570.49</v>
      </c>
      <c r="J916" s="664">
        <v>2</v>
      </c>
      <c r="K916" s="665">
        <v>87140.98</v>
      </c>
    </row>
    <row r="917" spans="1:11" ht="14.4" customHeight="1" x14ac:dyDescent="0.3">
      <c r="A917" s="660" t="s">
        <v>576</v>
      </c>
      <c r="B917" s="661" t="s">
        <v>577</v>
      </c>
      <c r="C917" s="662" t="s">
        <v>598</v>
      </c>
      <c r="D917" s="663" t="s">
        <v>2033</v>
      </c>
      <c r="E917" s="662" t="s">
        <v>5714</v>
      </c>
      <c r="F917" s="663" t="s">
        <v>5715</v>
      </c>
      <c r="G917" s="662" t="s">
        <v>5060</v>
      </c>
      <c r="H917" s="662" t="s">
        <v>5061</v>
      </c>
      <c r="I917" s="664">
        <v>16508.2</v>
      </c>
      <c r="J917" s="664">
        <v>5</v>
      </c>
      <c r="K917" s="665">
        <v>82541</v>
      </c>
    </row>
    <row r="918" spans="1:11" ht="14.4" customHeight="1" x14ac:dyDescent="0.3">
      <c r="A918" s="660" t="s">
        <v>576</v>
      </c>
      <c r="B918" s="661" t="s">
        <v>577</v>
      </c>
      <c r="C918" s="662" t="s">
        <v>598</v>
      </c>
      <c r="D918" s="663" t="s">
        <v>2033</v>
      </c>
      <c r="E918" s="662" t="s">
        <v>5714</v>
      </c>
      <c r="F918" s="663" t="s">
        <v>5715</v>
      </c>
      <c r="G918" s="662" t="s">
        <v>5062</v>
      </c>
      <c r="H918" s="662" t="s">
        <v>5063</v>
      </c>
      <c r="I918" s="664">
        <v>31406.5</v>
      </c>
      <c r="J918" s="664">
        <v>1</v>
      </c>
      <c r="K918" s="665">
        <v>31406.5</v>
      </c>
    </row>
    <row r="919" spans="1:11" ht="14.4" customHeight="1" x14ac:dyDescent="0.3">
      <c r="A919" s="660" t="s">
        <v>576</v>
      </c>
      <c r="B919" s="661" t="s">
        <v>577</v>
      </c>
      <c r="C919" s="662" t="s">
        <v>598</v>
      </c>
      <c r="D919" s="663" t="s">
        <v>2033</v>
      </c>
      <c r="E919" s="662" t="s">
        <v>5714</v>
      </c>
      <c r="F919" s="663" t="s">
        <v>5715</v>
      </c>
      <c r="G919" s="662" t="s">
        <v>5064</v>
      </c>
      <c r="H919" s="662" t="s">
        <v>5065</v>
      </c>
      <c r="I919" s="664">
        <v>6900</v>
      </c>
      <c r="J919" s="664">
        <v>3</v>
      </c>
      <c r="K919" s="665">
        <v>20700</v>
      </c>
    </row>
    <row r="920" spans="1:11" ht="14.4" customHeight="1" x14ac:dyDescent="0.3">
      <c r="A920" s="660" t="s">
        <v>576</v>
      </c>
      <c r="B920" s="661" t="s">
        <v>577</v>
      </c>
      <c r="C920" s="662" t="s">
        <v>598</v>
      </c>
      <c r="D920" s="663" t="s">
        <v>2033</v>
      </c>
      <c r="E920" s="662" t="s">
        <v>5714</v>
      </c>
      <c r="F920" s="663" t="s">
        <v>5715</v>
      </c>
      <c r="G920" s="662" t="s">
        <v>5066</v>
      </c>
      <c r="H920" s="662" t="s">
        <v>5067</v>
      </c>
      <c r="I920" s="664">
        <v>5692.5</v>
      </c>
      <c r="J920" s="664">
        <v>5</v>
      </c>
      <c r="K920" s="665">
        <v>28462.5</v>
      </c>
    </row>
    <row r="921" spans="1:11" ht="14.4" customHeight="1" x14ac:dyDescent="0.3">
      <c r="A921" s="660" t="s">
        <v>576</v>
      </c>
      <c r="B921" s="661" t="s">
        <v>577</v>
      </c>
      <c r="C921" s="662" t="s">
        <v>598</v>
      </c>
      <c r="D921" s="663" t="s">
        <v>2033</v>
      </c>
      <c r="E921" s="662" t="s">
        <v>5714</v>
      </c>
      <c r="F921" s="663" t="s">
        <v>5715</v>
      </c>
      <c r="G921" s="662" t="s">
        <v>5068</v>
      </c>
      <c r="H921" s="662" t="s">
        <v>5069</v>
      </c>
      <c r="I921" s="664">
        <v>8796.1200000000008</v>
      </c>
      <c r="J921" s="664">
        <v>2</v>
      </c>
      <c r="K921" s="665">
        <v>17592.240000000002</v>
      </c>
    </row>
    <row r="922" spans="1:11" ht="14.4" customHeight="1" x14ac:dyDescent="0.3">
      <c r="A922" s="660" t="s">
        <v>576</v>
      </c>
      <c r="B922" s="661" t="s">
        <v>577</v>
      </c>
      <c r="C922" s="662" t="s">
        <v>598</v>
      </c>
      <c r="D922" s="663" t="s">
        <v>2033</v>
      </c>
      <c r="E922" s="662" t="s">
        <v>5714</v>
      </c>
      <c r="F922" s="663" t="s">
        <v>5715</v>
      </c>
      <c r="G922" s="662" t="s">
        <v>5070</v>
      </c>
      <c r="H922" s="662" t="s">
        <v>5071</v>
      </c>
      <c r="I922" s="664">
        <v>279.3</v>
      </c>
      <c r="J922" s="664">
        <v>5</v>
      </c>
      <c r="K922" s="665">
        <v>1396.5</v>
      </c>
    </row>
    <row r="923" spans="1:11" ht="14.4" customHeight="1" x14ac:dyDescent="0.3">
      <c r="A923" s="660" t="s">
        <v>576</v>
      </c>
      <c r="B923" s="661" t="s">
        <v>577</v>
      </c>
      <c r="C923" s="662" t="s">
        <v>598</v>
      </c>
      <c r="D923" s="663" t="s">
        <v>2033</v>
      </c>
      <c r="E923" s="662" t="s">
        <v>5714</v>
      </c>
      <c r="F923" s="663" t="s">
        <v>5715</v>
      </c>
      <c r="G923" s="662" t="s">
        <v>5072</v>
      </c>
      <c r="H923" s="662" t="s">
        <v>5073</v>
      </c>
      <c r="I923" s="664">
        <v>3699.55</v>
      </c>
      <c r="J923" s="664">
        <v>3</v>
      </c>
      <c r="K923" s="665">
        <v>11098.650000000001</v>
      </c>
    </row>
    <row r="924" spans="1:11" ht="14.4" customHeight="1" x14ac:dyDescent="0.3">
      <c r="A924" s="660" t="s">
        <v>576</v>
      </c>
      <c r="B924" s="661" t="s">
        <v>577</v>
      </c>
      <c r="C924" s="662" t="s">
        <v>598</v>
      </c>
      <c r="D924" s="663" t="s">
        <v>2033</v>
      </c>
      <c r="E924" s="662" t="s">
        <v>5714</v>
      </c>
      <c r="F924" s="663" t="s">
        <v>5715</v>
      </c>
      <c r="G924" s="662" t="s">
        <v>5074</v>
      </c>
      <c r="H924" s="662" t="s">
        <v>5075</v>
      </c>
      <c r="I924" s="664">
        <v>33650.15</v>
      </c>
      <c r="J924" s="664">
        <v>2</v>
      </c>
      <c r="K924" s="665">
        <v>67300.3</v>
      </c>
    </row>
    <row r="925" spans="1:11" ht="14.4" customHeight="1" x14ac:dyDescent="0.3">
      <c r="A925" s="660" t="s">
        <v>576</v>
      </c>
      <c r="B925" s="661" t="s">
        <v>577</v>
      </c>
      <c r="C925" s="662" t="s">
        <v>598</v>
      </c>
      <c r="D925" s="663" t="s">
        <v>2033</v>
      </c>
      <c r="E925" s="662" t="s">
        <v>5714</v>
      </c>
      <c r="F925" s="663" t="s">
        <v>5715</v>
      </c>
      <c r="G925" s="662" t="s">
        <v>5076</v>
      </c>
      <c r="H925" s="662" t="s">
        <v>5077</v>
      </c>
      <c r="I925" s="664">
        <v>5692.5</v>
      </c>
      <c r="J925" s="664">
        <v>1</v>
      </c>
      <c r="K925" s="665">
        <v>5692.5</v>
      </c>
    </row>
    <row r="926" spans="1:11" ht="14.4" customHeight="1" x14ac:dyDescent="0.3">
      <c r="A926" s="660" t="s">
        <v>576</v>
      </c>
      <c r="B926" s="661" t="s">
        <v>577</v>
      </c>
      <c r="C926" s="662" t="s">
        <v>598</v>
      </c>
      <c r="D926" s="663" t="s">
        <v>2033</v>
      </c>
      <c r="E926" s="662" t="s">
        <v>5714</v>
      </c>
      <c r="F926" s="663" t="s">
        <v>5715</v>
      </c>
      <c r="G926" s="662" t="s">
        <v>5078</v>
      </c>
      <c r="H926" s="662" t="s">
        <v>5079</v>
      </c>
      <c r="I926" s="664">
        <v>3123</v>
      </c>
      <c r="J926" s="664">
        <v>2</v>
      </c>
      <c r="K926" s="665">
        <v>6246</v>
      </c>
    </row>
    <row r="927" spans="1:11" ht="14.4" customHeight="1" x14ac:dyDescent="0.3">
      <c r="A927" s="660" t="s">
        <v>576</v>
      </c>
      <c r="B927" s="661" t="s">
        <v>577</v>
      </c>
      <c r="C927" s="662" t="s">
        <v>598</v>
      </c>
      <c r="D927" s="663" t="s">
        <v>2033</v>
      </c>
      <c r="E927" s="662" t="s">
        <v>5714</v>
      </c>
      <c r="F927" s="663" t="s">
        <v>5715</v>
      </c>
      <c r="G927" s="662" t="s">
        <v>5080</v>
      </c>
      <c r="H927" s="662" t="s">
        <v>5081</v>
      </c>
      <c r="I927" s="664">
        <v>13090.45</v>
      </c>
      <c r="J927" s="664">
        <v>2</v>
      </c>
      <c r="K927" s="665">
        <v>26180.9</v>
      </c>
    </row>
    <row r="928" spans="1:11" ht="14.4" customHeight="1" x14ac:dyDescent="0.3">
      <c r="A928" s="660" t="s">
        <v>576</v>
      </c>
      <c r="B928" s="661" t="s">
        <v>577</v>
      </c>
      <c r="C928" s="662" t="s">
        <v>598</v>
      </c>
      <c r="D928" s="663" t="s">
        <v>2033</v>
      </c>
      <c r="E928" s="662" t="s">
        <v>5714</v>
      </c>
      <c r="F928" s="663" t="s">
        <v>5715</v>
      </c>
      <c r="G928" s="662" t="s">
        <v>5082</v>
      </c>
      <c r="H928" s="662" t="s">
        <v>5083</v>
      </c>
      <c r="I928" s="664">
        <v>13090.45</v>
      </c>
      <c r="J928" s="664">
        <v>1</v>
      </c>
      <c r="K928" s="665">
        <v>13090.45</v>
      </c>
    </row>
    <row r="929" spans="1:11" ht="14.4" customHeight="1" x14ac:dyDescent="0.3">
      <c r="A929" s="660" t="s">
        <v>576</v>
      </c>
      <c r="B929" s="661" t="s">
        <v>577</v>
      </c>
      <c r="C929" s="662" t="s">
        <v>598</v>
      </c>
      <c r="D929" s="663" t="s">
        <v>2033</v>
      </c>
      <c r="E929" s="662" t="s">
        <v>5714</v>
      </c>
      <c r="F929" s="663" t="s">
        <v>5715</v>
      </c>
      <c r="G929" s="662" t="s">
        <v>5084</v>
      </c>
      <c r="H929" s="662" t="s">
        <v>5085</v>
      </c>
      <c r="I929" s="664">
        <v>10344.24</v>
      </c>
      <c r="J929" s="664">
        <v>2</v>
      </c>
      <c r="K929" s="665">
        <v>20688.48</v>
      </c>
    </row>
    <row r="930" spans="1:11" ht="14.4" customHeight="1" x14ac:dyDescent="0.3">
      <c r="A930" s="660" t="s">
        <v>576</v>
      </c>
      <c r="B930" s="661" t="s">
        <v>577</v>
      </c>
      <c r="C930" s="662" t="s">
        <v>598</v>
      </c>
      <c r="D930" s="663" t="s">
        <v>2033</v>
      </c>
      <c r="E930" s="662" t="s">
        <v>5714</v>
      </c>
      <c r="F930" s="663" t="s">
        <v>5715</v>
      </c>
      <c r="G930" s="662" t="s">
        <v>5086</v>
      </c>
      <c r="H930" s="662" t="s">
        <v>5087</v>
      </c>
      <c r="I930" s="664">
        <v>9200</v>
      </c>
      <c r="J930" s="664">
        <v>3</v>
      </c>
      <c r="K930" s="665">
        <v>27600</v>
      </c>
    </row>
    <row r="931" spans="1:11" ht="14.4" customHeight="1" x14ac:dyDescent="0.3">
      <c r="A931" s="660" t="s">
        <v>576</v>
      </c>
      <c r="B931" s="661" t="s">
        <v>577</v>
      </c>
      <c r="C931" s="662" t="s">
        <v>598</v>
      </c>
      <c r="D931" s="663" t="s">
        <v>2033</v>
      </c>
      <c r="E931" s="662" t="s">
        <v>5714</v>
      </c>
      <c r="F931" s="663" t="s">
        <v>5715</v>
      </c>
      <c r="G931" s="662" t="s">
        <v>5088</v>
      </c>
      <c r="H931" s="662" t="s">
        <v>5089</v>
      </c>
      <c r="I931" s="664">
        <v>3417.79</v>
      </c>
      <c r="J931" s="664">
        <v>1</v>
      </c>
      <c r="K931" s="665">
        <v>3417.79</v>
      </c>
    </row>
    <row r="932" spans="1:11" ht="14.4" customHeight="1" x14ac:dyDescent="0.3">
      <c r="A932" s="660" t="s">
        <v>576</v>
      </c>
      <c r="B932" s="661" t="s">
        <v>577</v>
      </c>
      <c r="C932" s="662" t="s">
        <v>598</v>
      </c>
      <c r="D932" s="663" t="s">
        <v>2033</v>
      </c>
      <c r="E932" s="662" t="s">
        <v>5714</v>
      </c>
      <c r="F932" s="663" t="s">
        <v>5715</v>
      </c>
      <c r="G932" s="662" t="s">
        <v>5090</v>
      </c>
      <c r="H932" s="662" t="s">
        <v>5091</v>
      </c>
      <c r="I932" s="664">
        <v>7021</v>
      </c>
      <c r="J932" s="664">
        <v>1</v>
      </c>
      <c r="K932" s="665">
        <v>7021</v>
      </c>
    </row>
    <row r="933" spans="1:11" ht="14.4" customHeight="1" x14ac:dyDescent="0.3">
      <c r="A933" s="660" t="s">
        <v>576</v>
      </c>
      <c r="B933" s="661" t="s">
        <v>577</v>
      </c>
      <c r="C933" s="662" t="s">
        <v>598</v>
      </c>
      <c r="D933" s="663" t="s">
        <v>2033</v>
      </c>
      <c r="E933" s="662" t="s">
        <v>5714</v>
      </c>
      <c r="F933" s="663" t="s">
        <v>5715</v>
      </c>
      <c r="G933" s="662" t="s">
        <v>5092</v>
      </c>
      <c r="H933" s="662" t="s">
        <v>5093</v>
      </c>
      <c r="I933" s="664">
        <v>26750.15</v>
      </c>
      <c r="J933" s="664">
        <v>1</v>
      </c>
      <c r="K933" s="665">
        <v>26750.15</v>
      </c>
    </row>
    <row r="934" spans="1:11" ht="14.4" customHeight="1" x14ac:dyDescent="0.3">
      <c r="A934" s="660" t="s">
        <v>576</v>
      </c>
      <c r="B934" s="661" t="s">
        <v>577</v>
      </c>
      <c r="C934" s="662" t="s">
        <v>598</v>
      </c>
      <c r="D934" s="663" t="s">
        <v>2033</v>
      </c>
      <c r="E934" s="662" t="s">
        <v>5714</v>
      </c>
      <c r="F934" s="663" t="s">
        <v>5715</v>
      </c>
      <c r="G934" s="662" t="s">
        <v>5094</v>
      </c>
      <c r="H934" s="662" t="s">
        <v>5095</v>
      </c>
      <c r="I934" s="664">
        <v>3854.92</v>
      </c>
      <c r="J934" s="664">
        <v>1</v>
      </c>
      <c r="K934" s="665">
        <v>3854.92</v>
      </c>
    </row>
    <row r="935" spans="1:11" ht="14.4" customHeight="1" x14ac:dyDescent="0.3">
      <c r="A935" s="660" t="s">
        <v>576</v>
      </c>
      <c r="B935" s="661" t="s">
        <v>577</v>
      </c>
      <c r="C935" s="662" t="s">
        <v>598</v>
      </c>
      <c r="D935" s="663" t="s">
        <v>2033</v>
      </c>
      <c r="E935" s="662" t="s">
        <v>5714</v>
      </c>
      <c r="F935" s="663" t="s">
        <v>5715</v>
      </c>
      <c r="G935" s="662" t="s">
        <v>5096</v>
      </c>
      <c r="H935" s="662" t="s">
        <v>5097</v>
      </c>
      <c r="I935" s="664">
        <v>9013.39</v>
      </c>
      <c r="J935" s="664">
        <v>2</v>
      </c>
      <c r="K935" s="665">
        <v>18026.78</v>
      </c>
    </row>
    <row r="936" spans="1:11" ht="14.4" customHeight="1" x14ac:dyDescent="0.3">
      <c r="A936" s="660" t="s">
        <v>576</v>
      </c>
      <c r="B936" s="661" t="s">
        <v>577</v>
      </c>
      <c r="C936" s="662" t="s">
        <v>598</v>
      </c>
      <c r="D936" s="663" t="s">
        <v>2033</v>
      </c>
      <c r="E936" s="662" t="s">
        <v>5714</v>
      </c>
      <c r="F936" s="663" t="s">
        <v>5715</v>
      </c>
      <c r="G936" s="662" t="s">
        <v>5098</v>
      </c>
      <c r="H936" s="662" t="s">
        <v>5099</v>
      </c>
      <c r="I936" s="664">
        <v>18400</v>
      </c>
      <c r="J936" s="664">
        <v>14</v>
      </c>
      <c r="K936" s="665">
        <v>257600</v>
      </c>
    </row>
    <row r="937" spans="1:11" ht="14.4" customHeight="1" x14ac:dyDescent="0.3">
      <c r="A937" s="660" t="s">
        <v>576</v>
      </c>
      <c r="B937" s="661" t="s">
        <v>577</v>
      </c>
      <c r="C937" s="662" t="s">
        <v>598</v>
      </c>
      <c r="D937" s="663" t="s">
        <v>2033</v>
      </c>
      <c r="E937" s="662" t="s">
        <v>5714</v>
      </c>
      <c r="F937" s="663" t="s">
        <v>5715</v>
      </c>
      <c r="G937" s="662" t="s">
        <v>5100</v>
      </c>
      <c r="H937" s="662" t="s">
        <v>5101</v>
      </c>
      <c r="I937" s="664">
        <v>23000</v>
      </c>
      <c r="J937" s="664">
        <v>10</v>
      </c>
      <c r="K937" s="665">
        <v>230000</v>
      </c>
    </row>
    <row r="938" spans="1:11" ht="14.4" customHeight="1" x14ac:dyDescent="0.3">
      <c r="A938" s="660" t="s">
        <v>576</v>
      </c>
      <c r="B938" s="661" t="s">
        <v>577</v>
      </c>
      <c r="C938" s="662" t="s">
        <v>598</v>
      </c>
      <c r="D938" s="663" t="s">
        <v>2033</v>
      </c>
      <c r="E938" s="662" t="s">
        <v>5714</v>
      </c>
      <c r="F938" s="663" t="s">
        <v>5715</v>
      </c>
      <c r="G938" s="662" t="s">
        <v>5102</v>
      </c>
      <c r="H938" s="662" t="s">
        <v>5103</v>
      </c>
      <c r="I938" s="664">
        <v>23000</v>
      </c>
      <c r="J938" s="664">
        <v>13</v>
      </c>
      <c r="K938" s="665">
        <v>299000</v>
      </c>
    </row>
    <row r="939" spans="1:11" ht="14.4" customHeight="1" x14ac:dyDescent="0.3">
      <c r="A939" s="660" t="s">
        <v>576</v>
      </c>
      <c r="B939" s="661" t="s">
        <v>577</v>
      </c>
      <c r="C939" s="662" t="s">
        <v>598</v>
      </c>
      <c r="D939" s="663" t="s">
        <v>2033</v>
      </c>
      <c r="E939" s="662" t="s">
        <v>5714</v>
      </c>
      <c r="F939" s="663" t="s">
        <v>5715</v>
      </c>
      <c r="G939" s="662" t="s">
        <v>5104</v>
      </c>
      <c r="H939" s="662" t="s">
        <v>5105</v>
      </c>
      <c r="I939" s="664">
        <v>6900</v>
      </c>
      <c r="J939" s="664">
        <v>5</v>
      </c>
      <c r="K939" s="665">
        <v>34500</v>
      </c>
    </row>
    <row r="940" spans="1:11" ht="14.4" customHeight="1" x14ac:dyDescent="0.3">
      <c r="A940" s="660" t="s">
        <v>576</v>
      </c>
      <c r="B940" s="661" t="s">
        <v>577</v>
      </c>
      <c r="C940" s="662" t="s">
        <v>598</v>
      </c>
      <c r="D940" s="663" t="s">
        <v>2033</v>
      </c>
      <c r="E940" s="662" t="s">
        <v>5714</v>
      </c>
      <c r="F940" s="663" t="s">
        <v>5715</v>
      </c>
      <c r="G940" s="662" t="s">
        <v>5106</v>
      </c>
      <c r="H940" s="662" t="s">
        <v>5107</v>
      </c>
      <c r="I940" s="664">
        <v>18400</v>
      </c>
      <c r="J940" s="664">
        <v>15</v>
      </c>
      <c r="K940" s="665">
        <v>276000</v>
      </c>
    </row>
    <row r="941" spans="1:11" ht="14.4" customHeight="1" x14ac:dyDescent="0.3">
      <c r="A941" s="660" t="s">
        <v>576</v>
      </c>
      <c r="B941" s="661" t="s">
        <v>577</v>
      </c>
      <c r="C941" s="662" t="s">
        <v>598</v>
      </c>
      <c r="D941" s="663" t="s">
        <v>2033</v>
      </c>
      <c r="E941" s="662" t="s">
        <v>5714</v>
      </c>
      <c r="F941" s="663" t="s">
        <v>5715</v>
      </c>
      <c r="G941" s="662" t="s">
        <v>5108</v>
      </c>
      <c r="H941" s="662" t="s">
        <v>5109</v>
      </c>
      <c r="I941" s="664">
        <v>3123</v>
      </c>
      <c r="J941" s="664">
        <v>1</v>
      </c>
      <c r="K941" s="665">
        <v>3123</v>
      </c>
    </row>
    <row r="942" spans="1:11" ht="14.4" customHeight="1" x14ac:dyDescent="0.3">
      <c r="A942" s="660" t="s">
        <v>576</v>
      </c>
      <c r="B942" s="661" t="s">
        <v>577</v>
      </c>
      <c r="C942" s="662" t="s">
        <v>598</v>
      </c>
      <c r="D942" s="663" t="s">
        <v>2033</v>
      </c>
      <c r="E942" s="662" t="s">
        <v>5714</v>
      </c>
      <c r="F942" s="663" t="s">
        <v>5715</v>
      </c>
      <c r="G942" s="662" t="s">
        <v>5110</v>
      </c>
      <c r="H942" s="662" t="s">
        <v>5111</v>
      </c>
      <c r="I942" s="664">
        <v>6900</v>
      </c>
      <c r="J942" s="664">
        <v>7</v>
      </c>
      <c r="K942" s="665">
        <v>48300</v>
      </c>
    </row>
    <row r="943" spans="1:11" ht="14.4" customHeight="1" x14ac:dyDescent="0.3">
      <c r="A943" s="660" t="s">
        <v>576</v>
      </c>
      <c r="B943" s="661" t="s">
        <v>577</v>
      </c>
      <c r="C943" s="662" t="s">
        <v>598</v>
      </c>
      <c r="D943" s="663" t="s">
        <v>2033</v>
      </c>
      <c r="E943" s="662" t="s">
        <v>5714</v>
      </c>
      <c r="F943" s="663" t="s">
        <v>5715</v>
      </c>
      <c r="G943" s="662" t="s">
        <v>5112</v>
      </c>
      <c r="H943" s="662" t="s">
        <v>5113</v>
      </c>
      <c r="I943" s="664">
        <v>23000</v>
      </c>
      <c r="J943" s="664">
        <v>8</v>
      </c>
      <c r="K943" s="665">
        <v>184000</v>
      </c>
    </row>
    <row r="944" spans="1:11" ht="14.4" customHeight="1" x14ac:dyDescent="0.3">
      <c r="A944" s="660" t="s">
        <v>576</v>
      </c>
      <c r="B944" s="661" t="s">
        <v>577</v>
      </c>
      <c r="C944" s="662" t="s">
        <v>598</v>
      </c>
      <c r="D944" s="663" t="s">
        <v>2033</v>
      </c>
      <c r="E944" s="662" t="s">
        <v>5714</v>
      </c>
      <c r="F944" s="663" t="s">
        <v>5715</v>
      </c>
      <c r="G944" s="662" t="s">
        <v>5114</v>
      </c>
      <c r="H944" s="662" t="s">
        <v>5115</v>
      </c>
      <c r="I944" s="664">
        <v>23000</v>
      </c>
      <c r="J944" s="664">
        <v>6</v>
      </c>
      <c r="K944" s="665">
        <v>138000</v>
      </c>
    </row>
    <row r="945" spans="1:11" ht="14.4" customHeight="1" x14ac:dyDescent="0.3">
      <c r="A945" s="660" t="s">
        <v>576</v>
      </c>
      <c r="B945" s="661" t="s">
        <v>577</v>
      </c>
      <c r="C945" s="662" t="s">
        <v>598</v>
      </c>
      <c r="D945" s="663" t="s">
        <v>2033</v>
      </c>
      <c r="E945" s="662" t="s">
        <v>5714</v>
      </c>
      <c r="F945" s="663" t="s">
        <v>5715</v>
      </c>
      <c r="G945" s="662" t="s">
        <v>5116</v>
      </c>
      <c r="H945" s="662" t="s">
        <v>5117</v>
      </c>
      <c r="I945" s="664">
        <v>6900</v>
      </c>
      <c r="J945" s="664">
        <v>6</v>
      </c>
      <c r="K945" s="665">
        <v>41400</v>
      </c>
    </row>
    <row r="946" spans="1:11" ht="14.4" customHeight="1" x14ac:dyDescent="0.3">
      <c r="A946" s="660" t="s">
        <v>576</v>
      </c>
      <c r="B946" s="661" t="s">
        <v>577</v>
      </c>
      <c r="C946" s="662" t="s">
        <v>598</v>
      </c>
      <c r="D946" s="663" t="s">
        <v>2033</v>
      </c>
      <c r="E946" s="662" t="s">
        <v>5714</v>
      </c>
      <c r="F946" s="663" t="s">
        <v>5715</v>
      </c>
      <c r="G946" s="662" t="s">
        <v>5118</v>
      </c>
      <c r="H946" s="662" t="s">
        <v>5119</v>
      </c>
      <c r="I946" s="664">
        <v>18400</v>
      </c>
      <c r="J946" s="664">
        <v>12</v>
      </c>
      <c r="K946" s="665">
        <v>220800</v>
      </c>
    </row>
    <row r="947" spans="1:11" ht="14.4" customHeight="1" x14ac:dyDescent="0.3">
      <c r="A947" s="660" t="s">
        <v>576</v>
      </c>
      <c r="B947" s="661" t="s">
        <v>577</v>
      </c>
      <c r="C947" s="662" t="s">
        <v>598</v>
      </c>
      <c r="D947" s="663" t="s">
        <v>2033</v>
      </c>
      <c r="E947" s="662" t="s">
        <v>5714</v>
      </c>
      <c r="F947" s="663" t="s">
        <v>5715</v>
      </c>
      <c r="G947" s="662" t="s">
        <v>5120</v>
      </c>
      <c r="H947" s="662" t="s">
        <v>5121</v>
      </c>
      <c r="I947" s="664">
        <v>23000</v>
      </c>
      <c r="J947" s="664">
        <v>16</v>
      </c>
      <c r="K947" s="665">
        <v>368000</v>
      </c>
    </row>
    <row r="948" spans="1:11" ht="14.4" customHeight="1" x14ac:dyDescent="0.3">
      <c r="A948" s="660" t="s">
        <v>576</v>
      </c>
      <c r="B948" s="661" t="s">
        <v>577</v>
      </c>
      <c r="C948" s="662" t="s">
        <v>598</v>
      </c>
      <c r="D948" s="663" t="s">
        <v>2033</v>
      </c>
      <c r="E948" s="662" t="s">
        <v>5714</v>
      </c>
      <c r="F948" s="663" t="s">
        <v>5715</v>
      </c>
      <c r="G948" s="662" t="s">
        <v>5122</v>
      </c>
      <c r="H948" s="662" t="s">
        <v>5123</v>
      </c>
      <c r="I948" s="664">
        <v>18400</v>
      </c>
      <c r="J948" s="664">
        <v>25</v>
      </c>
      <c r="K948" s="665">
        <v>460000</v>
      </c>
    </row>
    <row r="949" spans="1:11" ht="14.4" customHeight="1" x14ac:dyDescent="0.3">
      <c r="A949" s="660" t="s">
        <v>576</v>
      </c>
      <c r="B949" s="661" t="s">
        <v>577</v>
      </c>
      <c r="C949" s="662" t="s">
        <v>598</v>
      </c>
      <c r="D949" s="663" t="s">
        <v>2033</v>
      </c>
      <c r="E949" s="662" t="s">
        <v>5714</v>
      </c>
      <c r="F949" s="663" t="s">
        <v>5715</v>
      </c>
      <c r="G949" s="662" t="s">
        <v>5124</v>
      </c>
      <c r="H949" s="662" t="s">
        <v>5125</v>
      </c>
      <c r="I949" s="664">
        <v>13090.45</v>
      </c>
      <c r="J949" s="664">
        <v>2</v>
      </c>
      <c r="K949" s="665">
        <v>26180.9</v>
      </c>
    </row>
    <row r="950" spans="1:11" ht="14.4" customHeight="1" x14ac:dyDescent="0.3">
      <c r="A950" s="660" t="s">
        <v>576</v>
      </c>
      <c r="B950" s="661" t="s">
        <v>577</v>
      </c>
      <c r="C950" s="662" t="s">
        <v>598</v>
      </c>
      <c r="D950" s="663" t="s">
        <v>2033</v>
      </c>
      <c r="E950" s="662" t="s">
        <v>5714</v>
      </c>
      <c r="F950" s="663" t="s">
        <v>5715</v>
      </c>
      <c r="G950" s="662" t="s">
        <v>5126</v>
      </c>
      <c r="H950" s="662" t="s">
        <v>5127</v>
      </c>
      <c r="I950" s="664">
        <v>279.3</v>
      </c>
      <c r="J950" s="664">
        <v>1</v>
      </c>
      <c r="K950" s="665">
        <v>279.3</v>
      </c>
    </row>
    <row r="951" spans="1:11" ht="14.4" customHeight="1" x14ac:dyDescent="0.3">
      <c r="A951" s="660" t="s">
        <v>576</v>
      </c>
      <c r="B951" s="661" t="s">
        <v>577</v>
      </c>
      <c r="C951" s="662" t="s">
        <v>598</v>
      </c>
      <c r="D951" s="663" t="s">
        <v>2033</v>
      </c>
      <c r="E951" s="662" t="s">
        <v>5714</v>
      </c>
      <c r="F951" s="663" t="s">
        <v>5715</v>
      </c>
      <c r="G951" s="662" t="s">
        <v>5128</v>
      </c>
      <c r="H951" s="662" t="s">
        <v>5129</v>
      </c>
      <c r="I951" s="664">
        <v>10344.24</v>
      </c>
      <c r="J951" s="664">
        <v>3</v>
      </c>
      <c r="K951" s="665">
        <v>31032.720000000001</v>
      </c>
    </row>
    <row r="952" spans="1:11" ht="14.4" customHeight="1" x14ac:dyDescent="0.3">
      <c r="A952" s="660" t="s">
        <v>576</v>
      </c>
      <c r="B952" s="661" t="s">
        <v>577</v>
      </c>
      <c r="C952" s="662" t="s">
        <v>598</v>
      </c>
      <c r="D952" s="663" t="s">
        <v>2033</v>
      </c>
      <c r="E952" s="662" t="s">
        <v>5714</v>
      </c>
      <c r="F952" s="663" t="s">
        <v>5715</v>
      </c>
      <c r="G952" s="662" t="s">
        <v>5130</v>
      </c>
      <c r="H952" s="662" t="s">
        <v>5131</v>
      </c>
      <c r="I952" s="664">
        <v>6900</v>
      </c>
      <c r="J952" s="664">
        <v>12</v>
      </c>
      <c r="K952" s="665">
        <v>82800</v>
      </c>
    </row>
    <row r="953" spans="1:11" ht="14.4" customHeight="1" x14ac:dyDescent="0.3">
      <c r="A953" s="660" t="s">
        <v>576</v>
      </c>
      <c r="B953" s="661" t="s">
        <v>577</v>
      </c>
      <c r="C953" s="662" t="s">
        <v>598</v>
      </c>
      <c r="D953" s="663" t="s">
        <v>2033</v>
      </c>
      <c r="E953" s="662" t="s">
        <v>5714</v>
      </c>
      <c r="F953" s="663" t="s">
        <v>5715</v>
      </c>
      <c r="G953" s="662" t="s">
        <v>5132</v>
      </c>
      <c r="H953" s="662" t="s">
        <v>5133</v>
      </c>
      <c r="I953" s="664">
        <v>10997.89</v>
      </c>
      <c r="J953" s="664">
        <v>5</v>
      </c>
      <c r="K953" s="665">
        <v>54989.45</v>
      </c>
    </row>
    <row r="954" spans="1:11" ht="14.4" customHeight="1" x14ac:dyDescent="0.3">
      <c r="A954" s="660" t="s">
        <v>576</v>
      </c>
      <c r="B954" s="661" t="s">
        <v>577</v>
      </c>
      <c r="C954" s="662" t="s">
        <v>598</v>
      </c>
      <c r="D954" s="663" t="s">
        <v>2033</v>
      </c>
      <c r="E954" s="662" t="s">
        <v>5714</v>
      </c>
      <c r="F954" s="663" t="s">
        <v>5715</v>
      </c>
      <c r="G954" s="662" t="s">
        <v>5134</v>
      </c>
      <c r="H954" s="662" t="s">
        <v>5135</v>
      </c>
      <c r="I954" s="664">
        <v>23660.3</v>
      </c>
      <c r="J954" s="664">
        <v>1</v>
      </c>
      <c r="K954" s="665">
        <v>23660.3</v>
      </c>
    </row>
    <row r="955" spans="1:11" ht="14.4" customHeight="1" x14ac:dyDescent="0.3">
      <c r="A955" s="660" t="s">
        <v>576</v>
      </c>
      <c r="B955" s="661" t="s">
        <v>577</v>
      </c>
      <c r="C955" s="662" t="s">
        <v>598</v>
      </c>
      <c r="D955" s="663" t="s">
        <v>2033</v>
      </c>
      <c r="E955" s="662" t="s">
        <v>5714</v>
      </c>
      <c r="F955" s="663" t="s">
        <v>5715</v>
      </c>
      <c r="G955" s="662" t="s">
        <v>5136</v>
      </c>
      <c r="H955" s="662" t="s">
        <v>5137</v>
      </c>
      <c r="I955" s="664">
        <v>14093.25</v>
      </c>
      <c r="J955" s="664">
        <v>5</v>
      </c>
      <c r="K955" s="665">
        <v>70466.25</v>
      </c>
    </row>
    <row r="956" spans="1:11" ht="14.4" customHeight="1" x14ac:dyDescent="0.3">
      <c r="A956" s="660" t="s">
        <v>576</v>
      </c>
      <c r="B956" s="661" t="s">
        <v>577</v>
      </c>
      <c r="C956" s="662" t="s">
        <v>598</v>
      </c>
      <c r="D956" s="663" t="s">
        <v>2033</v>
      </c>
      <c r="E956" s="662" t="s">
        <v>5714</v>
      </c>
      <c r="F956" s="663" t="s">
        <v>5715</v>
      </c>
      <c r="G956" s="662" t="s">
        <v>5138</v>
      </c>
      <c r="H956" s="662" t="s">
        <v>5139</v>
      </c>
      <c r="I956" s="664">
        <v>18000</v>
      </c>
      <c r="J956" s="664">
        <v>1</v>
      </c>
      <c r="K956" s="665">
        <v>18000</v>
      </c>
    </row>
    <row r="957" spans="1:11" ht="14.4" customHeight="1" x14ac:dyDescent="0.3">
      <c r="A957" s="660" t="s">
        <v>576</v>
      </c>
      <c r="B957" s="661" t="s">
        <v>577</v>
      </c>
      <c r="C957" s="662" t="s">
        <v>598</v>
      </c>
      <c r="D957" s="663" t="s">
        <v>2033</v>
      </c>
      <c r="E957" s="662" t="s">
        <v>5714</v>
      </c>
      <c r="F957" s="663" t="s">
        <v>5715</v>
      </c>
      <c r="G957" s="662" t="s">
        <v>5140</v>
      </c>
      <c r="H957" s="662" t="s">
        <v>5141</v>
      </c>
      <c r="I957" s="664">
        <v>18000</v>
      </c>
      <c r="J957" s="664">
        <v>2</v>
      </c>
      <c r="K957" s="665">
        <v>36000</v>
      </c>
    </row>
    <row r="958" spans="1:11" ht="14.4" customHeight="1" x14ac:dyDescent="0.3">
      <c r="A958" s="660" t="s">
        <v>576</v>
      </c>
      <c r="B958" s="661" t="s">
        <v>577</v>
      </c>
      <c r="C958" s="662" t="s">
        <v>598</v>
      </c>
      <c r="D958" s="663" t="s">
        <v>2033</v>
      </c>
      <c r="E958" s="662" t="s">
        <v>5714</v>
      </c>
      <c r="F958" s="663" t="s">
        <v>5715</v>
      </c>
      <c r="G958" s="662" t="s">
        <v>5142</v>
      </c>
      <c r="H958" s="662" t="s">
        <v>5143</v>
      </c>
      <c r="I958" s="664">
        <v>9771.5499999999993</v>
      </c>
      <c r="J958" s="664">
        <v>1</v>
      </c>
      <c r="K958" s="665">
        <v>9771.5499999999993</v>
      </c>
    </row>
    <row r="959" spans="1:11" ht="14.4" customHeight="1" x14ac:dyDescent="0.3">
      <c r="A959" s="660" t="s">
        <v>576</v>
      </c>
      <c r="B959" s="661" t="s">
        <v>577</v>
      </c>
      <c r="C959" s="662" t="s">
        <v>598</v>
      </c>
      <c r="D959" s="663" t="s">
        <v>2033</v>
      </c>
      <c r="E959" s="662" t="s">
        <v>5714</v>
      </c>
      <c r="F959" s="663" t="s">
        <v>5715</v>
      </c>
      <c r="G959" s="662" t="s">
        <v>5144</v>
      </c>
      <c r="H959" s="662" t="s">
        <v>5145</v>
      </c>
      <c r="I959" s="664">
        <v>10344.24</v>
      </c>
      <c r="J959" s="664">
        <v>1</v>
      </c>
      <c r="K959" s="665">
        <v>10344.24</v>
      </c>
    </row>
    <row r="960" spans="1:11" ht="14.4" customHeight="1" x14ac:dyDescent="0.3">
      <c r="A960" s="660" t="s">
        <v>576</v>
      </c>
      <c r="B960" s="661" t="s">
        <v>577</v>
      </c>
      <c r="C960" s="662" t="s">
        <v>598</v>
      </c>
      <c r="D960" s="663" t="s">
        <v>2033</v>
      </c>
      <c r="E960" s="662" t="s">
        <v>5714</v>
      </c>
      <c r="F960" s="663" t="s">
        <v>5715</v>
      </c>
      <c r="G960" s="662" t="s">
        <v>5146</v>
      </c>
      <c r="H960" s="662" t="s">
        <v>5147</v>
      </c>
      <c r="I960" s="664">
        <v>9341.16</v>
      </c>
      <c r="J960" s="664">
        <v>1</v>
      </c>
      <c r="K960" s="665">
        <v>9341.16</v>
      </c>
    </row>
    <row r="961" spans="1:11" ht="14.4" customHeight="1" x14ac:dyDescent="0.3">
      <c r="A961" s="660" t="s">
        <v>576</v>
      </c>
      <c r="B961" s="661" t="s">
        <v>577</v>
      </c>
      <c r="C961" s="662" t="s">
        <v>598</v>
      </c>
      <c r="D961" s="663" t="s">
        <v>2033</v>
      </c>
      <c r="E961" s="662" t="s">
        <v>5714</v>
      </c>
      <c r="F961" s="663" t="s">
        <v>5715</v>
      </c>
      <c r="G961" s="662" t="s">
        <v>5148</v>
      </c>
      <c r="H961" s="662" t="s">
        <v>5149</v>
      </c>
      <c r="I961" s="664">
        <v>7356.26</v>
      </c>
      <c r="J961" s="664">
        <v>4</v>
      </c>
      <c r="K961" s="665">
        <v>29425.040000000001</v>
      </c>
    </row>
    <row r="962" spans="1:11" ht="14.4" customHeight="1" x14ac:dyDescent="0.3">
      <c r="A962" s="660" t="s">
        <v>576</v>
      </c>
      <c r="B962" s="661" t="s">
        <v>577</v>
      </c>
      <c r="C962" s="662" t="s">
        <v>598</v>
      </c>
      <c r="D962" s="663" t="s">
        <v>2033</v>
      </c>
      <c r="E962" s="662" t="s">
        <v>5714</v>
      </c>
      <c r="F962" s="663" t="s">
        <v>5715</v>
      </c>
      <c r="G962" s="662" t="s">
        <v>5150</v>
      </c>
      <c r="H962" s="662" t="s">
        <v>5151</v>
      </c>
      <c r="I962" s="664">
        <v>23000</v>
      </c>
      <c r="J962" s="664">
        <v>17</v>
      </c>
      <c r="K962" s="665">
        <v>391000</v>
      </c>
    </row>
    <row r="963" spans="1:11" ht="14.4" customHeight="1" x14ac:dyDescent="0.3">
      <c r="A963" s="660" t="s">
        <v>576</v>
      </c>
      <c r="B963" s="661" t="s">
        <v>577</v>
      </c>
      <c r="C963" s="662" t="s">
        <v>598</v>
      </c>
      <c r="D963" s="663" t="s">
        <v>2033</v>
      </c>
      <c r="E963" s="662" t="s">
        <v>5714</v>
      </c>
      <c r="F963" s="663" t="s">
        <v>5715</v>
      </c>
      <c r="G963" s="662" t="s">
        <v>5152</v>
      </c>
      <c r="H963" s="662" t="s">
        <v>5153</v>
      </c>
      <c r="I963" s="664">
        <v>12836.47</v>
      </c>
      <c r="J963" s="664">
        <v>1</v>
      </c>
      <c r="K963" s="665">
        <v>12836.47</v>
      </c>
    </row>
    <row r="964" spans="1:11" ht="14.4" customHeight="1" x14ac:dyDescent="0.3">
      <c r="A964" s="660" t="s">
        <v>576</v>
      </c>
      <c r="B964" s="661" t="s">
        <v>577</v>
      </c>
      <c r="C964" s="662" t="s">
        <v>598</v>
      </c>
      <c r="D964" s="663" t="s">
        <v>2033</v>
      </c>
      <c r="E964" s="662" t="s">
        <v>5714</v>
      </c>
      <c r="F964" s="663" t="s">
        <v>5715</v>
      </c>
      <c r="G964" s="662" t="s">
        <v>5154</v>
      </c>
      <c r="H964" s="662" t="s">
        <v>5155</v>
      </c>
      <c r="I964" s="664">
        <v>23000</v>
      </c>
      <c r="J964" s="664">
        <v>1</v>
      </c>
      <c r="K964" s="665">
        <v>23000</v>
      </c>
    </row>
    <row r="965" spans="1:11" ht="14.4" customHeight="1" x14ac:dyDescent="0.3">
      <c r="A965" s="660" t="s">
        <v>576</v>
      </c>
      <c r="B965" s="661" t="s">
        <v>577</v>
      </c>
      <c r="C965" s="662" t="s">
        <v>598</v>
      </c>
      <c r="D965" s="663" t="s">
        <v>2033</v>
      </c>
      <c r="E965" s="662" t="s">
        <v>5714</v>
      </c>
      <c r="F965" s="663" t="s">
        <v>5715</v>
      </c>
      <c r="G965" s="662" t="s">
        <v>5156</v>
      </c>
      <c r="H965" s="662" t="s">
        <v>5157</v>
      </c>
      <c r="I965" s="664">
        <v>12000</v>
      </c>
      <c r="J965" s="664">
        <v>1</v>
      </c>
      <c r="K965" s="665">
        <v>12000</v>
      </c>
    </row>
    <row r="966" spans="1:11" ht="14.4" customHeight="1" x14ac:dyDescent="0.3">
      <c r="A966" s="660" t="s">
        <v>576</v>
      </c>
      <c r="B966" s="661" t="s">
        <v>577</v>
      </c>
      <c r="C966" s="662" t="s">
        <v>598</v>
      </c>
      <c r="D966" s="663" t="s">
        <v>2033</v>
      </c>
      <c r="E966" s="662" t="s">
        <v>5714</v>
      </c>
      <c r="F966" s="663" t="s">
        <v>5715</v>
      </c>
      <c r="G966" s="662" t="s">
        <v>5158</v>
      </c>
      <c r="H966" s="662" t="s">
        <v>5159</v>
      </c>
      <c r="I966" s="664">
        <v>6900</v>
      </c>
      <c r="J966" s="664">
        <v>1</v>
      </c>
      <c r="K966" s="665">
        <v>6900</v>
      </c>
    </row>
    <row r="967" spans="1:11" ht="14.4" customHeight="1" x14ac:dyDescent="0.3">
      <c r="A967" s="660" t="s">
        <v>576</v>
      </c>
      <c r="B967" s="661" t="s">
        <v>577</v>
      </c>
      <c r="C967" s="662" t="s">
        <v>598</v>
      </c>
      <c r="D967" s="663" t="s">
        <v>2033</v>
      </c>
      <c r="E967" s="662" t="s">
        <v>5714</v>
      </c>
      <c r="F967" s="663" t="s">
        <v>5715</v>
      </c>
      <c r="G967" s="662" t="s">
        <v>5160</v>
      </c>
      <c r="H967" s="662" t="s">
        <v>5161</v>
      </c>
      <c r="I967" s="664">
        <v>18547</v>
      </c>
      <c r="J967" s="664">
        <v>1</v>
      </c>
      <c r="K967" s="665">
        <v>18547</v>
      </c>
    </row>
    <row r="968" spans="1:11" ht="14.4" customHeight="1" x14ac:dyDescent="0.3">
      <c r="A968" s="660" t="s">
        <v>576</v>
      </c>
      <c r="B968" s="661" t="s">
        <v>577</v>
      </c>
      <c r="C968" s="662" t="s">
        <v>598</v>
      </c>
      <c r="D968" s="663" t="s">
        <v>2033</v>
      </c>
      <c r="E968" s="662" t="s">
        <v>5714</v>
      </c>
      <c r="F968" s="663" t="s">
        <v>5715</v>
      </c>
      <c r="G968" s="662" t="s">
        <v>5162</v>
      </c>
      <c r="H968" s="662" t="s">
        <v>5163</v>
      </c>
      <c r="I968" s="664">
        <v>18639.73</v>
      </c>
      <c r="J968" s="664">
        <v>1</v>
      </c>
      <c r="K968" s="665">
        <v>18639.73</v>
      </c>
    </row>
    <row r="969" spans="1:11" ht="14.4" customHeight="1" x14ac:dyDescent="0.3">
      <c r="A969" s="660" t="s">
        <v>576</v>
      </c>
      <c r="B969" s="661" t="s">
        <v>577</v>
      </c>
      <c r="C969" s="662" t="s">
        <v>598</v>
      </c>
      <c r="D969" s="663" t="s">
        <v>2033</v>
      </c>
      <c r="E969" s="662" t="s">
        <v>5714</v>
      </c>
      <c r="F969" s="663" t="s">
        <v>5715</v>
      </c>
      <c r="G969" s="662" t="s">
        <v>5164</v>
      </c>
      <c r="H969" s="662" t="s">
        <v>5165</v>
      </c>
      <c r="I969" s="664">
        <v>23660.3</v>
      </c>
      <c r="J969" s="664">
        <v>1</v>
      </c>
      <c r="K969" s="665">
        <v>23660.3</v>
      </c>
    </row>
    <row r="970" spans="1:11" ht="14.4" customHeight="1" x14ac:dyDescent="0.3">
      <c r="A970" s="660" t="s">
        <v>576</v>
      </c>
      <c r="B970" s="661" t="s">
        <v>577</v>
      </c>
      <c r="C970" s="662" t="s">
        <v>598</v>
      </c>
      <c r="D970" s="663" t="s">
        <v>2033</v>
      </c>
      <c r="E970" s="662" t="s">
        <v>5714</v>
      </c>
      <c r="F970" s="663" t="s">
        <v>5715</v>
      </c>
      <c r="G970" s="662" t="s">
        <v>5166</v>
      </c>
      <c r="H970" s="662" t="s">
        <v>5167</v>
      </c>
      <c r="I970" s="664">
        <v>12254.4</v>
      </c>
      <c r="J970" s="664">
        <v>1</v>
      </c>
      <c r="K970" s="665">
        <v>12254.4</v>
      </c>
    </row>
    <row r="971" spans="1:11" ht="14.4" customHeight="1" x14ac:dyDescent="0.3">
      <c r="A971" s="660" t="s">
        <v>576</v>
      </c>
      <c r="B971" s="661" t="s">
        <v>577</v>
      </c>
      <c r="C971" s="662" t="s">
        <v>598</v>
      </c>
      <c r="D971" s="663" t="s">
        <v>2033</v>
      </c>
      <c r="E971" s="662" t="s">
        <v>5714</v>
      </c>
      <c r="F971" s="663" t="s">
        <v>5715</v>
      </c>
      <c r="G971" s="662" t="s">
        <v>5168</v>
      </c>
      <c r="H971" s="662" t="s">
        <v>5169</v>
      </c>
      <c r="I971" s="664">
        <v>29908.57</v>
      </c>
      <c r="J971" s="664">
        <v>2</v>
      </c>
      <c r="K971" s="665">
        <v>59817.14</v>
      </c>
    </row>
    <row r="972" spans="1:11" ht="14.4" customHeight="1" x14ac:dyDescent="0.3">
      <c r="A972" s="660" t="s">
        <v>576</v>
      </c>
      <c r="B972" s="661" t="s">
        <v>577</v>
      </c>
      <c r="C972" s="662" t="s">
        <v>598</v>
      </c>
      <c r="D972" s="663" t="s">
        <v>2033</v>
      </c>
      <c r="E972" s="662" t="s">
        <v>5714</v>
      </c>
      <c r="F972" s="663" t="s">
        <v>5715</v>
      </c>
      <c r="G972" s="662" t="s">
        <v>5170</v>
      </c>
      <c r="H972" s="662" t="s">
        <v>5171</v>
      </c>
      <c r="I972" s="664">
        <v>6900</v>
      </c>
      <c r="J972" s="664">
        <v>11</v>
      </c>
      <c r="K972" s="665">
        <v>75900</v>
      </c>
    </row>
    <row r="973" spans="1:11" ht="14.4" customHeight="1" x14ac:dyDescent="0.3">
      <c r="A973" s="660" t="s">
        <v>576</v>
      </c>
      <c r="B973" s="661" t="s">
        <v>577</v>
      </c>
      <c r="C973" s="662" t="s">
        <v>598</v>
      </c>
      <c r="D973" s="663" t="s">
        <v>2033</v>
      </c>
      <c r="E973" s="662" t="s">
        <v>5714</v>
      </c>
      <c r="F973" s="663" t="s">
        <v>5715</v>
      </c>
      <c r="G973" s="662" t="s">
        <v>5172</v>
      </c>
      <c r="H973" s="662" t="s">
        <v>5173</v>
      </c>
      <c r="I973" s="664">
        <v>13000</v>
      </c>
      <c r="J973" s="664">
        <v>1</v>
      </c>
      <c r="K973" s="665">
        <v>13000</v>
      </c>
    </row>
    <row r="974" spans="1:11" ht="14.4" customHeight="1" x14ac:dyDescent="0.3">
      <c r="A974" s="660" t="s">
        <v>576</v>
      </c>
      <c r="B974" s="661" t="s">
        <v>577</v>
      </c>
      <c r="C974" s="662" t="s">
        <v>598</v>
      </c>
      <c r="D974" s="663" t="s">
        <v>2033</v>
      </c>
      <c r="E974" s="662" t="s">
        <v>5714</v>
      </c>
      <c r="F974" s="663" t="s">
        <v>5715</v>
      </c>
      <c r="G974" s="662" t="s">
        <v>5174</v>
      </c>
      <c r="H974" s="662" t="s">
        <v>5175</v>
      </c>
      <c r="I974" s="664">
        <v>32428.85</v>
      </c>
      <c r="J974" s="664">
        <v>1</v>
      </c>
      <c r="K974" s="665">
        <v>32428.85</v>
      </c>
    </row>
    <row r="975" spans="1:11" ht="14.4" customHeight="1" x14ac:dyDescent="0.3">
      <c r="A975" s="660" t="s">
        <v>576</v>
      </c>
      <c r="B975" s="661" t="s">
        <v>577</v>
      </c>
      <c r="C975" s="662" t="s">
        <v>598</v>
      </c>
      <c r="D975" s="663" t="s">
        <v>2033</v>
      </c>
      <c r="E975" s="662" t="s">
        <v>5714</v>
      </c>
      <c r="F975" s="663" t="s">
        <v>5715</v>
      </c>
      <c r="G975" s="662" t="s">
        <v>5176</v>
      </c>
      <c r="H975" s="662" t="s">
        <v>5177</v>
      </c>
      <c r="I975" s="664">
        <v>9487.5</v>
      </c>
      <c r="J975" s="664">
        <v>1</v>
      </c>
      <c r="K975" s="665">
        <v>9487.5</v>
      </c>
    </row>
    <row r="976" spans="1:11" ht="14.4" customHeight="1" x14ac:dyDescent="0.3">
      <c r="A976" s="660" t="s">
        <v>576</v>
      </c>
      <c r="B976" s="661" t="s">
        <v>577</v>
      </c>
      <c r="C976" s="662" t="s">
        <v>598</v>
      </c>
      <c r="D976" s="663" t="s">
        <v>2033</v>
      </c>
      <c r="E976" s="662" t="s">
        <v>5714</v>
      </c>
      <c r="F976" s="663" t="s">
        <v>5715</v>
      </c>
      <c r="G976" s="662" t="s">
        <v>5178</v>
      </c>
      <c r="H976" s="662" t="s">
        <v>5179</v>
      </c>
      <c r="I976" s="664">
        <v>16630</v>
      </c>
      <c r="J976" s="664">
        <v>1</v>
      </c>
      <c r="K976" s="665">
        <v>16630</v>
      </c>
    </row>
    <row r="977" spans="1:11" ht="14.4" customHeight="1" x14ac:dyDescent="0.3">
      <c r="A977" s="660" t="s">
        <v>576</v>
      </c>
      <c r="B977" s="661" t="s">
        <v>577</v>
      </c>
      <c r="C977" s="662" t="s">
        <v>598</v>
      </c>
      <c r="D977" s="663" t="s">
        <v>2033</v>
      </c>
      <c r="E977" s="662" t="s">
        <v>5714</v>
      </c>
      <c r="F977" s="663" t="s">
        <v>5715</v>
      </c>
      <c r="G977" s="662" t="s">
        <v>5180</v>
      </c>
      <c r="H977" s="662" t="s">
        <v>5181</v>
      </c>
      <c r="I977" s="664">
        <v>279.3</v>
      </c>
      <c r="J977" s="664">
        <v>2</v>
      </c>
      <c r="K977" s="665">
        <v>558.6</v>
      </c>
    </row>
    <row r="978" spans="1:11" ht="14.4" customHeight="1" x14ac:dyDescent="0.3">
      <c r="A978" s="660" t="s">
        <v>576</v>
      </c>
      <c r="B978" s="661" t="s">
        <v>577</v>
      </c>
      <c r="C978" s="662" t="s">
        <v>598</v>
      </c>
      <c r="D978" s="663" t="s">
        <v>2033</v>
      </c>
      <c r="E978" s="662" t="s">
        <v>5714</v>
      </c>
      <c r="F978" s="663" t="s">
        <v>5715</v>
      </c>
      <c r="G978" s="662" t="s">
        <v>5182</v>
      </c>
      <c r="H978" s="662" t="s">
        <v>5183</v>
      </c>
      <c r="I978" s="664">
        <v>3123</v>
      </c>
      <c r="J978" s="664">
        <v>1</v>
      </c>
      <c r="K978" s="665">
        <v>3123</v>
      </c>
    </row>
    <row r="979" spans="1:11" ht="14.4" customHeight="1" x14ac:dyDescent="0.3">
      <c r="A979" s="660" t="s">
        <v>576</v>
      </c>
      <c r="B979" s="661" t="s">
        <v>577</v>
      </c>
      <c r="C979" s="662" t="s">
        <v>598</v>
      </c>
      <c r="D979" s="663" t="s">
        <v>2033</v>
      </c>
      <c r="E979" s="662" t="s">
        <v>5714</v>
      </c>
      <c r="F979" s="663" t="s">
        <v>5715</v>
      </c>
      <c r="G979" s="662" t="s">
        <v>5184</v>
      </c>
      <c r="H979" s="662" t="s">
        <v>5185</v>
      </c>
      <c r="I979" s="664">
        <v>3123</v>
      </c>
      <c r="J979" s="664">
        <v>1</v>
      </c>
      <c r="K979" s="665">
        <v>3123</v>
      </c>
    </row>
    <row r="980" spans="1:11" ht="14.4" customHeight="1" x14ac:dyDescent="0.3">
      <c r="A980" s="660" t="s">
        <v>576</v>
      </c>
      <c r="B980" s="661" t="s">
        <v>577</v>
      </c>
      <c r="C980" s="662" t="s">
        <v>598</v>
      </c>
      <c r="D980" s="663" t="s">
        <v>2033</v>
      </c>
      <c r="E980" s="662" t="s">
        <v>5714</v>
      </c>
      <c r="F980" s="663" t="s">
        <v>5715</v>
      </c>
      <c r="G980" s="662" t="s">
        <v>5186</v>
      </c>
      <c r="H980" s="662" t="s">
        <v>5187</v>
      </c>
      <c r="I980" s="664">
        <v>6900</v>
      </c>
      <c r="J980" s="664">
        <v>7</v>
      </c>
      <c r="K980" s="665">
        <v>48300</v>
      </c>
    </row>
    <row r="981" spans="1:11" ht="14.4" customHeight="1" x14ac:dyDescent="0.3">
      <c r="A981" s="660" t="s">
        <v>576</v>
      </c>
      <c r="B981" s="661" t="s">
        <v>577</v>
      </c>
      <c r="C981" s="662" t="s">
        <v>598</v>
      </c>
      <c r="D981" s="663" t="s">
        <v>2033</v>
      </c>
      <c r="E981" s="662" t="s">
        <v>5714</v>
      </c>
      <c r="F981" s="663" t="s">
        <v>5715</v>
      </c>
      <c r="G981" s="662" t="s">
        <v>5188</v>
      </c>
      <c r="H981" s="662" t="s">
        <v>5189</v>
      </c>
      <c r="I981" s="664">
        <v>2611.7399999999998</v>
      </c>
      <c r="J981" s="664">
        <v>2</v>
      </c>
      <c r="K981" s="665">
        <v>5223.4799999999996</v>
      </c>
    </row>
    <row r="982" spans="1:11" ht="14.4" customHeight="1" x14ac:dyDescent="0.3">
      <c r="A982" s="660" t="s">
        <v>576</v>
      </c>
      <c r="B982" s="661" t="s">
        <v>577</v>
      </c>
      <c r="C982" s="662" t="s">
        <v>598</v>
      </c>
      <c r="D982" s="663" t="s">
        <v>2033</v>
      </c>
      <c r="E982" s="662" t="s">
        <v>5714</v>
      </c>
      <c r="F982" s="663" t="s">
        <v>5715</v>
      </c>
      <c r="G982" s="662" t="s">
        <v>5190</v>
      </c>
      <c r="H982" s="662" t="s">
        <v>5191</v>
      </c>
      <c r="I982" s="664">
        <v>3248.99</v>
      </c>
      <c r="J982" s="664">
        <v>2</v>
      </c>
      <c r="K982" s="665">
        <v>6497.98</v>
      </c>
    </row>
    <row r="983" spans="1:11" ht="14.4" customHeight="1" x14ac:dyDescent="0.3">
      <c r="A983" s="660" t="s">
        <v>576</v>
      </c>
      <c r="B983" s="661" t="s">
        <v>577</v>
      </c>
      <c r="C983" s="662" t="s">
        <v>598</v>
      </c>
      <c r="D983" s="663" t="s">
        <v>2033</v>
      </c>
      <c r="E983" s="662" t="s">
        <v>5714</v>
      </c>
      <c r="F983" s="663" t="s">
        <v>5715</v>
      </c>
      <c r="G983" s="662" t="s">
        <v>5192</v>
      </c>
      <c r="H983" s="662" t="s">
        <v>5193</v>
      </c>
      <c r="I983" s="664">
        <v>9013.39</v>
      </c>
      <c r="J983" s="664">
        <v>1</v>
      </c>
      <c r="K983" s="665">
        <v>9013.39</v>
      </c>
    </row>
    <row r="984" spans="1:11" ht="14.4" customHeight="1" x14ac:dyDescent="0.3">
      <c r="A984" s="660" t="s">
        <v>576</v>
      </c>
      <c r="B984" s="661" t="s">
        <v>577</v>
      </c>
      <c r="C984" s="662" t="s">
        <v>598</v>
      </c>
      <c r="D984" s="663" t="s">
        <v>2033</v>
      </c>
      <c r="E984" s="662" t="s">
        <v>5714</v>
      </c>
      <c r="F984" s="663" t="s">
        <v>5715</v>
      </c>
      <c r="G984" s="662" t="s">
        <v>5194</v>
      </c>
      <c r="H984" s="662" t="s">
        <v>5195</v>
      </c>
      <c r="I984" s="664">
        <v>18400</v>
      </c>
      <c r="J984" s="664">
        <v>1</v>
      </c>
      <c r="K984" s="665">
        <v>18400</v>
      </c>
    </row>
    <row r="985" spans="1:11" ht="14.4" customHeight="1" x14ac:dyDescent="0.3">
      <c r="A985" s="660" t="s">
        <v>576</v>
      </c>
      <c r="B985" s="661" t="s">
        <v>577</v>
      </c>
      <c r="C985" s="662" t="s">
        <v>598</v>
      </c>
      <c r="D985" s="663" t="s">
        <v>2033</v>
      </c>
      <c r="E985" s="662" t="s">
        <v>5714</v>
      </c>
      <c r="F985" s="663" t="s">
        <v>5715</v>
      </c>
      <c r="G985" s="662" t="s">
        <v>5196</v>
      </c>
      <c r="H985" s="662" t="s">
        <v>5197</v>
      </c>
      <c r="I985" s="664">
        <v>3699.55</v>
      </c>
      <c r="J985" s="664">
        <v>2</v>
      </c>
      <c r="K985" s="665">
        <v>7399.1</v>
      </c>
    </row>
    <row r="986" spans="1:11" ht="14.4" customHeight="1" x14ac:dyDescent="0.3">
      <c r="A986" s="660" t="s">
        <v>576</v>
      </c>
      <c r="B986" s="661" t="s">
        <v>577</v>
      </c>
      <c r="C986" s="662" t="s">
        <v>598</v>
      </c>
      <c r="D986" s="663" t="s">
        <v>2033</v>
      </c>
      <c r="E986" s="662" t="s">
        <v>5714</v>
      </c>
      <c r="F986" s="663" t="s">
        <v>5715</v>
      </c>
      <c r="G986" s="662" t="s">
        <v>5198</v>
      </c>
      <c r="H986" s="662" t="s">
        <v>5199</v>
      </c>
      <c r="I986" s="664">
        <v>13800</v>
      </c>
      <c r="J986" s="664">
        <v>1</v>
      </c>
      <c r="K986" s="665">
        <v>13800</v>
      </c>
    </row>
    <row r="987" spans="1:11" ht="14.4" customHeight="1" x14ac:dyDescent="0.3">
      <c r="A987" s="660" t="s">
        <v>576</v>
      </c>
      <c r="B987" s="661" t="s">
        <v>577</v>
      </c>
      <c r="C987" s="662" t="s">
        <v>598</v>
      </c>
      <c r="D987" s="663" t="s">
        <v>2033</v>
      </c>
      <c r="E987" s="662" t="s">
        <v>5714</v>
      </c>
      <c r="F987" s="663" t="s">
        <v>5715</v>
      </c>
      <c r="G987" s="662" t="s">
        <v>5200</v>
      </c>
      <c r="H987" s="662" t="s">
        <v>5201</v>
      </c>
      <c r="I987" s="664">
        <v>9013.39</v>
      </c>
      <c r="J987" s="664">
        <v>1</v>
      </c>
      <c r="K987" s="665">
        <v>9013.39</v>
      </c>
    </row>
    <row r="988" spans="1:11" ht="14.4" customHeight="1" x14ac:dyDescent="0.3">
      <c r="A988" s="660" t="s">
        <v>576</v>
      </c>
      <c r="B988" s="661" t="s">
        <v>577</v>
      </c>
      <c r="C988" s="662" t="s">
        <v>598</v>
      </c>
      <c r="D988" s="663" t="s">
        <v>2033</v>
      </c>
      <c r="E988" s="662" t="s">
        <v>5714</v>
      </c>
      <c r="F988" s="663" t="s">
        <v>5715</v>
      </c>
      <c r="G988" s="662" t="s">
        <v>5202</v>
      </c>
      <c r="H988" s="662" t="s">
        <v>5203</v>
      </c>
      <c r="I988" s="664">
        <v>44135.61</v>
      </c>
      <c r="J988" s="664">
        <v>1</v>
      </c>
      <c r="K988" s="665">
        <v>44135.61</v>
      </c>
    </row>
    <row r="989" spans="1:11" ht="14.4" customHeight="1" x14ac:dyDescent="0.3">
      <c r="A989" s="660" t="s">
        <v>576</v>
      </c>
      <c r="B989" s="661" t="s">
        <v>577</v>
      </c>
      <c r="C989" s="662" t="s">
        <v>598</v>
      </c>
      <c r="D989" s="663" t="s">
        <v>2033</v>
      </c>
      <c r="E989" s="662" t="s">
        <v>5714</v>
      </c>
      <c r="F989" s="663" t="s">
        <v>5715</v>
      </c>
      <c r="G989" s="662" t="s">
        <v>5204</v>
      </c>
      <c r="H989" s="662" t="s">
        <v>5205</v>
      </c>
      <c r="I989" s="664">
        <v>6900</v>
      </c>
      <c r="J989" s="664">
        <v>3</v>
      </c>
      <c r="K989" s="665">
        <v>20700</v>
      </c>
    </row>
    <row r="990" spans="1:11" ht="14.4" customHeight="1" x14ac:dyDescent="0.3">
      <c r="A990" s="660" t="s">
        <v>576</v>
      </c>
      <c r="B990" s="661" t="s">
        <v>577</v>
      </c>
      <c r="C990" s="662" t="s">
        <v>598</v>
      </c>
      <c r="D990" s="663" t="s">
        <v>2033</v>
      </c>
      <c r="E990" s="662" t="s">
        <v>5714</v>
      </c>
      <c r="F990" s="663" t="s">
        <v>5715</v>
      </c>
      <c r="G990" s="662" t="s">
        <v>5206</v>
      </c>
      <c r="H990" s="662" t="s">
        <v>5207</v>
      </c>
      <c r="I990" s="664">
        <v>2264.35</v>
      </c>
      <c r="J990" s="664">
        <v>2</v>
      </c>
      <c r="K990" s="665">
        <v>4528.7</v>
      </c>
    </row>
    <row r="991" spans="1:11" ht="14.4" customHeight="1" x14ac:dyDescent="0.3">
      <c r="A991" s="660" t="s">
        <v>576</v>
      </c>
      <c r="B991" s="661" t="s">
        <v>577</v>
      </c>
      <c r="C991" s="662" t="s">
        <v>598</v>
      </c>
      <c r="D991" s="663" t="s">
        <v>2033</v>
      </c>
      <c r="E991" s="662" t="s">
        <v>5714</v>
      </c>
      <c r="F991" s="663" t="s">
        <v>5715</v>
      </c>
      <c r="G991" s="662" t="s">
        <v>5208</v>
      </c>
      <c r="H991" s="662" t="s">
        <v>5209</v>
      </c>
      <c r="I991" s="664">
        <v>44135.61</v>
      </c>
      <c r="J991" s="664">
        <v>1</v>
      </c>
      <c r="K991" s="665">
        <v>44135.61</v>
      </c>
    </row>
    <row r="992" spans="1:11" ht="14.4" customHeight="1" x14ac:dyDescent="0.3">
      <c r="A992" s="660" t="s">
        <v>576</v>
      </c>
      <c r="B992" s="661" t="s">
        <v>577</v>
      </c>
      <c r="C992" s="662" t="s">
        <v>598</v>
      </c>
      <c r="D992" s="663" t="s">
        <v>2033</v>
      </c>
      <c r="E992" s="662" t="s">
        <v>5714</v>
      </c>
      <c r="F992" s="663" t="s">
        <v>5715</v>
      </c>
      <c r="G992" s="662" t="s">
        <v>5210</v>
      </c>
      <c r="H992" s="662" t="s">
        <v>5211</v>
      </c>
      <c r="I992" s="664">
        <v>21119.99</v>
      </c>
      <c r="J992" s="664">
        <v>1</v>
      </c>
      <c r="K992" s="665">
        <v>21119.99</v>
      </c>
    </row>
    <row r="993" spans="1:11" ht="14.4" customHeight="1" x14ac:dyDescent="0.3">
      <c r="A993" s="660" t="s">
        <v>576</v>
      </c>
      <c r="B993" s="661" t="s">
        <v>577</v>
      </c>
      <c r="C993" s="662" t="s">
        <v>598</v>
      </c>
      <c r="D993" s="663" t="s">
        <v>2033</v>
      </c>
      <c r="E993" s="662" t="s">
        <v>5714</v>
      </c>
      <c r="F993" s="663" t="s">
        <v>5715</v>
      </c>
      <c r="G993" s="662" t="s">
        <v>5212</v>
      </c>
      <c r="H993" s="662" t="s">
        <v>5213</v>
      </c>
      <c r="I993" s="664">
        <v>21939.919999999998</v>
      </c>
      <c r="J993" s="664">
        <v>1</v>
      </c>
      <c r="K993" s="665">
        <v>21939.919999999998</v>
      </c>
    </row>
    <row r="994" spans="1:11" ht="14.4" customHeight="1" x14ac:dyDescent="0.3">
      <c r="A994" s="660" t="s">
        <v>576</v>
      </c>
      <c r="B994" s="661" t="s">
        <v>577</v>
      </c>
      <c r="C994" s="662" t="s">
        <v>598</v>
      </c>
      <c r="D994" s="663" t="s">
        <v>2033</v>
      </c>
      <c r="E994" s="662" t="s">
        <v>5714</v>
      </c>
      <c r="F994" s="663" t="s">
        <v>5715</v>
      </c>
      <c r="G994" s="662" t="s">
        <v>5214</v>
      </c>
      <c r="H994" s="662" t="s">
        <v>5215</v>
      </c>
      <c r="I994" s="664">
        <v>6900</v>
      </c>
      <c r="J994" s="664">
        <v>1</v>
      </c>
      <c r="K994" s="665">
        <v>6900</v>
      </c>
    </row>
    <row r="995" spans="1:11" ht="14.4" customHeight="1" x14ac:dyDescent="0.3">
      <c r="A995" s="660" t="s">
        <v>576</v>
      </c>
      <c r="B995" s="661" t="s">
        <v>577</v>
      </c>
      <c r="C995" s="662" t="s">
        <v>598</v>
      </c>
      <c r="D995" s="663" t="s">
        <v>2033</v>
      </c>
      <c r="E995" s="662" t="s">
        <v>5714</v>
      </c>
      <c r="F995" s="663" t="s">
        <v>5715</v>
      </c>
      <c r="G995" s="662" t="s">
        <v>5216</v>
      </c>
      <c r="H995" s="662" t="s">
        <v>5217</v>
      </c>
      <c r="I995" s="664">
        <v>28702.849999999995</v>
      </c>
      <c r="J995" s="664">
        <v>3</v>
      </c>
      <c r="K995" s="665">
        <v>86108.549999999988</v>
      </c>
    </row>
    <row r="996" spans="1:11" ht="14.4" customHeight="1" x14ac:dyDescent="0.3">
      <c r="A996" s="660" t="s">
        <v>576</v>
      </c>
      <c r="B996" s="661" t="s">
        <v>577</v>
      </c>
      <c r="C996" s="662" t="s">
        <v>598</v>
      </c>
      <c r="D996" s="663" t="s">
        <v>2033</v>
      </c>
      <c r="E996" s="662" t="s">
        <v>5714</v>
      </c>
      <c r="F996" s="663" t="s">
        <v>5715</v>
      </c>
      <c r="G996" s="662" t="s">
        <v>5218</v>
      </c>
      <c r="H996" s="662" t="s">
        <v>5219</v>
      </c>
      <c r="I996" s="664">
        <v>23000</v>
      </c>
      <c r="J996" s="664">
        <v>2</v>
      </c>
      <c r="K996" s="665">
        <v>46000</v>
      </c>
    </row>
    <row r="997" spans="1:11" ht="14.4" customHeight="1" x14ac:dyDescent="0.3">
      <c r="A997" s="660" t="s">
        <v>576</v>
      </c>
      <c r="B997" s="661" t="s">
        <v>577</v>
      </c>
      <c r="C997" s="662" t="s">
        <v>598</v>
      </c>
      <c r="D997" s="663" t="s">
        <v>2033</v>
      </c>
      <c r="E997" s="662" t="s">
        <v>5714</v>
      </c>
      <c r="F997" s="663" t="s">
        <v>5715</v>
      </c>
      <c r="G997" s="662" t="s">
        <v>5220</v>
      </c>
      <c r="H997" s="662" t="s">
        <v>5221</v>
      </c>
      <c r="I997" s="664">
        <v>9200</v>
      </c>
      <c r="J997" s="664">
        <v>3</v>
      </c>
      <c r="K997" s="665">
        <v>27600</v>
      </c>
    </row>
    <row r="998" spans="1:11" ht="14.4" customHeight="1" x14ac:dyDescent="0.3">
      <c r="A998" s="660" t="s">
        <v>576</v>
      </c>
      <c r="B998" s="661" t="s">
        <v>577</v>
      </c>
      <c r="C998" s="662" t="s">
        <v>598</v>
      </c>
      <c r="D998" s="663" t="s">
        <v>2033</v>
      </c>
      <c r="E998" s="662" t="s">
        <v>5714</v>
      </c>
      <c r="F998" s="663" t="s">
        <v>5715</v>
      </c>
      <c r="G998" s="662" t="s">
        <v>5222</v>
      </c>
      <c r="H998" s="662" t="s">
        <v>5223</v>
      </c>
      <c r="I998" s="664">
        <v>6900</v>
      </c>
      <c r="J998" s="664">
        <v>4</v>
      </c>
      <c r="K998" s="665">
        <v>27600</v>
      </c>
    </row>
    <row r="999" spans="1:11" ht="14.4" customHeight="1" x14ac:dyDescent="0.3">
      <c r="A999" s="660" t="s">
        <v>576</v>
      </c>
      <c r="B999" s="661" t="s">
        <v>577</v>
      </c>
      <c r="C999" s="662" t="s">
        <v>598</v>
      </c>
      <c r="D999" s="663" t="s">
        <v>2033</v>
      </c>
      <c r="E999" s="662" t="s">
        <v>5714</v>
      </c>
      <c r="F999" s="663" t="s">
        <v>5715</v>
      </c>
      <c r="G999" s="662" t="s">
        <v>5224</v>
      </c>
      <c r="H999" s="662" t="s">
        <v>5225</v>
      </c>
      <c r="I999" s="664">
        <v>18639.73</v>
      </c>
      <c r="J999" s="664">
        <v>1</v>
      </c>
      <c r="K999" s="665">
        <v>18639.73</v>
      </c>
    </row>
    <row r="1000" spans="1:11" ht="14.4" customHeight="1" x14ac:dyDescent="0.3">
      <c r="A1000" s="660" t="s">
        <v>576</v>
      </c>
      <c r="B1000" s="661" t="s">
        <v>577</v>
      </c>
      <c r="C1000" s="662" t="s">
        <v>598</v>
      </c>
      <c r="D1000" s="663" t="s">
        <v>2033</v>
      </c>
      <c r="E1000" s="662" t="s">
        <v>5714</v>
      </c>
      <c r="F1000" s="663" t="s">
        <v>5715</v>
      </c>
      <c r="G1000" s="662" t="s">
        <v>5226</v>
      </c>
      <c r="H1000" s="662" t="s">
        <v>5227</v>
      </c>
      <c r="I1000" s="664">
        <v>4848.0050000000001</v>
      </c>
      <c r="J1000" s="664">
        <v>2</v>
      </c>
      <c r="K1000" s="665">
        <v>9696.01</v>
      </c>
    </row>
    <row r="1001" spans="1:11" ht="14.4" customHeight="1" x14ac:dyDescent="0.3">
      <c r="A1001" s="660" t="s">
        <v>576</v>
      </c>
      <c r="B1001" s="661" t="s">
        <v>577</v>
      </c>
      <c r="C1001" s="662" t="s">
        <v>598</v>
      </c>
      <c r="D1001" s="663" t="s">
        <v>2033</v>
      </c>
      <c r="E1001" s="662" t="s">
        <v>5714</v>
      </c>
      <c r="F1001" s="663" t="s">
        <v>5715</v>
      </c>
      <c r="G1001" s="662" t="s">
        <v>5228</v>
      </c>
      <c r="H1001" s="662" t="s">
        <v>5229</v>
      </c>
      <c r="I1001" s="664">
        <v>21939.919999999998</v>
      </c>
      <c r="J1001" s="664">
        <v>1</v>
      </c>
      <c r="K1001" s="665">
        <v>21939.919999999998</v>
      </c>
    </row>
    <row r="1002" spans="1:11" ht="14.4" customHeight="1" x14ac:dyDescent="0.3">
      <c r="A1002" s="660" t="s">
        <v>576</v>
      </c>
      <c r="B1002" s="661" t="s">
        <v>577</v>
      </c>
      <c r="C1002" s="662" t="s">
        <v>598</v>
      </c>
      <c r="D1002" s="663" t="s">
        <v>2033</v>
      </c>
      <c r="E1002" s="662" t="s">
        <v>5714</v>
      </c>
      <c r="F1002" s="663" t="s">
        <v>5715</v>
      </c>
      <c r="G1002" s="662" t="s">
        <v>5230</v>
      </c>
      <c r="H1002" s="662" t="s">
        <v>5231</v>
      </c>
      <c r="I1002" s="664">
        <v>6900</v>
      </c>
      <c r="J1002" s="664">
        <v>4</v>
      </c>
      <c r="K1002" s="665">
        <v>27600</v>
      </c>
    </row>
    <row r="1003" spans="1:11" ht="14.4" customHeight="1" x14ac:dyDescent="0.3">
      <c r="A1003" s="660" t="s">
        <v>576</v>
      </c>
      <c r="B1003" s="661" t="s">
        <v>577</v>
      </c>
      <c r="C1003" s="662" t="s">
        <v>598</v>
      </c>
      <c r="D1003" s="663" t="s">
        <v>2033</v>
      </c>
      <c r="E1003" s="662" t="s">
        <v>5714</v>
      </c>
      <c r="F1003" s="663" t="s">
        <v>5715</v>
      </c>
      <c r="G1003" s="662" t="s">
        <v>5232</v>
      </c>
      <c r="H1003" s="662" t="s">
        <v>5233</v>
      </c>
      <c r="I1003" s="664">
        <v>23660.3</v>
      </c>
      <c r="J1003" s="664">
        <v>2</v>
      </c>
      <c r="K1003" s="665">
        <v>47320.6</v>
      </c>
    </row>
    <row r="1004" spans="1:11" ht="14.4" customHeight="1" x14ac:dyDescent="0.3">
      <c r="A1004" s="660" t="s">
        <v>576</v>
      </c>
      <c r="B1004" s="661" t="s">
        <v>577</v>
      </c>
      <c r="C1004" s="662" t="s">
        <v>598</v>
      </c>
      <c r="D1004" s="663" t="s">
        <v>2033</v>
      </c>
      <c r="E1004" s="662" t="s">
        <v>5714</v>
      </c>
      <c r="F1004" s="663" t="s">
        <v>5715</v>
      </c>
      <c r="G1004" s="662" t="s">
        <v>5234</v>
      </c>
      <c r="H1004" s="662" t="s">
        <v>5235</v>
      </c>
      <c r="I1004" s="664">
        <v>3699.55</v>
      </c>
      <c r="J1004" s="664">
        <v>2</v>
      </c>
      <c r="K1004" s="665">
        <v>7399.1</v>
      </c>
    </row>
    <row r="1005" spans="1:11" ht="14.4" customHeight="1" x14ac:dyDescent="0.3">
      <c r="A1005" s="660" t="s">
        <v>576</v>
      </c>
      <c r="B1005" s="661" t="s">
        <v>577</v>
      </c>
      <c r="C1005" s="662" t="s">
        <v>598</v>
      </c>
      <c r="D1005" s="663" t="s">
        <v>2033</v>
      </c>
      <c r="E1005" s="662" t="s">
        <v>5714</v>
      </c>
      <c r="F1005" s="663" t="s">
        <v>5715</v>
      </c>
      <c r="G1005" s="662" t="s">
        <v>5236</v>
      </c>
      <c r="H1005" s="662" t="s">
        <v>5237</v>
      </c>
      <c r="I1005" s="664">
        <v>12254.4</v>
      </c>
      <c r="J1005" s="664">
        <v>2</v>
      </c>
      <c r="K1005" s="665">
        <v>24508.799999999999</v>
      </c>
    </row>
    <row r="1006" spans="1:11" ht="14.4" customHeight="1" x14ac:dyDescent="0.3">
      <c r="A1006" s="660" t="s">
        <v>576</v>
      </c>
      <c r="B1006" s="661" t="s">
        <v>577</v>
      </c>
      <c r="C1006" s="662" t="s">
        <v>598</v>
      </c>
      <c r="D1006" s="663" t="s">
        <v>2033</v>
      </c>
      <c r="E1006" s="662" t="s">
        <v>5714</v>
      </c>
      <c r="F1006" s="663" t="s">
        <v>5715</v>
      </c>
      <c r="G1006" s="662" t="s">
        <v>5238</v>
      </c>
      <c r="H1006" s="662" t="s">
        <v>5239</v>
      </c>
      <c r="I1006" s="664">
        <v>9487.5</v>
      </c>
      <c r="J1006" s="664">
        <v>1</v>
      </c>
      <c r="K1006" s="665">
        <v>9487.5</v>
      </c>
    </row>
    <row r="1007" spans="1:11" ht="14.4" customHeight="1" x14ac:dyDescent="0.3">
      <c r="A1007" s="660" t="s">
        <v>576</v>
      </c>
      <c r="B1007" s="661" t="s">
        <v>577</v>
      </c>
      <c r="C1007" s="662" t="s">
        <v>598</v>
      </c>
      <c r="D1007" s="663" t="s">
        <v>2033</v>
      </c>
      <c r="E1007" s="662" t="s">
        <v>5714</v>
      </c>
      <c r="F1007" s="663" t="s">
        <v>5715</v>
      </c>
      <c r="G1007" s="662" t="s">
        <v>5240</v>
      </c>
      <c r="H1007" s="662" t="s">
        <v>5241</v>
      </c>
      <c r="I1007" s="664">
        <v>17867</v>
      </c>
      <c r="J1007" s="664">
        <v>9</v>
      </c>
      <c r="K1007" s="665">
        <v>160803</v>
      </c>
    </row>
    <row r="1008" spans="1:11" ht="14.4" customHeight="1" x14ac:dyDescent="0.3">
      <c r="A1008" s="660" t="s">
        <v>576</v>
      </c>
      <c r="B1008" s="661" t="s">
        <v>577</v>
      </c>
      <c r="C1008" s="662" t="s">
        <v>598</v>
      </c>
      <c r="D1008" s="663" t="s">
        <v>2033</v>
      </c>
      <c r="E1008" s="662" t="s">
        <v>5714</v>
      </c>
      <c r="F1008" s="663" t="s">
        <v>5715</v>
      </c>
      <c r="G1008" s="662" t="s">
        <v>5242</v>
      </c>
      <c r="H1008" s="662" t="s">
        <v>5243</v>
      </c>
      <c r="I1008" s="664">
        <v>23660.3</v>
      </c>
      <c r="J1008" s="664">
        <v>2</v>
      </c>
      <c r="K1008" s="665">
        <v>47320.6</v>
      </c>
    </row>
    <row r="1009" spans="1:11" ht="14.4" customHeight="1" x14ac:dyDescent="0.3">
      <c r="A1009" s="660" t="s">
        <v>576</v>
      </c>
      <c r="B1009" s="661" t="s">
        <v>577</v>
      </c>
      <c r="C1009" s="662" t="s">
        <v>598</v>
      </c>
      <c r="D1009" s="663" t="s">
        <v>2033</v>
      </c>
      <c r="E1009" s="662" t="s">
        <v>5714</v>
      </c>
      <c r="F1009" s="663" t="s">
        <v>5715</v>
      </c>
      <c r="G1009" s="662" t="s">
        <v>5244</v>
      </c>
      <c r="H1009" s="662" t="s">
        <v>5245</v>
      </c>
      <c r="I1009" s="664">
        <v>10173.89</v>
      </c>
      <c r="J1009" s="664">
        <v>1</v>
      </c>
      <c r="K1009" s="665">
        <v>10173.89</v>
      </c>
    </row>
    <row r="1010" spans="1:11" ht="14.4" customHeight="1" x14ac:dyDescent="0.3">
      <c r="A1010" s="660" t="s">
        <v>576</v>
      </c>
      <c r="B1010" s="661" t="s">
        <v>577</v>
      </c>
      <c r="C1010" s="662" t="s">
        <v>598</v>
      </c>
      <c r="D1010" s="663" t="s">
        <v>2033</v>
      </c>
      <c r="E1010" s="662" t="s">
        <v>5714</v>
      </c>
      <c r="F1010" s="663" t="s">
        <v>5715</v>
      </c>
      <c r="G1010" s="662" t="s">
        <v>5246</v>
      </c>
      <c r="H1010" s="662" t="s">
        <v>5247</v>
      </c>
      <c r="I1010" s="664">
        <v>13883.47</v>
      </c>
      <c r="J1010" s="664">
        <v>4</v>
      </c>
      <c r="K1010" s="665">
        <v>55533.88</v>
      </c>
    </row>
    <row r="1011" spans="1:11" ht="14.4" customHeight="1" x14ac:dyDescent="0.3">
      <c r="A1011" s="660" t="s">
        <v>576</v>
      </c>
      <c r="B1011" s="661" t="s">
        <v>577</v>
      </c>
      <c r="C1011" s="662" t="s">
        <v>598</v>
      </c>
      <c r="D1011" s="663" t="s">
        <v>2033</v>
      </c>
      <c r="E1011" s="662" t="s">
        <v>5714</v>
      </c>
      <c r="F1011" s="663" t="s">
        <v>5715</v>
      </c>
      <c r="G1011" s="662" t="s">
        <v>5248</v>
      </c>
      <c r="H1011" s="662" t="s">
        <v>5249</v>
      </c>
      <c r="I1011" s="664">
        <v>21119.99</v>
      </c>
      <c r="J1011" s="664">
        <v>6</v>
      </c>
      <c r="K1011" s="665">
        <v>126719.94000000002</v>
      </c>
    </row>
    <row r="1012" spans="1:11" ht="14.4" customHeight="1" x14ac:dyDescent="0.3">
      <c r="A1012" s="660" t="s">
        <v>576</v>
      </c>
      <c r="B1012" s="661" t="s">
        <v>577</v>
      </c>
      <c r="C1012" s="662" t="s">
        <v>598</v>
      </c>
      <c r="D1012" s="663" t="s">
        <v>2033</v>
      </c>
      <c r="E1012" s="662" t="s">
        <v>5714</v>
      </c>
      <c r="F1012" s="663" t="s">
        <v>5715</v>
      </c>
      <c r="G1012" s="662" t="s">
        <v>5250</v>
      </c>
      <c r="H1012" s="662" t="s">
        <v>5251</v>
      </c>
      <c r="I1012" s="664">
        <v>279.3</v>
      </c>
      <c r="J1012" s="664">
        <v>5</v>
      </c>
      <c r="K1012" s="665">
        <v>1396.5</v>
      </c>
    </row>
    <row r="1013" spans="1:11" ht="14.4" customHeight="1" x14ac:dyDescent="0.3">
      <c r="A1013" s="660" t="s">
        <v>576</v>
      </c>
      <c r="B1013" s="661" t="s">
        <v>577</v>
      </c>
      <c r="C1013" s="662" t="s">
        <v>598</v>
      </c>
      <c r="D1013" s="663" t="s">
        <v>2033</v>
      </c>
      <c r="E1013" s="662" t="s">
        <v>5714</v>
      </c>
      <c r="F1013" s="663" t="s">
        <v>5715</v>
      </c>
      <c r="G1013" s="662" t="s">
        <v>5252</v>
      </c>
      <c r="H1013" s="662" t="s">
        <v>5253</v>
      </c>
      <c r="I1013" s="664">
        <v>9013.39</v>
      </c>
      <c r="J1013" s="664">
        <v>4</v>
      </c>
      <c r="K1013" s="665">
        <v>36053.56</v>
      </c>
    </row>
    <row r="1014" spans="1:11" ht="14.4" customHeight="1" x14ac:dyDescent="0.3">
      <c r="A1014" s="660" t="s">
        <v>576</v>
      </c>
      <c r="B1014" s="661" t="s">
        <v>577</v>
      </c>
      <c r="C1014" s="662" t="s">
        <v>598</v>
      </c>
      <c r="D1014" s="663" t="s">
        <v>2033</v>
      </c>
      <c r="E1014" s="662" t="s">
        <v>5714</v>
      </c>
      <c r="F1014" s="663" t="s">
        <v>5715</v>
      </c>
      <c r="G1014" s="662" t="s">
        <v>5254</v>
      </c>
      <c r="H1014" s="662" t="s">
        <v>5255</v>
      </c>
      <c r="I1014" s="664">
        <v>9487.5</v>
      </c>
      <c r="J1014" s="664">
        <v>1</v>
      </c>
      <c r="K1014" s="665">
        <v>9487.5</v>
      </c>
    </row>
    <row r="1015" spans="1:11" ht="14.4" customHeight="1" x14ac:dyDescent="0.3">
      <c r="A1015" s="660" t="s">
        <v>576</v>
      </c>
      <c r="B1015" s="661" t="s">
        <v>577</v>
      </c>
      <c r="C1015" s="662" t="s">
        <v>598</v>
      </c>
      <c r="D1015" s="663" t="s">
        <v>2033</v>
      </c>
      <c r="E1015" s="662" t="s">
        <v>5714</v>
      </c>
      <c r="F1015" s="663" t="s">
        <v>5715</v>
      </c>
      <c r="G1015" s="662" t="s">
        <v>5256</v>
      </c>
      <c r="H1015" s="662" t="s">
        <v>5257</v>
      </c>
      <c r="I1015" s="664">
        <v>9013.39</v>
      </c>
      <c r="J1015" s="664">
        <v>1</v>
      </c>
      <c r="K1015" s="665">
        <v>9013.39</v>
      </c>
    </row>
    <row r="1016" spans="1:11" ht="14.4" customHeight="1" x14ac:dyDescent="0.3">
      <c r="A1016" s="660" t="s">
        <v>576</v>
      </c>
      <c r="B1016" s="661" t="s">
        <v>577</v>
      </c>
      <c r="C1016" s="662" t="s">
        <v>598</v>
      </c>
      <c r="D1016" s="663" t="s">
        <v>2033</v>
      </c>
      <c r="E1016" s="662" t="s">
        <v>5714</v>
      </c>
      <c r="F1016" s="663" t="s">
        <v>5715</v>
      </c>
      <c r="G1016" s="662" t="s">
        <v>5258</v>
      </c>
      <c r="H1016" s="662" t="s">
        <v>5259</v>
      </c>
      <c r="I1016" s="664">
        <v>9013.39</v>
      </c>
      <c r="J1016" s="664">
        <v>3</v>
      </c>
      <c r="K1016" s="665">
        <v>27040.17</v>
      </c>
    </row>
    <row r="1017" spans="1:11" ht="14.4" customHeight="1" x14ac:dyDescent="0.3">
      <c r="A1017" s="660" t="s">
        <v>576</v>
      </c>
      <c r="B1017" s="661" t="s">
        <v>577</v>
      </c>
      <c r="C1017" s="662" t="s">
        <v>598</v>
      </c>
      <c r="D1017" s="663" t="s">
        <v>2033</v>
      </c>
      <c r="E1017" s="662" t="s">
        <v>5714</v>
      </c>
      <c r="F1017" s="663" t="s">
        <v>5715</v>
      </c>
      <c r="G1017" s="662" t="s">
        <v>5260</v>
      </c>
      <c r="H1017" s="662" t="s">
        <v>5261</v>
      </c>
      <c r="I1017" s="664">
        <v>2611.7399999999998</v>
      </c>
      <c r="J1017" s="664">
        <v>2</v>
      </c>
      <c r="K1017" s="665">
        <v>5223.4799999999996</v>
      </c>
    </row>
    <row r="1018" spans="1:11" ht="14.4" customHeight="1" x14ac:dyDescent="0.3">
      <c r="A1018" s="660" t="s">
        <v>576</v>
      </c>
      <c r="B1018" s="661" t="s">
        <v>577</v>
      </c>
      <c r="C1018" s="662" t="s">
        <v>598</v>
      </c>
      <c r="D1018" s="663" t="s">
        <v>2033</v>
      </c>
      <c r="E1018" s="662" t="s">
        <v>5714</v>
      </c>
      <c r="F1018" s="663" t="s">
        <v>5715</v>
      </c>
      <c r="G1018" s="662" t="s">
        <v>5262</v>
      </c>
      <c r="H1018" s="662" t="s">
        <v>5263</v>
      </c>
      <c r="I1018" s="664">
        <v>5225.0200000000004</v>
      </c>
      <c r="J1018" s="664">
        <v>2</v>
      </c>
      <c r="K1018" s="665">
        <v>10450.040000000001</v>
      </c>
    </row>
    <row r="1019" spans="1:11" ht="14.4" customHeight="1" x14ac:dyDescent="0.3">
      <c r="A1019" s="660" t="s">
        <v>576</v>
      </c>
      <c r="B1019" s="661" t="s">
        <v>577</v>
      </c>
      <c r="C1019" s="662" t="s">
        <v>598</v>
      </c>
      <c r="D1019" s="663" t="s">
        <v>2033</v>
      </c>
      <c r="E1019" s="662" t="s">
        <v>5714</v>
      </c>
      <c r="F1019" s="663" t="s">
        <v>5715</v>
      </c>
      <c r="G1019" s="662" t="s">
        <v>5264</v>
      </c>
      <c r="H1019" s="662" t="s">
        <v>5265</v>
      </c>
      <c r="I1019" s="664">
        <v>25737</v>
      </c>
      <c r="J1019" s="664">
        <v>1</v>
      </c>
      <c r="K1019" s="665">
        <v>25737</v>
      </c>
    </row>
    <row r="1020" spans="1:11" ht="14.4" customHeight="1" x14ac:dyDescent="0.3">
      <c r="A1020" s="660" t="s">
        <v>576</v>
      </c>
      <c r="B1020" s="661" t="s">
        <v>577</v>
      </c>
      <c r="C1020" s="662" t="s">
        <v>598</v>
      </c>
      <c r="D1020" s="663" t="s">
        <v>2033</v>
      </c>
      <c r="E1020" s="662" t="s">
        <v>5714</v>
      </c>
      <c r="F1020" s="663" t="s">
        <v>5715</v>
      </c>
      <c r="G1020" s="662" t="s">
        <v>5266</v>
      </c>
      <c r="H1020" s="662" t="s">
        <v>5267</v>
      </c>
      <c r="I1020" s="664">
        <v>16508.25</v>
      </c>
      <c r="J1020" s="664">
        <v>2</v>
      </c>
      <c r="K1020" s="665">
        <v>33016.5</v>
      </c>
    </row>
    <row r="1021" spans="1:11" ht="14.4" customHeight="1" x14ac:dyDescent="0.3">
      <c r="A1021" s="660" t="s">
        <v>576</v>
      </c>
      <c r="B1021" s="661" t="s">
        <v>577</v>
      </c>
      <c r="C1021" s="662" t="s">
        <v>598</v>
      </c>
      <c r="D1021" s="663" t="s">
        <v>2033</v>
      </c>
      <c r="E1021" s="662" t="s">
        <v>5714</v>
      </c>
      <c r="F1021" s="663" t="s">
        <v>5715</v>
      </c>
      <c r="G1021" s="662" t="s">
        <v>5268</v>
      </c>
      <c r="H1021" s="662" t="s">
        <v>5269</v>
      </c>
      <c r="I1021" s="664">
        <v>17867</v>
      </c>
      <c r="J1021" s="664">
        <v>1</v>
      </c>
      <c r="K1021" s="665">
        <v>17867</v>
      </c>
    </row>
    <row r="1022" spans="1:11" ht="14.4" customHeight="1" x14ac:dyDescent="0.3">
      <c r="A1022" s="660" t="s">
        <v>576</v>
      </c>
      <c r="B1022" s="661" t="s">
        <v>577</v>
      </c>
      <c r="C1022" s="662" t="s">
        <v>598</v>
      </c>
      <c r="D1022" s="663" t="s">
        <v>2033</v>
      </c>
      <c r="E1022" s="662" t="s">
        <v>5714</v>
      </c>
      <c r="F1022" s="663" t="s">
        <v>5715</v>
      </c>
      <c r="G1022" s="662" t="s">
        <v>5270</v>
      </c>
      <c r="H1022" s="662" t="s">
        <v>5271</v>
      </c>
      <c r="I1022" s="664">
        <v>6840</v>
      </c>
      <c r="J1022" s="664">
        <v>4</v>
      </c>
      <c r="K1022" s="665">
        <v>27360</v>
      </c>
    </row>
    <row r="1023" spans="1:11" ht="14.4" customHeight="1" x14ac:dyDescent="0.3">
      <c r="A1023" s="660" t="s">
        <v>576</v>
      </c>
      <c r="B1023" s="661" t="s">
        <v>577</v>
      </c>
      <c r="C1023" s="662" t="s">
        <v>598</v>
      </c>
      <c r="D1023" s="663" t="s">
        <v>2033</v>
      </c>
      <c r="E1023" s="662" t="s">
        <v>5714</v>
      </c>
      <c r="F1023" s="663" t="s">
        <v>5715</v>
      </c>
      <c r="G1023" s="662" t="s">
        <v>5272</v>
      </c>
      <c r="H1023" s="662" t="s">
        <v>5273</v>
      </c>
      <c r="I1023" s="664">
        <v>1561.7</v>
      </c>
      <c r="J1023" s="664">
        <v>1</v>
      </c>
      <c r="K1023" s="665">
        <v>1561.7</v>
      </c>
    </row>
    <row r="1024" spans="1:11" ht="14.4" customHeight="1" x14ac:dyDescent="0.3">
      <c r="A1024" s="660" t="s">
        <v>576</v>
      </c>
      <c r="B1024" s="661" t="s">
        <v>577</v>
      </c>
      <c r="C1024" s="662" t="s">
        <v>598</v>
      </c>
      <c r="D1024" s="663" t="s">
        <v>2033</v>
      </c>
      <c r="E1024" s="662" t="s">
        <v>5714</v>
      </c>
      <c r="F1024" s="663" t="s">
        <v>5715</v>
      </c>
      <c r="G1024" s="662" t="s">
        <v>5274</v>
      </c>
      <c r="H1024" s="662" t="s">
        <v>5275</v>
      </c>
      <c r="I1024" s="664">
        <v>13283</v>
      </c>
      <c r="J1024" s="664">
        <v>1</v>
      </c>
      <c r="K1024" s="665">
        <v>13283</v>
      </c>
    </row>
    <row r="1025" spans="1:11" ht="14.4" customHeight="1" x14ac:dyDescent="0.3">
      <c r="A1025" s="660" t="s">
        <v>576</v>
      </c>
      <c r="B1025" s="661" t="s">
        <v>577</v>
      </c>
      <c r="C1025" s="662" t="s">
        <v>598</v>
      </c>
      <c r="D1025" s="663" t="s">
        <v>2033</v>
      </c>
      <c r="E1025" s="662" t="s">
        <v>5714</v>
      </c>
      <c r="F1025" s="663" t="s">
        <v>5715</v>
      </c>
      <c r="G1025" s="662" t="s">
        <v>5276</v>
      </c>
      <c r="H1025" s="662" t="s">
        <v>5277</v>
      </c>
      <c r="I1025" s="664">
        <v>5692.5</v>
      </c>
      <c r="J1025" s="664">
        <v>1</v>
      </c>
      <c r="K1025" s="665">
        <v>5692.5</v>
      </c>
    </row>
    <row r="1026" spans="1:11" ht="14.4" customHeight="1" x14ac:dyDescent="0.3">
      <c r="A1026" s="660" t="s">
        <v>576</v>
      </c>
      <c r="B1026" s="661" t="s">
        <v>577</v>
      </c>
      <c r="C1026" s="662" t="s">
        <v>598</v>
      </c>
      <c r="D1026" s="663" t="s">
        <v>2033</v>
      </c>
      <c r="E1026" s="662" t="s">
        <v>5714</v>
      </c>
      <c r="F1026" s="663" t="s">
        <v>5715</v>
      </c>
      <c r="G1026" s="662" t="s">
        <v>5278</v>
      </c>
      <c r="H1026" s="662" t="s">
        <v>5279</v>
      </c>
      <c r="I1026" s="664">
        <v>2611.7399999999998</v>
      </c>
      <c r="J1026" s="664">
        <v>1</v>
      </c>
      <c r="K1026" s="665">
        <v>2611.7399999999998</v>
      </c>
    </row>
    <row r="1027" spans="1:11" ht="14.4" customHeight="1" x14ac:dyDescent="0.3">
      <c r="A1027" s="660" t="s">
        <v>576</v>
      </c>
      <c r="B1027" s="661" t="s">
        <v>577</v>
      </c>
      <c r="C1027" s="662" t="s">
        <v>598</v>
      </c>
      <c r="D1027" s="663" t="s">
        <v>2033</v>
      </c>
      <c r="E1027" s="662" t="s">
        <v>5714</v>
      </c>
      <c r="F1027" s="663" t="s">
        <v>5715</v>
      </c>
      <c r="G1027" s="662" t="s">
        <v>5280</v>
      </c>
      <c r="H1027" s="662" t="s">
        <v>5281</v>
      </c>
      <c r="I1027" s="664">
        <v>7737.2</v>
      </c>
      <c r="J1027" s="664">
        <v>1</v>
      </c>
      <c r="K1027" s="665">
        <v>7737.2</v>
      </c>
    </row>
    <row r="1028" spans="1:11" ht="14.4" customHeight="1" x14ac:dyDescent="0.3">
      <c r="A1028" s="660" t="s">
        <v>576</v>
      </c>
      <c r="B1028" s="661" t="s">
        <v>577</v>
      </c>
      <c r="C1028" s="662" t="s">
        <v>598</v>
      </c>
      <c r="D1028" s="663" t="s">
        <v>2033</v>
      </c>
      <c r="E1028" s="662" t="s">
        <v>5714</v>
      </c>
      <c r="F1028" s="663" t="s">
        <v>5715</v>
      </c>
      <c r="G1028" s="662" t="s">
        <v>5282</v>
      </c>
      <c r="H1028" s="662" t="s">
        <v>5283</v>
      </c>
      <c r="I1028" s="664">
        <v>6840</v>
      </c>
      <c r="J1028" s="664">
        <v>5</v>
      </c>
      <c r="K1028" s="665">
        <v>34200</v>
      </c>
    </row>
    <row r="1029" spans="1:11" ht="14.4" customHeight="1" x14ac:dyDescent="0.3">
      <c r="A1029" s="660" t="s">
        <v>576</v>
      </c>
      <c r="B1029" s="661" t="s">
        <v>577</v>
      </c>
      <c r="C1029" s="662" t="s">
        <v>598</v>
      </c>
      <c r="D1029" s="663" t="s">
        <v>2033</v>
      </c>
      <c r="E1029" s="662" t="s">
        <v>5714</v>
      </c>
      <c r="F1029" s="663" t="s">
        <v>5715</v>
      </c>
      <c r="G1029" s="662" t="s">
        <v>5284</v>
      </c>
      <c r="H1029" s="662" t="s">
        <v>5285</v>
      </c>
      <c r="I1029" s="664">
        <v>17595</v>
      </c>
      <c r="J1029" s="664">
        <v>1</v>
      </c>
      <c r="K1029" s="665">
        <v>17595</v>
      </c>
    </row>
    <row r="1030" spans="1:11" ht="14.4" customHeight="1" x14ac:dyDescent="0.3">
      <c r="A1030" s="660" t="s">
        <v>576</v>
      </c>
      <c r="B1030" s="661" t="s">
        <v>577</v>
      </c>
      <c r="C1030" s="662" t="s">
        <v>598</v>
      </c>
      <c r="D1030" s="663" t="s">
        <v>2033</v>
      </c>
      <c r="E1030" s="662" t="s">
        <v>5714</v>
      </c>
      <c r="F1030" s="663" t="s">
        <v>5715</v>
      </c>
      <c r="G1030" s="662" t="s">
        <v>5286</v>
      </c>
      <c r="H1030" s="662" t="s">
        <v>5287</v>
      </c>
      <c r="I1030" s="664">
        <v>6750.04</v>
      </c>
      <c r="J1030" s="664">
        <v>1</v>
      </c>
      <c r="K1030" s="665">
        <v>6750.04</v>
      </c>
    </row>
    <row r="1031" spans="1:11" ht="14.4" customHeight="1" x14ac:dyDescent="0.3">
      <c r="A1031" s="660" t="s">
        <v>576</v>
      </c>
      <c r="B1031" s="661" t="s">
        <v>577</v>
      </c>
      <c r="C1031" s="662" t="s">
        <v>598</v>
      </c>
      <c r="D1031" s="663" t="s">
        <v>2033</v>
      </c>
      <c r="E1031" s="662" t="s">
        <v>5714</v>
      </c>
      <c r="F1031" s="663" t="s">
        <v>5715</v>
      </c>
      <c r="G1031" s="662" t="s">
        <v>5288</v>
      </c>
      <c r="H1031" s="662" t="s">
        <v>5289</v>
      </c>
      <c r="I1031" s="664">
        <v>23660.3</v>
      </c>
      <c r="J1031" s="664">
        <v>3</v>
      </c>
      <c r="K1031" s="665">
        <v>70980.899999999994</v>
      </c>
    </row>
    <row r="1032" spans="1:11" ht="14.4" customHeight="1" x14ac:dyDescent="0.3">
      <c r="A1032" s="660" t="s">
        <v>576</v>
      </c>
      <c r="B1032" s="661" t="s">
        <v>577</v>
      </c>
      <c r="C1032" s="662" t="s">
        <v>598</v>
      </c>
      <c r="D1032" s="663" t="s">
        <v>2033</v>
      </c>
      <c r="E1032" s="662" t="s">
        <v>5714</v>
      </c>
      <c r="F1032" s="663" t="s">
        <v>5715</v>
      </c>
      <c r="G1032" s="662" t="s">
        <v>5290</v>
      </c>
      <c r="H1032" s="662" t="s">
        <v>5291</v>
      </c>
      <c r="I1032" s="664">
        <v>6750.04</v>
      </c>
      <c r="J1032" s="664">
        <v>1</v>
      </c>
      <c r="K1032" s="665">
        <v>6750.04</v>
      </c>
    </row>
    <row r="1033" spans="1:11" ht="14.4" customHeight="1" x14ac:dyDescent="0.3">
      <c r="A1033" s="660" t="s">
        <v>576</v>
      </c>
      <c r="B1033" s="661" t="s">
        <v>577</v>
      </c>
      <c r="C1033" s="662" t="s">
        <v>598</v>
      </c>
      <c r="D1033" s="663" t="s">
        <v>2033</v>
      </c>
      <c r="E1033" s="662" t="s">
        <v>5714</v>
      </c>
      <c r="F1033" s="663" t="s">
        <v>5715</v>
      </c>
      <c r="G1033" s="662" t="s">
        <v>5292</v>
      </c>
      <c r="H1033" s="662" t="s">
        <v>5293</v>
      </c>
      <c r="I1033" s="664">
        <v>8796.1200000000008</v>
      </c>
      <c r="J1033" s="664">
        <v>1</v>
      </c>
      <c r="K1033" s="665">
        <v>8796.1200000000008</v>
      </c>
    </row>
    <row r="1034" spans="1:11" ht="14.4" customHeight="1" x14ac:dyDescent="0.3">
      <c r="A1034" s="660" t="s">
        <v>576</v>
      </c>
      <c r="B1034" s="661" t="s">
        <v>577</v>
      </c>
      <c r="C1034" s="662" t="s">
        <v>598</v>
      </c>
      <c r="D1034" s="663" t="s">
        <v>2033</v>
      </c>
      <c r="E1034" s="662" t="s">
        <v>5714</v>
      </c>
      <c r="F1034" s="663" t="s">
        <v>5715</v>
      </c>
      <c r="G1034" s="662" t="s">
        <v>5294</v>
      </c>
      <c r="H1034" s="662" t="s">
        <v>5295</v>
      </c>
      <c r="I1034" s="664">
        <v>10173.89</v>
      </c>
      <c r="J1034" s="664">
        <v>2</v>
      </c>
      <c r="K1034" s="665">
        <v>20347.78</v>
      </c>
    </row>
    <row r="1035" spans="1:11" ht="14.4" customHeight="1" x14ac:dyDescent="0.3">
      <c r="A1035" s="660" t="s">
        <v>576</v>
      </c>
      <c r="B1035" s="661" t="s">
        <v>577</v>
      </c>
      <c r="C1035" s="662" t="s">
        <v>598</v>
      </c>
      <c r="D1035" s="663" t="s">
        <v>2033</v>
      </c>
      <c r="E1035" s="662" t="s">
        <v>5714</v>
      </c>
      <c r="F1035" s="663" t="s">
        <v>5715</v>
      </c>
      <c r="G1035" s="662" t="s">
        <v>5296</v>
      </c>
      <c r="H1035" s="662" t="s">
        <v>5297</v>
      </c>
      <c r="I1035" s="664">
        <v>23000</v>
      </c>
      <c r="J1035" s="664">
        <v>1</v>
      </c>
      <c r="K1035" s="665">
        <v>23000</v>
      </c>
    </row>
    <row r="1036" spans="1:11" ht="14.4" customHeight="1" x14ac:dyDescent="0.3">
      <c r="A1036" s="660" t="s">
        <v>576</v>
      </c>
      <c r="B1036" s="661" t="s">
        <v>577</v>
      </c>
      <c r="C1036" s="662" t="s">
        <v>598</v>
      </c>
      <c r="D1036" s="663" t="s">
        <v>2033</v>
      </c>
      <c r="E1036" s="662" t="s">
        <v>5714</v>
      </c>
      <c r="F1036" s="663" t="s">
        <v>5715</v>
      </c>
      <c r="G1036" s="662" t="s">
        <v>5298</v>
      </c>
      <c r="H1036" s="662" t="s">
        <v>5299</v>
      </c>
      <c r="I1036" s="664">
        <v>10216.77</v>
      </c>
      <c r="J1036" s="664">
        <v>1</v>
      </c>
      <c r="K1036" s="665">
        <v>10216.77</v>
      </c>
    </row>
    <row r="1037" spans="1:11" ht="14.4" customHeight="1" x14ac:dyDescent="0.3">
      <c r="A1037" s="660" t="s">
        <v>576</v>
      </c>
      <c r="B1037" s="661" t="s">
        <v>577</v>
      </c>
      <c r="C1037" s="662" t="s">
        <v>598</v>
      </c>
      <c r="D1037" s="663" t="s">
        <v>2033</v>
      </c>
      <c r="E1037" s="662" t="s">
        <v>5714</v>
      </c>
      <c r="F1037" s="663" t="s">
        <v>5715</v>
      </c>
      <c r="G1037" s="662" t="s">
        <v>5300</v>
      </c>
      <c r="H1037" s="662" t="s">
        <v>5301</v>
      </c>
      <c r="I1037" s="664">
        <v>279.3</v>
      </c>
      <c r="J1037" s="664">
        <v>1</v>
      </c>
      <c r="K1037" s="665">
        <v>279.3</v>
      </c>
    </row>
    <row r="1038" spans="1:11" ht="14.4" customHeight="1" x14ac:dyDescent="0.3">
      <c r="A1038" s="660" t="s">
        <v>576</v>
      </c>
      <c r="B1038" s="661" t="s">
        <v>577</v>
      </c>
      <c r="C1038" s="662" t="s">
        <v>598</v>
      </c>
      <c r="D1038" s="663" t="s">
        <v>2033</v>
      </c>
      <c r="E1038" s="662" t="s">
        <v>5714</v>
      </c>
      <c r="F1038" s="663" t="s">
        <v>5715</v>
      </c>
      <c r="G1038" s="662" t="s">
        <v>5302</v>
      </c>
      <c r="H1038" s="662" t="s">
        <v>5303</v>
      </c>
      <c r="I1038" s="664">
        <v>6900</v>
      </c>
      <c r="J1038" s="664">
        <v>1</v>
      </c>
      <c r="K1038" s="665">
        <v>6900</v>
      </c>
    </row>
    <row r="1039" spans="1:11" ht="14.4" customHeight="1" x14ac:dyDescent="0.3">
      <c r="A1039" s="660" t="s">
        <v>576</v>
      </c>
      <c r="B1039" s="661" t="s">
        <v>577</v>
      </c>
      <c r="C1039" s="662" t="s">
        <v>598</v>
      </c>
      <c r="D1039" s="663" t="s">
        <v>2033</v>
      </c>
      <c r="E1039" s="662" t="s">
        <v>5714</v>
      </c>
      <c r="F1039" s="663" t="s">
        <v>5715</v>
      </c>
      <c r="G1039" s="662" t="s">
        <v>5304</v>
      </c>
      <c r="H1039" s="662" t="s">
        <v>5305</v>
      </c>
      <c r="I1039" s="664">
        <v>2611.7399999999998</v>
      </c>
      <c r="J1039" s="664">
        <v>3</v>
      </c>
      <c r="K1039" s="665">
        <v>7835.2199999999993</v>
      </c>
    </row>
    <row r="1040" spans="1:11" ht="14.4" customHeight="1" x14ac:dyDescent="0.3">
      <c r="A1040" s="660" t="s">
        <v>576</v>
      </c>
      <c r="B1040" s="661" t="s">
        <v>577</v>
      </c>
      <c r="C1040" s="662" t="s">
        <v>598</v>
      </c>
      <c r="D1040" s="663" t="s">
        <v>2033</v>
      </c>
      <c r="E1040" s="662" t="s">
        <v>5714</v>
      </c>
      <c r="F1040" s="663" t="s">
        <v>5715</v>
      </c>
      <c r="G1040" s="662" t="s">
        <v>5306</v>
      </c>
      <c r="H1040" s="662" t="s">
        <v>5307</v>
      </c>
      <c r="I1040" s="664">
        <v>12719</v>
      </c>
      <c r="J1040" s="664">
        <v>1</v>
      </c>
      <c r="K1040" s="665">
        <v>12719</v>
      </c>
    </row>
    <row r="1041" spans="1:11" ht="14.4" customHeight="1" x14ac:dyDescent="0.3">
      <c r="A1041" s="660" t="s">
        <v>576</v>
      </c>
      <c r="B1041" s="661" t="s">
        <v>577</v>
      </c>
      <c r="C1041" s="662" t="s">
        <v>598</v>
      </c>
      <c r="D1041" s="663" t="s">
        <v>2033</v>
      </c>
      <c r="E1041" s="662" t="s">
        <v>5714</v>
      </c>
      <c r="F1041" s="663" t="s">
        <v>5715</v>
      </c>
      <c r="G1041" s="662" t="s">
        <v>5308</v>
      </c>
      <c r="H1041" s="662" t="s">
        <v>5309</v>
      </c>
      <c r="I1041" s="664">
        <v>5692.5</v>
      </c>
      <c r="J1041" s="664">
        <v>2</v>
      </c>
      <c r="K1041" s="665">
        <v>11385</v>
      </c>
    </row>
    <row r="1042" spans="1:11" ht="14.4" customHeight="1" x14ac:dyDescent="0.3">
      <c r="A1042" s="660" t="s">
        <v>576</v>
      </c>
      <c r="B1042" s="661" t="s">
        <v>577</v>
      </c>
      <c r="C1042" s="662" t="s">
        <v>598</v>
      </c>
      <c r="D1042" s="663" t="s">
        <v>2033</v>
      </c>
      <c r="E1042" s="662" t="s">
        <v>5714</v>
      </c>
      <c r="F1042" s="663" t="s">
        <v>5715</v>
      </c>
      <c r="G1042" s="662" t="s">
        <v>5310</v>
      </c>
      <c r="H1042" s="662" t="s">
        <v>5311</v>
      </c>
      <c r="I1042" s="664">
        <v>3974.52</v>
      </c>
      <c r="J1042" s="664">
        <v>1</v>
      </c>
      <c r="K1042" s="665">
        <v>3974.52</v>
      </c>
    </row>
    <row r="1043" spans="1:11" ht="14.4" customHeight="1" x14ac:dyDescent="0.3">
      <c r="A1043" s="660" t="s">
        <v>576</v>
      </c>
      <c r="B1043" s="661" t="s">
        <v>577</v>
      </c>
      <c r="C1043" s="662" t="s">
        <v>598</v>
      </c>
      <c r="D1043" s="663" t="s">
        <v>2033</v>
      </c>
      <c r="E1043" s="662" t="s">
        <v>5714</v>
      </c>
      <c r="F1043" s="663" t="s">
        <v>5715</v>
      </c>
      <c r="G1043" s="662" t="s">
        <v>5312</v>
      </c>
      <c r="H1043" s="662" t="s">
        <v>5313</v>
      </c>
      <c r="I1043" s="664">
        <v>985.55</v>
      </c>
      <c r="J1043" s="664">
        <v>1</v>
      </c>
      <c r="K1043" s="665">
        <v>985.55</v>
      </c>
    </row>
    <row r="1044" spans="1:11" ht="14.4" customHeight="1" x14ac:dyDescent="0.3">
      <c r="A1044" s="660" t="s">
        <v>576</v>
      </c>
      <c r="B1044" s="661" t="s">
        <v>577</v>
      </c>
      <c r="C1044" s="662" t="s">
        <v>598</v>
      </c>
      <c r="D1044" s="663" t="s">
        <v>2033</v>
      </c>
      <c r="E1044" s="662" t="s">
        <v>5714</v>
      </c>
      <c r="F1044" s="663" t="s">
        <v>5715</v>
      </c>
      <c r="G1044" s="662" t="s">
        <v>5314</v>
      </c>
      <c r="H1044" s="662" t="s">
        <v>5315</v>
      </c>
      <c r="I1044" s="664">
        <v>985.55</v>
      </c>
      <c r="J1044" s="664">
        <v>2</v>
      </c>
      <c r="K1044" s="665">
        <v>1971.1</v>
      </c>
    </row>
    <row r="1045" spans="1:11" ht="14.4" customHeight="1" x14ac:dyDescent="0.3">
      <c r="A1045" s="660" t="s">
        <v>576</v>
      </c>
      <c r="B1045" s="661" t="s">
        <v>577</v>
      </c>
      <c r="C1045" s="662" t="s">
        <v>598</v>
      </c>
      <c r="D1045" s="663" t="s">
        <v>2033</v>
      </c>
      <c r="E1045" s="662" t="s">
        <v>5714</v>
      </c>
      <c r="F1045" s="663" t="s">
        <v>5715</v>
      </c>
      <c r="G1045" s="662" t="s">
        <v>5316</v>
      </c>
      <c r="H1045" s="662" t="s">
        <v>5317</v>
      </c>
      <c r="I1045" s="664">
        <v>3699.55</v>
      </c>
      <c r="J1045" s="664">
        <v>1</v>
      </c>
      <c r="K1045" s="665">
        <v>3699.55</v>
      </c>
    </row>
    <row r="1046" spans="1:11" ht="14.4" customHeight="1" x14ac:dyDescent="0.3">
      <c r="A1046" s="660" t="s">
        <v>576</v>
      </c>
      <c r="B1046" s="661" t="s">
        <v>577</v>
      </c>
      <c r="C1046" s="662" t="s">
        <v>598</v>
      </c>
      <c r="D1046" s="663" t="s">
        <v>2033</v>
      </c>
      <c r="E1046" s="662" t="s">
        <v>5714</v>
      </c>
      <c r="F1046" s="663" t="s">
        <v>5715</v>
      </c>
      <c r="G1046" s="662" t="s">
        <v>5318</v>
      </c>
      <c r="H1046" s="662" t="s">
        <v>5319</v>
      </c>
      <c r="I1046" s="664">
        <v>13090.45</v>
      </c>
      <c r="J1046" s="664">
        <v>2</v>
      </c>
      <c r="K1046" s="665">
        <v>26180.9</v>
      </c>
    </row>
    <row r="1047" spans="1:11" ht="14.4" customHeight="1" x14ac:dyDescent="0.3">
      <c r="A1047" s="660" t="s">
        <v>576</v>
      </c>
      <c r="B1047" s="661" t="s">
        <v>577</v>
      </c>
      <c r="C1047" s="662" t="s">
        <v>598</v>
      </c>
      <c r="D1047" s="663" t="s">
        <v>2033</v>
      </c>
      <c r="E1047" s="662" t="s">
        <v>5714</v>
      </c>
      <c r="F1047" s="663" t="s">
        <v>5715</v>
      </c>
      <c r="G1047" s="662" t="s">
        <v>5320</v>
      </c>
      <c r="H1047" s="662" t="s">
        <v>5321</v>
      </c>
      <c r="I1047" s="664">
        <v>15396.2</v>
      </c>
      <c r="J1047" s="664">
        <v>5</v>
      </c>
      <c r="K1047" s="665">
        <v>76981</v>
      </c>
    </row>
    <row r="1048" spans="1:11" ht="14.4" customHeight="1" x14ac:dyDescent="0.3">
      <c r="A1048" s="660" t="s">
        <v>576</v>
      </c>
      <c r="B1048" s="661" t="s">
        <v>577</v>
      </c>
      <c r="C1048" s="662" t="s">
        <v>598</v>
      </c>
      <c r="D1048" s="663" t="s">
        <v>2033</v>
      </c>
      <c r="E1048" s="662" t="s">
        <v>5714</v>
      </c>
      <c r="F1048" s="663" t="s">
        <v>5715</v>
      </c>
      <c r="G1048" s="662" t="s">
        <v>5322</v>
      </c>
      <c r="H1048" s="662" t="s">
        <v>5323</v>
      </c>
      <c r="I1048" s="664">
        <v>9961.2999999999993</v>
      </c>
      <c r="J1048" s="664">
        <v>1</v>
      </c>
      <c r="K1048" s="665">
        <v>9961.2999999999993</v>
      </c>
    </row>
    <row r="1049" spans="1:11" ht="14.4" customHeight="1" x14ac:dyDescent="0.3">
      <c r="A1049" s="660" t="s">
        <v>576</v>
      </c>
      <c r="B1049" s="661" t="s">
        <v>577</v>
      </c>
      <c r="C1049" s="662" t="s">
        <v>598</v>
      </c>
      <c r="D1049" s="663" t="s">
        <v>2033</v>
      </c>
      <c r="E1049" s="662" t="s">
        <v>5714</v>
      </c>
      <c r="F1049" s="663" t="s">
        <v>5715</v>
      </c>
      <c r="G1049" s="662" t="s">
        <v>5324</v>
      </c>
      <c r="H1049" s="662" t="s">
        <v>5325</v>
      </c>
      <c r="I1049" s="664">
        <v>19999.650000000001</v>
      </c>
      <c r="J1049" s="664">
        <v>1</v>
      </c>
      <c r="K1049" s="665">
        <v>19999.650000000001</v>
      </c>
    </row>
    <row r="1050" spans="1:11" ht="14.4" customHeight="1" x14ac:dyDescent="0.3">
      <c r="A1050" s="660" t="s">
        <v>576</v>
      </c>
      <c r="B1050" s="661" t="s">
        <v>577</v>
      </c>
      <c r="C1050" s="662" t="s">
        <v>598</v>
      </c>
      <c r="D1050" s="663" t="s">
        <v>2033</v>
      </c>
      <c r="E1050" s="662" t="s">
        <v>5714</v>
      </c>
      <c r="F1050" s="663" t="s">
        <v>5715</v>
      </c>
      <c r="G1050" s="662" t="s">
        <v>5326</v>
      </c>
      <c r="H1050" s="662" t="s">
        <v>5327</v>
      </c>
      <c r="I1050" s="664">
        <v>3123</v>
      </c>
      <c r="J1050" s="664">
        <v>2</v>
      </c>
      <c r="K1050" s="665">
        <v>6246</v>
      </c>
    </row>
    <row r="1051" spans="1:11" ht="14.4" customHeight="1" x14ac:dyDescent="0.3">
      <c r="A1051" s="660" t="s">
        <v>576</v>
      </c>
      <c r="B1051" s="661" t="s">
        <v>577</v>
      </c>
      <c r="C1051" s="662" t="s">
        <v>598</v>
      </c>
      <c r="D1051" s="663" t="s">
        <v>2033</v>
      </c>
      <c r="E1051" s="662" t="s">
        <v>5714</v>
      </c>
      <c r="F1051" s="663" t="s">
        <v>5715</v>
      </c>
      <c r="G1051" s="662" t="s">
        <v>5328</v>
      </c>
      <c r="H1051" s="662" t="s">
        <v>5329</v>
      </c>
      <c r="I1051" s="664">
        <v>12719</v>
      </c>
      <c r="J1051" s="664">
        <v>1</v>
      </c>
      <c r="K1051" s="665">
        <v>12719</v>
      </c>
    </row>
    <row r="1052" spans="1:11" ht="14.4" customHeight="1" x14ac:dyDescent="0.3">
      <c r="A1052" s="660" t="s">
        <v>576</v>
      </c>
      <c r="B1052" s="661" t="s">
        <v>577</v>
      </c>
      <c r="C1052" s="662" t="s">
        <v>598</v>
      </c>
      <c r="D1052" s="663" t="s">
        <v>2033</v>
      </c>
      <c r="E1052" s="662" t="s">
        <v>5714</v>
      </c>
      <c r="F1052" s="663" t="s">
        <v>5715</v>
      </c>
      <c r="G1052" s="662" t="s">
        <v>5330</v>
      </c>
      <c r="H1052" s="662" t="s">
        <v>5331</v>
      </c>
      <c r="I1052" s="664">
        <v>23000</v>
      </c>
      <c r="J1052" s="664">
        <v>1</v>
      </c>
      <c r="K1052" s="665">
        <v>23000</v>
      </c>
    </row>
    <row r="1053" spans="1:11" ht="14.4" customHeight="1" x14ac:dyDescent="0.3">
      <c r="A1053" s="660" t="s">
        <v>576</v>
      </c>
      <c r="B1053" s="661" t="s">
        <v>577</v>
      </c>
      <c r="C1053" s="662" t="s">
        <v>598</v>
      </c>
      <c r="D1053" s="663" t="s">
        <v>2033</v>
      </c>
      <c r="E1053" s="662" t="s">
        <v>5714</v>
      </c>
      <c r="F1053" s="663" t="s">
        <v>5715</v>
      </c>
      <c r="G1053" s="662" t="s">
        <v>5332</v>
      </c>
      <c r="H1053" s="662" t="s">
        <v>5333</v>
      </c>
      <c r="I1053" s="664">
        <v>10216.77</v>
      </c>
      <c r="J1053" s="664">
        <v>1</v>
      </c>
      <c r="K1053" s="665">
        <v>10216.77</v>
      </c>
    </row>
    <row r="1054" spans="1:11" ht="14.4" customHeight="1" x14ac:dyDescent="0.3">
      <c r="A1054" s="660" t="s">
        <v>576</v>
      </c>
      <c r="B1054" s="661" t="s">
        <v>577</v>
      </c>
      <c r="C1054" s="662" t="s">
        <v>598</v>
      </c>
      <c r="D1054" s="663" t="s">
        <v>2033</v>
      </c>
      <c r="E1054" s="662" t="s">
        <v>5714</v>
      </c>
      <c r="F1054" s="663" t="s">
        <v>5715</v>
      </c>
      <c r="G1054" s="662" t="s">
        <v>5334</v>
      </c>
      <c r="H1054" s="662" t="s">
        <v>5335</v>
      </c>
      <c r="I1054" s="664">
        <v>8562.33</v>
      </c>
      <c r="J1054" s="664">
        <v>3</v>
      </c>
      <c r="K1054" s="665">
        <v>25686.989999999998</v>
      </c>
    </row>
    <row r="1055" spans="1:11" ht="14.4" customHeight="1" x14ac:dyDescent="0.3">
      <c r="A1055" s="660" t="s">
        <v>576</v>
      </c>
      <c r="B1055" s="661" t="s">
        <v>577</v>
      </c>
      <c r="C1055" s="662" t="s">
        <v>598</v>
      </c>
      <c r="D1055" s="663" t="s">
        <v>2033</v>
      </c>
      <c r="E1055" s="662" t="s">
        <v>5714</v>
      </c>
      <c r="F1055" s="663" t="s">
        <v>5715</v>
      </c>
      <c r="G1055" s="662" t="s">
        <v>5336</v>
      </c>
      <c r="H1055" s="662" t="s">
        <v>5337</v>
      </c>
      <c r="I1055" s="664">
        <v>23660.3</v>
      </c>
      <c r="J1055" s="664">
        <v>1</v>
      </c>
      <c r="K1055" s="665">
        <v>23660.3</v>
      </c>
    </row>
    <row r="1056" spans="1:11" ht="14.4" customHeight="1" x14ac:dyDescent="0.3">
      <c r="A1056" s="660" t="s">
        <v>576</v>
      </c>
      <c r="B1056" s="661" t="s">
        <v>577</v>
      </c>
      <c r="C1056" s="662" t="s">
        <v>598</v>
      </c>
      <c r="D1056" s="663" t="s">
        <v>2033</v>
      </c>
      <c r="E1056" s="662" t="s">
        <v>5714</v>
      </c>
      <c r="F1056" s="663" t="s">
        <v>5715</v>
      </c>
      <c r="G1056" s="662" t="s">
        <v>5338</v>
      </c>
      <c r="H1056" s="662" t="s">
        <v>5339</v>
      </c>
      <c r="I1056" s="664">
        <v>236.42</v>
      </c>
      <c r="J1056" s="664">
        <v>3</v>
      </c>
      <c r="K1056" s="665">
        <v>709.26</v>
      </c>
    </row>
    <row r="1057" spans="1:11" ht="14.4" customHeight="1" x14ac:dyDescent="0.3">
      <c r="A1057" s="660" t="s">
        <v>576</v>
      </c>
      <c r="B1057" s="661" t="s">
        <v>577</v>
      </c>
      <c r="C1057" s="662" t="s">
        <v>598</v>
      </c>
      <c r="D1057" s="663" t="s">
        <v>2033</v>
      </c>
      <c r="E1057" s="662" t="s">
        <v>5714</v>
      </c>
      <c r="F1057" s="663" t="s">
        <v>5715</v>
      </c>
      <c r="G1057" s="662" t="s">
        <v>5340</v>
      </c>
      <c r="H1057" s="662" t="s">
        <v>5341</v>
      </c>
      <c r="I1057" s="664">
        <v>23000</v>
      </c>
      <c r="J1057" s="664">
        <v>3</v>
      </c>
      <c r="K1057" s="665">
        <v>69000</v>
      </c>
    </row>
    <row r="1058" spans="1:11" ht="14.4" customHeight="1" x14ac:dyDescent="0.3">
      <c r="A1058" s="660" t="s">
        <v>576</v>
      </c>
      <c r="B1058" s="661" t="s">
        <v>577</v>
      </c>
      <c r="C1058" s="662" t="s">
        <v>598</v>
      </c>
      <c r="D1058" s="663" t="s">
        <v>2033</v>
      </c>
      <c r="E1058" s="662" t="s">
        <v>5714</v>
      </c>
      <c r="F1058" s="663" t="s">
        <v>5715</v>
      </c>
      <c r="G1058" s="662" t="s">
        <v>5342</v>
      </c>
      <c r="H1058" s="662" t="s">
        <v>5343</v>
      </c>
      <c r="I1058" s="664">
        <v>10216.77</v>
      </c>
      <c r="J1058" s="664">
        <v>2</v>
      </c>
      <c r="K1058" s="665">
        <v>20433.54</v>
      </c>
    </row>
    <row r="1059" spans="1:11" ht="14.4" customHeight="1" x14ac:dyDescent="0.3">
      <c r="A1059" s="660" t="s">
        <v>576</v>
      </c>
      <c r="B1059" s="661" t="s">
        <v>577</v>
      </c>
      <c r="C1059" s="662" t="s">
        <v>598</v>
      </c>
      <c r="D1059" s="663" t="s">
        <v>2033</v>
      </c>
      <c r="E1059" s="662" t="s">
        <v>5714</v>
      </c>
      <c r="F1059" s="663" t="s">
        <v>5715</v>
      </c>
      <c r="G1059" s="662" t="s">
        <v>5344</v>
      </c>
      <c r="H1059" s="662" t="s">
        <v>5345</v>
      </c>
      <c r="I1059" s="664">
        <v>13018</v>
      </c>
      <c r="J1059" s="664">
        <v>3</v>
      </c>
      <c r="K1059" s="665">
        <v>39054</v>
      </c>
    </row>
    <row r="1060" spans="1:11" ht="14.4" customHeight="1" x14ac:dyDescent="0.3">
      <c r="A1060" s="660" t="s">
        <v>576</v>
      </c>
      <c r="B1060" s="661" t="s">
        <v>577</v>
      </c>
      <c r="C1060" s="662" t="s">
        <v>598</v>
      </c>
      <c r="D1060" s="663" t="s">
        <v>2033</v>
      </c>
      <c r="E1060" s="662" t="s">
        <v>5714</v>
      </c>
      <c r="F1060" s="663" t="s">
        <v>5715</v>
      </c>
      <c r="G1060" s="662" t="s">
        <v>5346</v>
      </c>
      <c r="H1060" s="662" t="s">
        <v>5347</v>
      </c>
      <c r="I1060" s="664">
        <v>12719</v>
      </c>
      <c r="J1060" s="664">
        <v>2</v>
      </c>
      <c r="K1060" s="665">
        <v>25438</v>
      </c>
    </row>
    <row r="1061" spans="1:11" ht="14.4" customHeight="1" x14ac:dyDescent="0.3">
      <c r="A1061" s="660" t="s">
        <v>576</v>
      </c>
      <c r="B1061" s="661" t="s">
        <v>577</v>
      </c>
      <c r="C1061" s="662" t="s">
        <v>598</v>
      </c>
      <c r="D1061" s="663" t="s">
        <v>2033</v>
      </c>
      <c r="E1061" s="662" t="s">
        <v>5714</v>
      </c>
      <c r="F1061" s="663" t="s">
        <v>5715</v>
      </c>
      <c r="G1061" s="662" t="s">
        <v>5348</v>
      </c>
      <c r="H1061" s="662" t="s">
        <v>5349</v>
      </c>
      <c r="I1061" s="664">
        <v>4848.01</v>
      </c>
      <c r="J1061" s="664">
        <v>1</v>
      </c>
      <c r="K1061" s="665">
        <v>4848.01</v>
      </c>
    </row>
    <row r="1062" spans="1:11" ht="14.4" customHeight="1" x14ac:dyDescent="0.3">
      <c r="A1062" s="660" t="s">
        <v>576</v>
      </c>
      <c r="B1062" s="661" t="s">
        <v>577</v>
      </c>
      <c r="C1062" s="662" t="s">
        <v>598</v>
      </c>
      <c r="D1062" s="663" t="s">
        <v>2033</v>
      </c>
      <c r="E1062" s="662" t="s">
        <v>5714</v>
      </c>
      <c r="F1062" s="663" t="s">
        <v>5715</v>
      </c>
      <c r="G1062" s="662" t="s">
        <v>5350</v>
      </c>
      <c r="H1062" s="662" t="s">
        <v>5351</v>
      </c>
      <c r="I1062" s="664">
        <v>15065</v>
      </c>
      <c r="J1062" s="664">
        <v>1</v>
      </c>
      <c r="K1062" s="665">
        <v>15065</v>
      </c>
    </row>
    <row r="1063" spans="1:11" ht="14.4" customHeight="1" x14ac:dyDescent="0.3">
      <c r="A1063" s="660" t="s">
        <v>576</v>
      </c>
      <c r="B1063" s="661" t="s">
        <v>577</v>
      </c>
      <c r="C1063" s="662" t="s">
        <v>598</v>
      </c>
      <c r="D1063" s="663" t="s">
        <v>2033</v>
      </c>
      <c r="E1063" s="662" t="s">
        <v>5714</v>
      </c>
      <c r="F1063" s="663" t="s">
        <v>5715</v>
      </c>
      <c r="G1063" s="662" t="s">
        <v>5352</v>
      </c>
      <c r="H1063" s="662" t="s">
        <v>5353</v>
      </c>
      <c r="I1063" s="664">
        <v>3699.55</v>
      </c>
      <c r="J1063" s="664">
        <v>1</v>
      </c>
      <c r="K1063" s="665">
        <v>3699.55</v>
      </c>
    </row>
    <row r="1064" spans="1:11" ht="14.4" customHeight="1" x14ac:dyDescent="0.3">
      <c r="A1064" s="660" t="s">
        <v>576</v>
      </c>
      <c r="B1064" s="661" t="s">
        <v>577</v>
      </c>
      <c r="C1064" s="662" t="s">
        <v>598</v>
      </c>
      <c r="D1064" s="663" t="s">
        <v>2033</v>
      </c>
      <c r="E1064" s="662" t="s">
        <v>5714</v>
      </c>
      <c r="F1064" s="663" t="s">
        <v>5715</v>
      </c>
      <c r="G1064" s="662" t="s">
        <v>5354</v>
      </c>
      <c r="H1064" s="662" t="s">
        <v>5355</v>
      </c>
      <c r="I1064" s="664">
        <v>9961.2999999999993</v>
      </c>
      <c r="J1064" s="664">
        <v>2</v>
      </c>
      <c r="K1064" s="665">
        <v>19922.599999999999</v>
      </c>
    </row>
    <row r="1065" spans="1:11" ht="14.4" customHeight="1" x14ac:dyDescent="0.3">
      <c r="A1065" s="660" t="s">
        <v>576</v>
      </c>
      <c r="B1065" s="661" t="s">
        <v>577</v>
      </c>
      <c r="C1065" s="662" t="s">
        <v>598</v>
      </c>
      <c r="D1065" s="663" t="s">
        <v>2033</v>
      </c>
      <c r="E1065" s="662" t="s">
        <v>5714</v>
      </c>
      <c r="F1065" s="663" t="s">
        <v>5715</v>
      </c>
      <c r="G1065" s="662" t="s">
        <v>5356</v>
      </c>
      <c r="H1065" s="662" t="s">
        <v>5357</v>
      </c>
      <c r="I1065" s="664">
        <v>9200</v>
      </c>
      <c r="J1065" s="664">
        <v>1</v>
      </c>
      <c r="K1065" s="665">
        <v>9200</v>
      </c>
    </row>
    <row r="1066" spans="1:11" ht="14.4" customHeight="1" x14ac:dyDescent="0.3">
      <c r="A1066" s="660" t="s">
        <v>576</v>
      </c>
      <c r="B1066" s="661" t="s">
        <v>577</v>
      </c>
      <c r="C1066" s="662" t="s">
        <v>598</v>
      </c>
      <c r="D1066" s="663" t="s">
        <v>2033</v>
      </c>
      <c r="E1066" s="662" t="s">
        <v>5714</v>
      </c>
      <c r="F1066" s="663" t="s">
        <v>5715</v>
      </c>
      <c r="G1066" s="662" t="s">
        <v>5358</v>
      </c>
      <c r="H1066" s="662" t="s">
        <v>5359</v>
      </c>
      <c r="I1066" s="664">
        <v>5692.5</v>
      </c>
      <c r="J1066" s="664">
        <v>1</v>
      </c>
      <c r="K1066" s="665">
        <v>5692.5</v>
      </c>
    </row>
    <row r="1067" spans="1:11" ht="14.4" customHeight="1" x14ac:dyDescent="0.3">
      <c r="A1067" s="660" t="s">
        <v>576</v>
      </c>
      <c r="B1067" s="661" t="s">
        <v>577</v>
      </c>
      <c r="C1067" s="662" t="s">
        <v>598</v>
      </c>
      <c r="D1067" s="663" t="s">
        <v>2033</v>
      </c>
      <c r="E1067" s="662" t="s">
        <v>5714</v>
      </c>
      <c r="F1067" s="663" t="s">
        <v>5715</v>
      </c>
      <c r="G1067" s="662" t="s">
        <v>5360</v>
      </c>
      <c r="H1067" s="662" t="s">
        <v>5361</v>
      </c>
      <c r="I1067" s="664">
        <v>43570.49</v>
      </c>
      <c r="J1067" s="664">
        <v>2</v>
      </c>
      <c r="K1067" s="665">
        <v>87140.98</v>
      </c>
    </row>
    <row r="1068" spans="1:11" ht="14.4" customHeight="1" x14ac:dyDescent="0.3">
      <c r="A1068" s="660" t="s">
        <v>576</v>
      </c>
      <c r="B1068" s="661" t="s">
        <v>577</v>
      </c>
      <c r="C1068" s="662" t="s">
        <v>598</v>
      </c>
      <c r="D1068" s="663" t="s">
        <v>2033</v>
      </c>
      <c r="E1068" s="662" t="s">
        <v>5714</v>
      </c>
      <c r="F1068" s="663" t="s">
        <v>5715</v>
      </c>
      <c r="G1068" s="662" t="s">
        <v>5362</v>
      </c>
      <c r="H1068" s="662" t="s">
        <v>5363</v>
      </c>
      <c r="I1068" s="664">
        <v>8027.68</v>
      </c>
      <c r="J1068" s="664">
        <v>1</v>
      </c>
      <c r="K1068" s="665">
        <v>8027.68</v>
      </c>
    </row>
    <row r="1069" spans="1:11" ht="14.4" customHeight="1" x14ac:dyDescent="0.3">
      <c r="A1069" s="660" t="s">
        <v>576</v>
      </c>
      <c r="B1069" s="661" t="s">
        <v>577</v>
      </c>
      <c r="C1069" s="662" t="s">
        <v>598</v>
      </c>
      <c r="D1069" s="663" t="s">
        <v>2033</v>
      </c>
      <c r="E1069" s="662" t="s">
        <v>5714</v>
      </c>
      <c r="F1069" s="663" t="s">
        <v>5715</v>
      </c>
      <c r="G1069" s="662" t="s">
        <v>5364</v>
      </c>
      <c r="H1069" s="662" t="s">
        <v>5365</v>
      </c>
      <c r="I1069" s="664">
        <v>2611.7399999999998</v>
      </c>
      <c r="J1069" s="664">
        <v>1</v>
      </c>
      <c r="K1069" s="665">
        <v>2611.7399999999998</v>
      </c>
    </row>
    <row r="1070" spans="1:11" ht="14.4" customHeight="1" x14ac:dyDescent="0.3">
      <c r="A1070" s="660" t="s">
        <v>576</v>
      </c>
      <c r="B1070" s="661" t="s">
        <v>577</v>
      </c>
      <c r="C1070" s="662" t="s">
        <v>598</v>
      </c>
      <c r="D1070" s="663" t="s">
        <v>2033</v>
      </c>
      <c r="E1070" s="662" t="s">
        <v>5714</v>
      </c>
      <c r="F1070" s="663" t="s">
        <v>5715</v>
      </c>
      <c r="G1070" s="662" t="s">
        <v>5366</v>
      </c>
      <c r="H1070" s="662" t="s">
        <v>5367</v>
      </c>
      <c r="I1070" s="664">
        <v>26750.15</v>
      </c>
      <c r="J1070" s="664">
        <v>2</v>
      </c>
      <c r="K1070" s="665">
        <v>53500.3</v>
      </c>
    </row>
    <row r="1071" spans="1:11" ht="14.4" customHeight="1" x14ac:dyDescent="0.3">
      <c r="A1071" s="660" t="s">
        <v>576</v>
      </c>
      <c r="B1071" s="661" t="s">
        <v>577</v>
      </c>
      <c r="C1071" s="662" t="s">
        <v>598</v>
      </c>
      <c r="D1071" s="663" t="s">
        <v>2033</v>
      </c>
      <c r="E1071" s="662" t="s">
        <v>5714</v>
      </c>
      <c r="F1071" s="663" t="s">
        <v>5715</v>
      </c>
      <c r="G1071" s="662" t="s">
        <v>5368</v>
      </c>
      <c r="H1071" s="662" t="s">
        <v>5369</v>
      </c>
      <c r="I1071" s="664">
        <v>5692.5</v>
      </c>
      <c r="J1071" s="664">
        <v>1</v>
      </c>
      <c r="K1071" s="665">
        <v>5692.5</v>
      </c>
    </row>
    <row r="1072" spans="1:11" ht="14.4" customHeight="1" x14ac:dyDescent="0.3">
      <c r="A1072" s="660" t="s">
        <v>576</v>
      </c>
      <c r="B1072" s="661" t="s">
        <v>577</v>
      </c>
      <c r="C1072" s="662" t="s">
        <v>598</v>
      </c>
      <c r="D1072" s="663" t="s">
        <v>2033</v>
      </c>
      <c r="E1072" s="662" t="s">
        <v>5714</v>
      </c>
      <c r="F1072" s="663" t="s">
        <v>5715</v>
      </c>
      <c r="G1072" s="662" t="s">
        <v>5370</v>
      </c>
      <c r="H1072" s="662" t="s">
        <v>5371</v>
      </c>
      <c r="I1072" s="664">
        <v>9961.2999999999993</v>
      </c>
      <c r="J1072" s="664">
        <v>1</v>
      </c>
      <c r="K1072" s="665">
        <v>9961.2999999999993</v>
      </c>
    </row>
    <row r="1073" spans="1:11" ht="14.4" customHeight="1" x14ac:dyDescent="0.3">
      <c r="A1073" s="660" t="s">
        <v>576</v>
      </c>
      <c r="B1073" s="661" t="s">
        <v>577</v>
      </c>
      <c r="C1073" s="662" t="s">
        <v>598</v>
      </c>
      <c r="D1073" s="663" t="s">
        <v>2033</v>
      </c>
      <c r="E1073" s="662" t="s">
        <v>5714</v>
      </c>
      <c r="F1073" s="663" t="s">
        <v>5715</v>
      </c>
      <c r="G1073" s="662" t="s">
        <v>5372</v>
      </c>
      <c r="H1073" s="662" t="s">
        <v>5373</v>
      </c>
      <c r="I1073" s="664">
        <v>6900</v>
      </c>
      <c r="J1073" s="664">
        <v>2</v>
      </c>
      <c r="K1073" s="665">
        <v>13800</v>
      </c>
    </row>
    <row r="1074" spans="1:11" ht="14.4" customHeight="1" x14ac:dyDescent="0.3">
      <c r="A1074" s="660" t="s">
        <v>576</v>
      </c>
      <c r="B1074" s="661" t="s">
        <v>577</v>
      </c>
      <c r="C1074" s="662" t="s">
        <v>598</v>
      </c>
      <c r="D1074" s="663" t="s">
        <v>2033</v>
      </c>
      <c r="E1074" s="662" t="s">
        <v>5714</v>
      </c>
      <c r="F1074" s="663" t="s">
        <v>5715</v>
      </c>
      <c r="G1074" s="662" t="s">
        <v>5374</v>
      </c>
      <c r="H1074" s="662" t="s">
        <v>5375</v>
      </c>
      <c r="I1074" s="664">
        <v>10344.24</v>
      </c>
      <c r="J1074" s="664">
        <v>1</v>
      </c>
      <c r="K1074" s="665">
        <v>10344.24</v>
      </c>
    </row>
    <row r="1075" spans="1:11" ht="14.4" customHeight="1" x14ac:dyDescent="0.3">
      <c r="A1075" s="660" t="s">
        <v>576</v>
      </c>
      <c r="B1075" s="661" t="s">
        <v>577</v>
      </c>
      <c r="C1075" s="662" t="s">
        <v>598</v>
      </c>
      <c r="D1075" s="663" t="s">
        <v>2033</v>
      </c>
      <c r="E1075" s="662" t="s">
        <v>5714</v>
      </c>
      <c r="F1075" s="663" t="s">
        <v>5715</v>
      </c>
      <c r="G1075" s="662" t="s">
        <v>5376</v>
      </c>
      <c r="H1075" s="662" t="s">
        <v>5377</v>
      </c>
      <c r="I1075" s="664">
        <v>10173.89</v>
      </c>
      <c r="J1075" s="664">
        <v>2</v>
      </c>
      <c r="K1075" s="665">
        <v>20347.78</v>
      </c>
    </row>
    <row r="1076" spans="1:11" ht="14.4" customHeight="1" x14ac:dyDescent="0.3">
      <c r="A1076" s="660" t="s">
        <v>576</v>
      </c>
      <c r="B1076" s="661" t="s">
        <v>577</v>
      </c>
      <c r="C1076" s="662" t="s">
        <v>598</v>
      </c>
      <c r="D1076" s="663" t="s">
        <v>2033</v>
      </c>
      <c r="E1076" s="662" t="s">
        <v>5714</v>
      </c>
      <c r="F1076" s="663" t="s">
        <v>5715</v>
      </c>
      <c r="G1076" s="662" t="s">
        <v>5378</v>
      </c>
      <c r="H1076" s="662" t="s">
        <v>5379</v>
      </c>
      <c r="I1076" s="664">
        <v>6900</v>
      </c>
      <c r="J1076" s="664">
        <v>2</v>
      </c>
      <c r="K1076" s="665">
        <v>13800</v>
      </c>
    </row>
    <row r="1077" spans="1:11" ht="14.4" customHeight="1" x14ac:dyDescent="0.3">
      <c r="A1077" s="660" t="s">
        <v>576</v>
      </c>
      <c r="B1077" s="661" t="s">
        <v>577</v>
      </c>
      <c r="C1077" s="662" t="s">
        <v>598</v>
      </c>
      <c r="D1077" s="663" t="s">
        <v>2033</v>
      </c>
      <c r="E1077" s="662" t="s">
        <v>5714</v>
      </c>
      <c r="F1077" s="663" t="s">
        <v>5715</v>
      </c>
      <c r="G1077" s="662" t="s">
        <v>5380</v>
      </c>
      <c r="H1077" s="662" t="s">
        <v>5381</v>
      </c>
      <c r="I1077" s="664">
        <v>13000</v>
      </c>
      <c r="J1077" s="664">
        <v>1</v>
      </c>
      <c r="K1077" s="665">
        <v>13000</v>
      </c>
    </row>
    <row r="1078" spans="1:11" ht="14.4" customHeight="1" x14ac:dyDescent="0.3">
      <c r="A1078" s="660" t="s">
        <v>576</v>
      </c>
      <c r="B1078" s="661" t="s">
        <v>577</v>
      </c>
      <c r="C1078" s="662" t="s">
        <v>598</v>
      </c>
      <c r="D1078" s="663" t="s">
        <v>2033</v>
      </c>
      <c r="E1078" s="662" t="s">
        <v>5714</v>
      </c>
      <c r="F1078" s="663" t="s">
        <v>5715</v>
      </c>
      <c r="G1078" s="662" t="s">
        <v>5382</v>
      </c>
      <c r="H1078" s="662" t="s">
        <v>5383</v>
      </c>
      <c r="I1078" s="664">
        <v>8027.68</v>
      </c>
      <c r="J1078" s="664">
        <v>1</v>
      </c>
      <c r="K1078" s="665">
        <v>8027.68</v>
      </c>
    </row>
    <row r="1079" spans="1:11" ht="14.4" customHeight="1" x14ac:dyDescent="0.3">
      <c r="A1079" s="660" t="s">
        <v>576</v>
      </c>
      <c r="B1079" s="661" t="s">
        <v>577</v>
      </c>
      <c r="C1079" s="662" t="s">
        <v>598</v>
      </c>
      <c r="D1079" s="663" t="s">
        <v>2033</v>
      </c>
      <c r="E1079" s="662" t="s">
        <v>5714</v>
      </c>
      <c r="F1079" s="663" t="s">
        <v>5715</v>
      </c>
      <c r="G1079" s="662" t="s">
        <v>5384</v>
      </c>
      <c r="H1079" s="662" t="s">
        <v>5385</v>
      </c>
      <c r="I1079" s="664">
        <v>5692.5</v>
      </c>
      <c r="J1079" s="664">
        <v>1</v>
      </c>
      <c r="K1079" s="665">
        <v>5692.5</v>
      </c>
    </row>
    <row r="1080" spans="1:11" ht="14.4" customHeight="1" x14ac:dyDescent="0.3">
      <c r="A1080" s="660" t="s">
        <v>576</v>
      </c>
      <c r="B1080" s="661" t="s">
        <v>577</v>
      </c>
      <c r="C1080" s="662" t="s">
        <v>598</v>
      </c>
      <c r="D1080" s="663" t="s">
        <v>2033</v>
      </c>
      <c r="E1080" s="662" t="s">
        <v>5714</v>
      </c>
      <c r="F1080" s="663" t="s">
        <v>5715</v>
      </c>
      <c r="G1080" s="662" t="s">
        <v>5386</v>
      </c>
      <c r="H1080" s="662" t="s">
        <v>5387</v>
      </c>
      <c r="I1080" s="664">
        <v>236.42</v>
      </c>
      <c r="J1080" s="664">
        <v>1</v>
      </c>
      <c r="K1080" s="665">
        <v>236.42</v>
      </c>
    </row>
    <row r="1081" spans="1:11" ht="14.4" customHeight="1" x14ac:dyDescent="0.3">
      <c r="A1081" s="660" t="s">
        <v>576</v>
      </c>
      <c r="B1081" s="661" t="s">
        <v>577</v>
      </c>
      <c r="C1081" s="662" t="s">
        <v>598</v>
      </c>
      <c r="D1081" s="663" t="s">
        <v>2033</v>
      </c>
      <c r="E1081" s="662" t="s">
        <v>5714</v>
      </c>
      <c r="F1081" s="663" t="s">
        <v>5715</v>
      </c>
      <c r="G1081" s="662" t="s">
        <v>5388</v>
      </c>
      <c r="H1081" s="662" t="s">
        <v>5389</v>
      </c>
      <c r="I1081" s="664">
        <v>13840.58</v>
      </c>
      <c r="J1081" s="664">
        <v>1</v>
      </c>
      <c r="K1081" s="665">
        <v>13840.58</v>
      </c>
    </row>
    <row r="1082" spans="1:11" ht="14.4" customHeight="1" x14ac:dyDescent="0.3">
      <c r="A1082" s="660" t="s">
        <v>576</v>
      </c>
      <c r="B1082" s="661" t="s">
        <v>577</v>
      </c>
      <c r="C1082" s="662" t="s">
        <v>598</v>
      </c>
      <c r="D1082" s="663" t="s">
        <v>2033</v>
      </c>
      <c r="E1082" s="662" t="s">
        <v>5714</v>
      </c>
      <c r="F1082" s="663" t="s">
        <v>5715</v>
      </c>
      <c r="G1082" s="662" t="s">
        <v>5390</v>
      </c>
      <c r="H1082" s="662" t="s">
        <v>5391</v>
      </c>
      <c r="I1082" s="664">
        <v>9961.2999999999993</v>
      </c>
      <c r="J1082" s="664">
        <v>2</v>
      </c>
      <c r="K1082" s="665">
        <v>19922.599999999999</v>
      </c>
    </row>
    <row r="1083" spans="1:11" ht="14.4" customHeight="1" x14ac:dyDescent="0.3">
      <c r="A1083" s="660" t="s">
        <v>576</v>
      </c>
      <c r="B1083" s="661" t="s">
        <v>577</v>
      </c>
      <c r="C1083" s="662" t="s">
        <v>598</v>
      </c>
      <c r="D1083" s="663" t="s">
        <v>2033</v>
      </c>
      <c r="E1083" s="662" t="s">
        <v>5714</v>
      </c>
      <c r="F1083" s="663" t="s">
        <v>5715</v>
      </c>
      <c r="G1083" s="662" t="s">
        <v>5392</v>
      </c>
      <c r="H1083" s="662" t="s">
        <v>5393</v>
      </c>
      <c r="I1083" s="664">
        <v>9013.39</v>
      </c>
      <c r="J1083" s="664">
        <v>2</v>
      </c>
      <c r="K1083" s="665">
        <v>18026.78</v>
      </c>
    </row>
    <row r="1084" spans="1:11" ht="14.4" customHeight="1" x14ac:dyDescent="0.3">
      <c r="A1084" s="660" t="s">
        <v>576</v>
      </c>
      <c r="B1084" s="661" t="s">
        <v>577</v>
      </c>
      <c r="C1084" s="662" t="s">
        <v>598</v>
      </c>
      <c r="D1084" s="663" t="s">
        <v>2033</v>
      </c>
      <c r="E1084" s="662" t="s">
        <v>5714</v>
      </c>
      <c r="F1084" s="663" t="s">
        <v>5715</v>
      </c>
      <c r="G1084" s="662" t="s">
        <v>5394</v>
      </c>
      <c r="H1084" s="662" t="s">
        <v>5395</v>
      </c>
      <c r="I1084" s="664">
        <v>9013.39</v>
      </c>
      <c r="J1084" s="664">
        <v>1</v>
      </c>
      <c r="K1084" s="665">
        <v>9013.39</v>
      </c>
    </row>
    <row r="1085" spans="1:11" ht="14.4" customHeight="1" x14ac:dyDescent="0.3">
      <c r="A1085" s="660" t="s">
        <v>576</v>
      </c>
      <c r="B1085" s="661" t="s">
        <v>577</v>
      </c>
      <c r="C1085" s="662" t="s">
        <v>598</v>
      </c>
      <c r="D1085" s="663" t="s">
        <v>2033</v>
      </c>
      <c r="E1085" s="662" t="s">
        <v>5714</v>
      </c>
      <c r="F1085" s="663" t="s">
        <v>5715</v>
      </c>
      <c r="G1085" s="662" t="s">
        <v>5396</v>
      </c>
      <c r="H1085" s="662" t="s">
        <v>5397</v>
      </c>
      <c r="I1085" s="664">
        <v>32428.85</v>
      </c>
      <c r="J1085" s="664">
        <v>1</v>
      </c>
      <c r="K1085" s="665">
        <v>32428.85</v>
      </c>
    </row>
    <row r="1086" spans="1:11" ht="14.4" customHeight="1" x14ac:dyDescent="0.3">
      <c r="A1086" s="660" t="s">
        <v>576</v>
      </c>
      <c r="B1086" s="661" t="s">
        <v>577</v>
      </c>
      <c r="C1086" s="662" t="s">
        <v>598</v>
      </c>
      <c r="D1086" s="663" t="s">
        <v>2033</v>
      </c>
      <c r="E1086" s="662" t="s">
        <v>5714</v>
      </c>
      <c r="F1086" s="663" t="s">
        <v>5715</v>
      </c>
      <c r="G1086" s="662" t="s">
        <v>5398</v>
      </c>
      <c r="H1086" s="662" t="s">
        <v>5399</v>
      </c>
      <c r="I1086" s="664">
        <v>39949.85</v>
      </c>
      <c r="J1086" s="664">
        <v>1</v>
      </c>
      <c r="K1086" s="665">
        <v>39949.85</v>
      </c>
    </row>
    <row r="1087" spans="1:11" ht="14.4" customHeight="1" x14ac:dyDescent="0.3">
      <c r="A1087" s="660" t="s">
        <v>576</v>
      </c>
      <c r="B1087" s="661" t="s">
        <v>577</v>
      </c>
      <c r="C1087" s="662" t="s">
        <v>598</v>
      </c>
      <c r="D1087" s="663" t="s">
        <v>2033</v>
      </c>
      <c r="E1087" s="662" t="s">
        <v>5714</v>
      </c>
      <c r="F1087" s="663" t="s">
        <v>5715</v>
      </c>
      <c r="G1087" s="662" t="s">
        <v>5400</v>
      </c>
      <c r="H1087" s="662" t="s">
        <v>5401</v>
      </c>
      <c r="I1087" s="664">
        <v>23660.3</v>
      </c>
      <c r="J1087" s="664">
        <v>1</v>
      </c>
      <c r="K1087" s="665">
        <v>23660.3</v>
      </c>
    </row>
    <row r="1088" spans="1:11" ht="14.4" customHeight="1" x14ac:dyDescent="0.3">
      <c r="A1088" s="660" t="s">
        <v>576</v>
      </c>
      <c r="B1088" s="661" t="s">
        <v>577</v>
      </c>
      <c r="C1088" s="662" t="s">
        <v>598</v>
      </c>
      <c r="D1088" s="663" t="s">
        <v>2033</v>
      </c>
      <c r="E1088" s="662" t="s">
        <v>5714</v>
      </c>
      <c r="F1088" s="663" t="s">
        <v>5715</v>
      </c>
      <c r="G1088" s="662" t="s">
        <v>5402</v>
      </c>
      <c r="H1088" s="662" t="s">
        <v>5403</v>
      </c>
      <c r="I1088" s="664">
        <v>2611.7399999999998</v>
      </c>
      <c r="J1088" s="664">
        <v>2</v>
      </c>
      <c r="K1088" s="665">
        <v>5223.4799999999996</v>
      </c>
    </row>
    <row r="1089" spans="1:11" ht="14.4" customHeight="1" x14ac:dyDescent="0.3">
      <c r="A1089" s="660" t="s">
        <v>576</v>
      </c>
      <c r="B1089" s="661" t="s">
        <v>577</v>
      </c>
      <c r="C1089" s="662" t="s">
        <v>598</v>
      </c>
      <c r="D1089" s="663" t="s">
        <v>2033</v>
      </c>
      <c r="E1089" s="662" t="s">
        <v>5714</v>
      </c>
      <c r="F1089" s="663" t="s">
        <v>5715</v>
      </c>
      <c r="G1089" s="662" t="s">
        <v>5404</v>
      </c>
      <c r="H1089" s="662" t="s">
        <v>5405</v>
      </c>
      <c r="I1089" s="664">
        <v>2611.7399999999998</v>
      </c>
      <c r="J1089" s="664">
        <v>1</v>
      </c>
      <c r="K1089" s="665">
        <v>2611.7399999999998</v>
      </c>
    </row>
    <row r="1090" spans="1:11" ht="14.4" customHeight="1" x14ac:dyDescent="0.3">
      <c r="A1090" s="660" t="s">
        <v>576</v>
      </c>
      <c r="B1090" s="661" t="s">
        <v>577</v>
      </c>
      <c r="C1090" s="662" t="s">
        <v>598</v>
      </c>
      <c r="D1090" s="663" t="s">
        <v>2033</v>
      </c>
      <c r="E1090" s="662" t="s">
        <v>5714</v>
      </c>
      <c r="F1090" s="663" t="s">
        <v>5715</v>
      </c>
      <c r="G1090" s="662" t="s">
        <v>5406</v>
      </c>
      <c r="H1090" s="662" t="s">
        <v>5407</v>
      </c>
      <c r="I1090" s="664">
        <v>39949.85</v>
      </c>
      <c r="J1090" s="664">
        <v>1</v>
      </c>
      <c r="K1090" s="665">
        <v>39949.85</v>
      </c>
    </row>
    <row r="1091" spans="1:11" ht="14.4" customHeight="1" x14ac:dyDescent="0.3">
      <c r="A1091" s="660" t="s">
        <v>576</v>
      </c>
      <c r="B1091" s="661" t="s">
        <v>577</v>
      </c>
      <c r="C1091" s="662" t="s">
        <v>598</v>
      </c>
      <c r="D1091" s="663" t="s">
        <v>2033</v>
      </c>
      <c r="E1091" s="662" t="s">
        <v>5714</v>
      </c>
      <c r="F1091" s="663" t="s">
        <v>5715</v>
      </c>
      <c r="G1091" s="662" t="s">
        <v>5408</v>
      </c>
      <c r="H1091" s="662" t="s">
        <v>5409</v>
      </c>
      <c r="I1091" s="664">
        <v>10720.3</v>
      </c>
      <c r="J1091" s="664">
        <v>1</v>
      </c>
      <c r="K1091" s="665">
        <v>10720.3</v>
      </c>
    </row>
    <row r="1092" spans="1:11" ht="14.4" customHeight="1" x14ac:dyDescent="0.3">
      <c r="A1092" s="660" t="s">
        <v>576</v>
      </c>
      <c r="B1092" s="661" t="s">
        <v>577</v>
      </c>
      <c r="C1092" s="662" t="s">
        <v>598</v>
      </c>
      <c r="D1092" s="663" t="s">
        <v>2033</v>
      </c>
      <c r="E1092" s="662" t="s">
        <v>5714</v>
      </c>
      <c r="F1092" s="663" t="s">
        <v>5715</v>
      </c>
      <c r="G1092" s="662" t="s">
        <v>5410</v>
      </c>
      <c r="H1092" s="662" t="s">
        <v>5411</v>
      </c>
      <c r="I1092" s="664">
        <v>33650.112500000003</v>
      </c>
      <c r="J1092" s="664">
        <v>4</v>
      </c>
      <c r="K1092" s="665">
        <v>134600.45000000001</v>
      </c>
    </row>
    <row r="1093" spans="1:11" ht="14.4" customHeight="1" x14ac:dyDescent="0.3">
      <c r="A1093" s="660" t="s">
        <v>576</v>
      </c>
      <c r="B1093" s="661" t="s">
        <v>577</v>
      </c>
      <c r="C1093" s="662" t="s">
        <v>598</v>
      </c>
      <c r="D1093" s="663" t="s">
        <v>2033</v>
      </c>
      <c r="E1093" s="662" t="s">
        <v>5714</v>
      </c>
      <c r="F1093" s="663" t="s">
        <v>5715</v>
      </c>
      <c r="G1093" s="662" t="s">
        <v>5412</v>
      </c>
      <c r="H1093" s="662" t="s">
        <v>5413</v>
      </c>
      <c r="I1093" s="664">
        <v>19999.650000000001</v>
      </c>
      <c r="J1093" s="664">
        <v>1</v>
      </c>
      <c r="K1093" s="665">
        <v>19999.650000000001</v>
      </c>
    </row>
    <row r="1094" spans="1:11" ht="14.4" customHeight="1" x14ac:dyDescent="0.3">
      <c r="A1094" s="660" t="s">
        <v>576</v>
      </c>
      <c r="B1094" s="661" t="s">
        <v>577</v>
      </c>
      <c r="C1094" s="662" t="s">
        <v>598</v>
      </c>
      <c r="D1094" s="663" t="s">
        <v>2033</v>
      </c>
      <c r="E1094" s="662" t="s">
        <v>5714</v>
      </c>
      <c r="F1094" s="663" t="s">
        <v>5715</v>
      </c>
      <c r="G1094" s="662" t="s">
        <v>5414</v>
      </c>
      <c r="H1094" s="662" t="s">
        <v>5415</v>
      </c>
      <c r="I1094" s="664">
        <v>23660.3</v>
      </c>
      <c r="J1094" s="664">
        <v>2</v>
      </c>
      <c r="K1094" s="665">
        <v>47320.6</v>
      </c>
    </row>
    <row r="1095" spans="1:11" ht="14.4" customHeight="1" x14ac:dyDescent="0.3">
      <c r="A1095" s="660" t="s">
        <v>576</v>
      </c>
      <c r="B1095" s="661" t="s">
        <v>577</v>
      </c>
      <c r="C1095" s="662" t="s">
        <v>598</v>
      </c>
      <c r="D1095" s="663" t="s">
        <v>2033</v>
      </c>
      <c r="E1095" s="662" t="s">
        <v>5714</v>
      </c>
      <c r="F1095" s="663" t="s">
        <v>5715</v>
      </c>
      <c r="G1095" s="662" t="s">
        <v>5416</v>
      </c>
      <c r="H1095" s="662" t="s">
        <v>5417</v>
      </c>
      <c r="I1095" s="664">
        <v>19899.599999999999</v>
      </c>
      <c r="J1095" s="664">
        <v>2</v>
      </c>
      <c r="K1095" s="665">
        <v>39799.199999999997</v>
      </c>
    </row>
    <row r="1096" spans="1:11" ht="14.4" customHeight="1" x14ac:dyDescent="0.3">
      <c r="A1096" s="660" t="s">
        <v>576</v>
      </c>
      <c r="B1096" s="661" t="s">
        <v>577</v>
      </c>
      <c r="C1096" s="662" t="s">
        <v>598</v>
      </c>
      <c r="D1096" s="663" t="s">
        <v>2033</v>
      </c>
      <c r="E1096" s="662" t="s">
        <v>5714</v>
      </c>
      <c r="F1096" s="663" t="s">
        <v>5715</v>
      </c>
      <c r="G1096" s="662" t="s">
        <v>5418</v>
      </c>
      <c r="H1096" s="662" t="s">
        <v>5419</v>
      </c>
      <c r="I1096" s="664">
        <v>23660.3</v>
      </c>
      <c r="J1096" s="664">
        <v>1</v>
      </c>
      <c r="K1096" s="665">
        <v>23660.3</v>
      </c>
    </row>
    <row r="1097" spans="1:11" ht="14.4" customHeight="1" x14ac:dyDescent="0.3">
      <c r="A1097" s="660" t="s">
        <v>576</v>
      </c>
      <c r="B1097" s="661" t="s">
        <v>577</v>
      </c>
      <c r="C1097" s="662" t="s">
        <v>598</v>
      </c>
      <c r="D1097" s="663" t="s">
        <v>2033</v>
      </c>
      <c r="E1097" s="662" t="s">
        <v>5714</v>
      </c>
      <c r="F1097" s="663" t="s">
        <v>5715</v>
      </c>
      <c r="G1097" s="662" t="s">
        <v>5420</v>
      </c>
      <c r="H1097" s="662" t="s">
        <v>5421</v>
      </c>
      <c r="I1097" s="664">
        <v>6840</v>
      </c>
      <c r="J1097" s="664">
        <v>1</v>
      </c>
      <c r="K1097" s="665">
        <v>6840</v>
      </c>
    </row>
    <row r="1098" spans="1:11" ht="14.4" customHeight="1" x14ac:dyDescent="0.3">
      <c r="A1098" s="660" t="s">
        <v>576</v>
      </c>
      <c r="B1098" s="661" t="s">
        <v>577</v>
      </c>
      <c r="C1098" s="662" t="s">
        <v>598</v>
      </c>
      <c r="D1098" s="663" t="s">
        <v>2033</v>
      </c>
      <c r="E1098" s="662" t="s">
        <v>5714</v>
      </c>
      <c r="F1098" s="663" t="s">
        <v>5715</v>
      </c>
      <c r="G1098" s="662" t="s">
        <v>5422</v>
      </c>
      <c r="H1098" s="662" t="s">
        <v>5423</v>
      </c>
      <c r="I1098" s="664">
        <v>10216.77</v>
      </c>
      <c r="J1098" s="664">
        <v>2</v>
      </c>
      <c r="K1098" s="665">
        <v>20433.54</v>
      </c>
    </row>
    <row r="1099" spans="1:11" ht="14.4" customHeight="1" x14ac:dyDescent="0.3">
      <c r="A1099" s="660" t="s">
        <v>576</v>
      </c>
      <c r="B1099" s="661" t="s">
        <v>577</v>
      </c>
      <c r="C1099" s="662" t="s">
        <v>598</v>
      </c>
      <c r="D1099" s="663" t="s">
        <v>2033</v>
      </c>
      <c r="E1099" s="662" t="s">
        <v>5714</v>
      </c>
      <c r="F1099" s="663" t="s">
        <v>5715</v>
      </c>
      <c r="G1099" s="662" t="s">
        <v>5424</v>
      </c>
      <c r="H1099" s="662" t="s">
        <v>5425</v>
      </c>
      <c r="I1099" s="664">
        <v>10216.77</v>
      </c>
      <c r="J1099" s="664">
        <v>1</v>
      </c>
      <c r="K1099" s="665">
        <v>10216.77</v>
      </c>
    </row>
    <row r="1100" spans="1:11" ht="14.4" customHeight="1" x14ac:dyDescent="0.3">
      <c r="A1100" s="660" t="s">
        <v>576</v>
      </c>
      <c r="B1100" s="661" t="s">
        <v>577</v>
      </c>
      <c r="C1100" s="662" t="s">
        <v>598</v>
      </c>
      <c r="D1100" s="663" t="s">
        <v>2033</v>
      </c>
      <c r="E1100" s="662" t="s">
        <v>5714</v>
      </c>
      <c r="F1100" s="663" t="s">
        <v>5715</v>
      </c>
      <c r="G1100" s="662" t="s">
        <v>5426</v>
      </c>
      <c r="H1100" s="662" t="s">
        <v>5427</v>
      </c>
      <c r="I1100" s="664">
        <v>12719</v>
      </c>
      <c r="J1100" s="664">
        <v>2</v>
      </c>
      <c r="K1100" s="665">
        <v>25438</v>
      </c>
    </row>
    <row r="1101" spans="1:11" ht="14.4" customHeight="1" x14ac:dyDescent="0.3">
      <c r="A1101" s="660" t="s">
        <v>576</v>
      </c>
      <c r="B1101" s="661" t="s">
        <v>577</v>
      </c>
      <c r="C1101" s="662" t="s">
        <v>598</v>
      </c>
      <c r="D1101" s="663" t="s">
        <v>2033</v>
      </c>
      <c r="E1101" s="662" t="s">
        <v>5714</v>
      </c>
      <c r="F1101" s="663" t="s">
        <v>5715</v>
      </c>
      <c r="G1101" s="662" t="s">
        <v>5428</v>
      </c>
      <c r="H1101" s="662" t="s">
        <v>5429</v>
      </c>
      <c r="I1101" s="664">
        <v>18000</v>
      </c>
      <c r="J1101" s="664">
        <v>1</v>
      </c>
      <c r="K1101" s="665">
        <v>18000</v>
      </c>
    </row>
    <row r="1102" spans="1:11" ht="14.4" customHeight="1" x14ac:dyDescent="0.3">
      <c r="A1102" s="660" t="s">
        <v>576</v>
      </c>
      <c r="B1102" s="661" t="s">
        <v>577</v>
      </c>
      <c r="C1102" s="662" t="s">
        <v>598</v>
      </c>
      <c r="D1102" s="663" t="s">
        <v>2033</v>
      </c>
      <c r="E1102" s="662" t="s">
        <v>5714</v>
      </c>
      <c r="F1102" s="663" t="s">
        <v>5715</v>
      </c>
      <c r="G1102" s="662" t="s">
        <v>5430</v>
      </c>
      <c r="H1102" s="662" t="s">
        <v>5431</v>
      </c>
      <c r="I1102" s="664">
        <v>19999.650000000001</v>
      </c>
      <c r="J1102" s="664">
        <v>4</v>
      </c>
      <c r="K1102" s="665">
        <v>79998.600000000006</v>
      </c>
    </row>
    <row r="1103" spans="1:11" ht="14.4" customHeight="1" x14ac:dyDescent="0.3">
      <c r="A1103" s="660" t="s">
        <v>576</v>
      </c>
      <c r="B1103" s="661" t="s">
        <v>577</v>
      </c>
      <c r="C1103" s="662" t="s">
        <v>598</v>
      </c>
      <c r="D1103" s="663" t="s">
        <v>2033</v>
      </c>
      <c r="E1103" s="662" t="s">
        <v>5714</v>
      </c>
      <c r="F1103" s="663" t="s">
        <v>5715</v>
      </c>
      <c r="G1103" s="662" t="s">
        <v>5432</v>
      </c>
      <c r="H1103" s="662" t="s">
        <v>5433</v>
      </c>
      <c r="I1103" s="664">
        <v>8099.45</v>
      </c>
      <c r="J1103" s="664">
        <v>2</v>
      </c>
      <c r="K1103" s="665">
        <v>16198.9</v>
      </c>
    </row>
    <row r="1104" spans="1:11" ht="14.4" customHeight="1" x14ac:dyDescent="0.3">
      <c r="A1104" s="660" t="s">
        <v>576</v>
      </c>
      <c r="B1104" s="661" t="s">
        <v>577</v>
      </c>
      <c r="C1104" s="662" t="s">
        <v>598</v>
      </c>
      <c r="D1104" s="663" t="s">
        <v>2033</v>
      </c>
      <c r="E1104" s="662" t="s">
        <v>5714</v>
      </c>
      <c r="F1104" s="663" t="s">
        <v>5715</v>
      </c>
      <c r="G1104" s="662" t="s">
        <v>5434</v>
      </c>
      <c r="H1104" s="662" t="s">
        <v>5435</v>
      </c>
      <c r="I1104" s="664">
        <v>6900</v>
      </c>
      <c r="J1104" s="664">
        <v>1</v>
      </c>
      <c r="K1104" s="665">
        <v>6900</v>
      </c>
    </row>
    <row r="1105" spans="1:11" ht="14.4" customHeight="1" x14ac:dyDescent="0.3">
      <c r="A1105" s="660" t="s">
        <v>576</v>
      </c>
      <c r="B1105" s="661" t="s">
        <v>577</v>
      </c>
      <c r="C1105" s="662" t="s">
        <v>598</v>
      </c>
      <c r="D1105" s="663" t="s">
        <v>2033</v>
      </c>
      <c r="E1105" s="662" t="s">
        <v>5714</v>
      </c>
      <c r="F1105" s="663" t="s">
        <v>5715</v>
      </c>
      <c r="G1105" s="662" t="s">
        <v>5436</v>
      </c>
      <c r="H1105" s="662" t="s">
        <v>5437</v>
      </c>
      <c r="I1105" s="664">
        <v>19899.599999999999</v>
      </c>
      <c r="J1105" s="664">
        <v>1</v>
      </c>
      <c r="K1105" s="665">
        <v>19899.599999999999</v>
      </c>
    </row>
    <row r="1106" spans="1:11" ht="14.4" customHeight="1" x14ac:dyDescent="0.3">
      <c r="A1106" s="660" t="s">
        <v>576</v>
      </c>
      <c r="B1106" s="661" t="s">
        <v>577</v>
      </c>
      <c r="C1106" s="662" t="s">
        <v>598</v>
      </c>
      <c r="D1106" s="663" t="s">
        <v>2033</v>
      </c>
      <c r="E1106" s="662" t="s">
        <v>5714</v>
      </c>
      <c r="F1106" s="663" t="s">
        <v>5715</v>
      </c>
      <c r="G1106" s="662" t="s">
        <v>5438</v>
      </c>
      <c r="H1106" s="662" t="s">
        <v>5439</v>
      </c>
      <c r="I1106" s="664">
        <v>8027.68</v>
      </c>
      <c r="J1106" s="664">
        <v>2</v>
      </c>
      <c r="K1106" s="665">
        <v>16055.36</v>
      </c>
    </row>
    <row r="1107" spans="1:11" ht="14.4" customHeight="1" x14ac:dyDescent="0.3">
      <c r="A1107" s="660" t="s">
        <v>576</v>
      </c>
      <c r="B1107" s="661" t="s">
        <v>577</v>
      </c>
      <c r="C1107" s="662" t="s">
        <v>598</v>
      </c>
      <c r="D1107" s="663" t="s">
        <v>2033</v>
      </c>
      <c r="E1107" s="662" t="s">
        <v>5714</v>
      </c>
      <c r="F1107" s="663" t="s">
        <v>5715</v>
      </c>
      <c r="G1107" s="662" t="s">
        <v>5440</v>
      </c>
      <c r="H1107" s="662" t="s">
        <v>5441</v>
      </c>
      <c r="I1107" s="664">
        <v>6900</v>
      </c>
      <c r="J1107" s="664">
        <v>1</v>
      </c>
      <c r="K1107" s="665">
        <v>6900</v>
      </c>
    </row>
    <row r="1108" spans="1:11" ht="14.4" customHeight="1" x14ac:dyDescent="0.3">
      <c r="A1108" s="660" t="s">
        <v>576</v>
      </c>
      <c r="B1108" s="661" t="s">
        <v>577</v>
      </c>
      <c r="C1108" s="662" t="s">
        <v>598</v>
      </c>
      <c r="D1108" s="663" t="s">
        <v>2033</v>
      </c>
      <c r="E1108" s="662" t="s">
        <v>5714</v>
      </c>
      <c r="F1108" s="663" t="s">
        <v>5715</v>
      </c>
      <c r="G1108" s="662" t="s">
        <v>5442</v>
      </c>
      <c r="H1108" s="662" t="s">
        <v>5443</v>
      </c>
      <c r="I1108" s="664">
        <v>9200</v>
      </c>
      <c r="J1108" s="664">
        <v>1</v>
      </c>
      <c r="K1108" s="665">
        <v>9200</v>
      </c>
    </row>
    <row r="1109" spans="1:11" ht="14.4" customHeight="1" x14ac:dyDescent="0.3">
      <c r="A1109" s="660" t="s">
        <v>576</v>
      </c>
      <c r="B1109" s="661" t="s">
        <v>577</v>
      </c>
      <c r="C1109" s="662" t="s">
        <v>598</v>
      </c>
      <c r="D1109" s="663" t="s">
        <v>2033</v>
      </c>
      <c r="E1109" s="662" t="s">
        <v>5714</v>
      </c>
      <c r="F1109" s="663" t="s">
        <v>5715</v>
      </c>
      <c r="G1109" s="662" t="s">
        <v>5444</v>
      </c>
      <c r="H1109" s="662" t="s">
        <v>5445</v>
      </c>
      <c r="I1109" s="664">
        <v>4506.6899999999996</v>
      </c>
      <c r="J1109" s="664">
        <v>1</v>
      </c>
      <c r="K1109" s="665">
        <v>4506.6899999999996</v>
      </c>
    </row>
    <row r="1110" spans="1:11" ht="14.4" customHeight="1" x14ac:dyDescent="0.3">
      <c r="A1110" s="660" t="s">
        <v>576</v>
      </c>
      <c r="B1110" s="661" t="s">
        <v>577</v>
      </c>
      <c r="C1110" s="662" t="s">
        <v>598</v>
      </c>
      <c r="D1110" s="663" t="s">
        <v>2033</v>
      </c>
      <c r="E1110" s="662" t="s">
        <v>5714</v>
      </c>
      <c r="F1110" s="663" t="s">
        <v>5715</v>
      </c>
      <c r="G1110" s="662" t="s">
        <v>5446</v>
      </c>
      <c r="H1110" s="662" t="s">
        <v>5447</v>
      </c>
      <c r="I1110" s="664">
        <v>9013.39</v>
      </c>
      <c r="J1110" s="664">
        <v>1</v>
      </c>
      <c r="K1110" s="665">
        <v>9013.39</v>
      </c>
    </row>
    <row r="1111" spans="1:11" ht="14.4" customHeight="1" x14ac:dyDescent="0.3">
      <c r="A1111" s="660" t="s">
        <v>576</v>
      </c>
      <c r="B1111" s="661" t="s">
        <v>577</v>
      </c>
      <c r="C1111" s="662" t="s">
        <v>598</v>
      </c>
      <c r="D1111" s="663" t="s">
        <v>2033</v>
      </c>
      <c r="E1111" s="662" t="s">
        <v>5714</v>
      </c>
      <c r="F1111" s="663" t="s">
        <v>5715</v>
      </c>
      <c r="G1111" s="662" t="s">
        <v>5448</v>
      </c>
      <c r="H1111" s="662" t="s">
        <v>5449</v>
      </c>
      <c r="I1111" s="664">
        <v>7705</v>
      </c>
      <c r="J1111" s="664">
        <v>1</v>
      </c>
      <c r="K1111" s="665">
        <v>7705</v>
      </c>
    </row>
    <row r="1112" spans="1:11" ht="14.4" customHeight="1" x14ac:dyDescent="0.3">
      <c r="A1112" s="660" t="s">
        <v>576</v>
      </c>
      <c r="B1112" s="661" t="s">
        <v>577</v>
      </c>
      <c r="C1112" s="662" t="s">
        <v>598</v>
      </c>
      <c r="D1112" s="663" t="s">
        <v>2033</v>
      </c>
      <c r="E1112" s="662" t="s">
        <v>5714</v>
      </c>
      <c r="F1112" s="663" t="s">
        <v>5715</v>
      </c>
      <c r="G1112" s="662" t="s">
        <v>5450</v>
      </c>
      <c r="H1112" s="662" t="s">
        <v>5451</v>
      </c>
      <c r="I1112" s="664">
        <v>18400</v>
      </c>
      <c r="J1112" s="664">
        <v>1</v>
      </c>
      <c r="K1112" s="665">
        <v>18400</v>
      </c>
    </row>
    <row r="1113" spans="1:11" ht="14.4" customHeight="1" x14ac:dyDescent="0.3">
      <c r="A1113" s="660" t="s">
        <v>576</v>
      </c>
      <c r="B1113" s="661" t="s">
        <v>577</v>
      </c>
      <c r="C1113" s="662" t="s">
        <v>598</v>
      </c>
      <c r="D1113" s="663" t="s">
        <v>2033</v>
      </c>
      <c r="E1113" s="662" t="s">
        <v>5714</v>
      </c>
      <c r="F1113" s="663" t="s">
        <v>5715</v>
      </c>
      <c r="G1113" s="662" t="s">
        <v>5452</v>
      </c>
      <c r="H1113" s="662" t="s">
        <v>5453</v>
      </c>
      <c r="I1113" s="664">
        <v>6900</v>
      </c>
      <c r="J1113" s="664">
        <v>1</v>
      </c>
      <c r="K1113" s="665">
        <v>6900</v>
      </c>
    </row>
    <row r="1114" spans="1:11" ht="14.4" customHeight="1" x14ac:dyDescent="0.3">
      <c r="A1114" s="660" t="s">
        <v>576</v>
      </c>
      <c r="B1114" s="661" t="s">
        <v>577</v>
      </c>
      <c r="C1114" s="662" t="s">
        <v>598</v>
      </c>
      <c r="D1114" s="663" t="s">
        <v>2033</v>
      </c>
      <c r="E1114" s="662" t="s">
        <v>5714</v>
      </c>
      <c r="F1114" s="663" t="s">
        <v>5715</v>
      </c>
      <c r="G1114" s="662" t="s">
        <v>5454</v>
      </c>
      <c r="H1114" s="662" t="s">
        <v>5455</v>
      </c>
      <c r="I1114" s="664">
        <v>19580</v>
      </c>
      <c r="J1114" s="664">
        <v>1</v>
      </c>
      <c r="K1114" s="665">
        <v>19580</v>
      </c>
    </row>
    <row r="1115" spans="1:11" ht="14.4" customHeight="1" x14ac:dyDescent="0.3">
      <c r="A1115" s="660" t="s">
        <v>576</v>
      </c>
      <c r="B1115" s="661" t="s">
        <v>577</v>
      </c>
      <c r="C1115" s="662" t="s">
        <v>598</v>
      </c>
      <c r="D1115" s="663" t="s">
        <v>2033</v>
      </c>
      <c r="E1115" s="662" t="s">
        <v>5714</v>
      </c>
      <c r="F1115" s="663" t="s">
        <v>5715</v>
      </c>
      <c r="G1115" s="662" t="s">
        <v>5456</v>
      </c>
      <c r="H1115" s="662" t="s">
        <v>5457</v>
      </c>
      <c r="I1115" s="664">
        <v>13299.9</v>
      </c>
      <c r="J1115" s="664">
        <v>1</v>
      </c>
      <c r="K1115" s="665">
        <v>13299.9</v>
      </c>
    </row>
    <row r="1116" spans="1:11" ht="14.4" customHeight="1" x14ac:dyDescent="0.3">
      <c r="A1116" s="660" t="s">
        <v>576</v>
      </c>
      <c r="B1116" s="661" t="s">
        <v>577</v>
      </c>
      <c r="C1116" s="662" t="s">
        <v>598</v>
      </c>
      <c r="D1116" s="663" t="s">
        <v>2033</v>
      </c>
      <c r="E1116" s="662" t="s">
        <v>5714</v>
      </c>
      <c r="F1116" s="663" t="s">
        <v>5715</v>
      </c>
      <c r="G1116" s="662" t="s">
        <v>5458</v>
      </c>
      <c r="H1116" s="662" t="s">
        <v>5459</v>
      </c>
      <c r="I1116" s="664">
        <v>8743.02</v>
      </c>
      <c r="J1116" s="664">
        <v>1</v>
      </c>
      <c r="K1116" s="665">
        <v>8743.02</v>
      </c>
    </row>
    <row r="1117" spans="1:11" ht="14.4" customHeight="1" x14ac:dyDescent="0.3">
      <c r="A1117" s="660" t="s">
        <v>576</v>
      </c>
      <c r="B1117" s="661" t="s">
        <v>577</v>
      </c>
      <c r="C1117" s="662" t="s">
        <v>598</v>
      </c>
      <c r="D1117" s="663" t="s">
        <v>2033</v>
      </c>
      <c r="E1117" s="662" t="s">
        <v>5714</v>
      </c>
      <c r="F1117" s="663" t="s">
        <v>5715</v>
      </c>
      <c r="G1117" s="662" t="s">
        <v>5460</v>
      </c>
      <c r="H1117" s="662" t="s">
        <v>5461</v>
      </c>
      <c r="I1117" s="664">
        <v>44135.61</v>
      </c>
      <c r="J1117" s="664">
        <v>1</v>
      </c>
      <c r="K1117" s="665">
        <v>44135.61</v>
      </c>
    </row>
    <row r="1118" spans="1:11" ht="14.4" customHeight="1" x14ac:dyDescent="0.3">
      <c r="A1118" s="660" t="s">
        <v>576</v>
      </c>
      <c r="B1118" s="661" t="s">
        <v>577</v>
      </c>
      <c r="C1118" s="662" t="s">
        <v>598</v>
      </c>
      <c r="D1118" s="663" t="s">
        <v>2033</v>
      </c>
      <c r="E1118" s="662" t="s">
        <v>5714</v>
      </c>
      <c r="F1118" s="663" t="s">
        <v>5715</v>
      </c>
      <c r="G1118" s="662" t="s">
        <v>5462</v>
      </c>
      <c r="H1118" s="662" t="s">
        <v>5463</v>
      </c>
      <c r="I1118" s="664">
        <v>9961.2999999999993</v>
      </c>
      <c r="J1118" s="664">
        <v>2</v>
      </c>
      <c r="K1118" s="665">
        <v>19922.599999999999</v>
      </c>
    </row>
    <row r="1119" spans="1:11" ht="14.4" customHeight="1" x14ac:dyDescent="0.3">
      <c r="A1119" s="660" t="s">
        <v>576</v>
      </c>
      <c r="B1119" s="661" t="s">
        <v>577</v>
      </c>
      <c r="C1119" s="662" t="s">
        <v>598</v>
      </c>
      <c r="D1119" s="663" t="s">
        <v>2033</v>
      </c>
      <c r="E1119" s="662" t="s">
        <v>5714</v>
      </c>
      <c r="F1119" s="663" t="s">
        <v>5715</v>
      </c>
      <c r="G1119" s="662" t="s">
        <v>5464</v>
      </c>
      <c r="H1119" s="662" t="s">
        <v>5465</v>
      </c>
      <c r="I1119" s="664">
        <v>9961</v>
      </c>
      <c r="J1119" s="664">
        <v>1</v>
      </c>
      <c r="K1119" s="665">
        <v>9961</v>
      </c>
    </row>
    <row r="1120" spans="1:11" ht="14.4" customHeight="1" x14ac:dyDescent="0.3">
      <c r="A1120" s="660" t="s">
        <v>576</v>
      </c>
      <c r="B1120" s="661" t="s">
        <v>577</v>
      </c>
      <c r="C1120" s="662" t="s">
        <v>598</v>
      </c>
      <c r="D1120" s="663" t="s">
        <v>2033</v>
      </c>
      <c r="E1120" s="662" t="s">
        <v>5714</v>
      </c>
      <c r="F1120" s="663" t="s">
        <v>5715</v>
      </c>
      <c r="G1120" s="662" t="s">
        <v>5466</v>
      </c>
      <c r="H1120" s="662" t="s">
        <v>5467</v>
      </c>
      <c r="I1120" s="664">
        <v>9013.39</v>
      </c>
      <c r="J1120" s="664">
        <v>1</v>
      </c>
      <c r="K1120" s="665">
        <v>9013.39</v>
      </c>
    </row>
    <row r="1121" spans="1:11" ht="14.4" customHeight="1" x14ac:dyDescent="0.3">
      <c r="A1121" s="660" t="s">
        <v>576</v>
      </c>
      <c r="B1121" s="661" t="s">
        <v>577</v>
      </c>
      <c r="C1121" s="662" t="s">
        <v>598</v>
      </c>
      <c r="D1121" s="663" t="s">
        <v>2033</v>
      </c>
      <c r="E1121" s="662" t="s">
        <v>5714</v>
      </c>
      <c r="F1121" s="663" t="s">
        <v>5715</v>
      </c>
      <c r="G1121" s="662" t="s">
        <v>5468</v>
      </c>
      <c r="H1121" s="662" t="s">
        <v>5469</v>
      </c>
      <c r="I1121" s="664">
        <v>9929.1</v>
      </c>
      <c r="J1121" s="664">
        <v>1</v>
      </c>
      <c r="K1121" s="665">
        <v>9929.1</v>
      </c>
    </row>
    <row r="1122" spans="1:11" ht="14.4" customHeight="1" x14ac:dyDescent="0.3">
      <c r="A1122" s="660" t="s">
        <v>576</v>
      </c>
      <c r="B1122" s="661" t="s">
        <v>577</v>
      </c>
      <c r="C1122" s="662" t="s">
        <v>598</v>
      </c>
      <c r="D1122" s="663" t="s">
        <v>2033</v>
      </c>
      <c r="E1122" s="662" t="s">
        <v>5714</v>
      </c>
      <c r="F1122" s="663" t="s">
        <v>5715</v>
      </c>
      <c r="G1122" s="662" t="s">
        <v>5470</v>
      </c>
      <c r="H1122" s="662" t="s">
        <v>5471</v>
      </c>
      <c r="I1122" s="664">
        <v>9091.01</v>
      </c>
      <c r="J1122" s="664">
        <v>1</v>
      </c>
      <c r="K1122" s="665">
        <v>9091.01</v>
      </c>
    </row>
    <row r="1123" spans="1:11" ht="14.4" customHeight="1" x14ac:dyDescent="0.3">
      <c r="A1123" s="660" t="s">
        <v>576</v>
      </c>
      <c r="B1123" s="661" t="s">
        <v>577</v>
      </c>
      <c r="C1123" s="662" t="s">
        <v>598</v>
      </c>
      <c r="D1123" s="663" t="s">
        <v>2033</v>
      </c>
      <c r="E1123" s="662" t="s">
        <v>5714</v>
      </c>
      <c r="F1123" s="663" t="s">
        <v>5715</v>
      </c>
      <c r="G1123" s="662" t="s">
        <v>5472</v>
      </c>
      <c r="H1123" s="662" t="s">
        <v>5473</v>
      </c>
      <c r="I1123" s="664">
        <v>3854.92</v>
      </c>
      <c r="J1123" s="664">
        <v>1</v>
      </c>
      <c r="K1123" s="665">
        <v>3854.92</v>
      </c>
    </row>
    <row r="1124" spans="1:11" ht="14.4" customHeight="1" x14ac:dyDescent="0.3">
      <c r="A1124" s="660" t="s">
        <v>576</v>
      </c>
      <c r="B1124" s="661" t="s">
        <v>577</v>
      </c>
      <c r="C1124" s="662" t="s">
        <v>598</v>
      </c>
      <c r="D1124" s="663" t="s">
        <v>2033</v>
      </c>
      <c r="E1124" s="662" t="s">
        <v>5714</v>
      </c>
      <c r="F1124" s="663" t="s">
        <v>5715</v>
      </c>
      <c r="G1124" s="662" t="s">
        <v>5474</v>
      </c>
      <c r="H1124" s="662" t="s">
        <v>5475</v>
      </c>
      <c r="I1124" s="664">
        <v>21119.99</v>
      </c>
      <c r="J1124" s="664">
        <v>1</v>
      </c>
      <c r="K1124" s="665">
        <v>21119.99</v>
      </c>
    </row>
    <row r="1125" spans="1:11" ht="14.4" customHeight="1" x14ac:dyDescent="0.3">
      <c r="A1125" s="660" t="s">
        <v>576</v>
      </c>
      <c r="B1125" s="661" t="s">
        <v>577</v>
      </c>
      <c r="C1125" s="662" t="s">
        <v>598</v>
      </c>
      <c r="D1125" s="663" t="s">
        <v>2033</v>
      </c>
      <c r="E1125" s="662" t="s">
        <v>5714</v>
      </c>
      <c r="F1125" s="663" t="s">
        <v>5715</v>
      </c>
      <c r="G1125" s="662" t="s">
        <v>5476</v>
      </c>
      <c r="H1125" s="662" t="s">
        <v>5477</v>
      </c>
      <c r="I1125" s="664">
        <v>9013.39</v>
      </c>
      <c r="J1125" s="664">
        <v>1</v>
      </c>
      <c r="K1125" s="665">
        <v>9013.39</v>
      </c>
    </row>
    <row r="1126" spans="1:11" ht="14.4" customHeight="1" x14ac:dyDescent="0.3">
      <c r="A1126" s="660" t="s">
        <v>576</v>
      </c>
      <c r="B1126" s="661" t="s">
        <v>577</v>
      </c>
      <c r="C1126" s="662" t="s">
        <v>598</v>
      </c>
      <c r="D1126" s="663" t="s">
        <v>2033</v>
      </c>
      <c r="E1126" s="662" t="s">
        <v>5714</v>
      </c>
      <c r="F1126" s="663" t="s">
        <v>5715</v>
      </c>
      <c r="G1126" s="662" t="s">
        <v>5478</v>
      </c>
      <c r="H1126" s="662" t="s">
        <v>5479</v>
      </c>
      <c r="I1126" s="664">
        <v>3123</v>
      </c>
      <c r="J1126" s="664">
        <v>1</v>
      </c>
      <c r="K1126" s="665">
        <v>3123</v>
      </c>
    </row>
    <row r="1127" spans="1:11" ht="14.4" customHeight="1" x14ac:dyDescent="0.3">
      <c r="A1127" s="660" t="s">
        <v>576</v>
      </c>
      <c r="B1127" s="661" t="s">
        <v>577</v>
      </c>
      <c r="C1127" s="662" t="s">
        <v>598</v>
      </c>
      <c r="D1127" s="663" t="s">
        <v>2033</v>
      </c>
      <c r="E1127" s="662" t="s">
        <v>5714</v>
      </c>
      <c r="F1127" s="663" t="s">
        <v>5715</v>
      </c>
      <c r="G1127" s="662" t="s">
        <v>5480</v>
      </c>
      <c r="H1127" s="662" t="s">
        <v>5481</v>
      </c>
      <c r="I1127" s="664">
        <v>3699.55</v>
      </c>
      <c r="J1127" s="664">
        <v>1</v>
      </c>
      <c r="K1127" s="665">
        <v>3699.55</v>
      </c>
    </row>
    <row r="1128" spans="1:11" ht="14.4" customHeight="1" x14ac:dyDescent="0.3">
      <c r="A1128" s="660" t="s">
        <v>576</v>
      </c>
      <c r="B1128" s="661" t="s">
        <v>577</v>
      </c>
      <c r="C1128" s="662" t="s">
        <v>598</v>
      </c>
      <c r="D1128" s="663" t="s">
        <v>2033</v>
      </c>
      <c r="E1128" s="662" t="s">
        <v>5714</v>
      </c>
      <c r="F1128" s="663" t="s">
        <v>5715</v>
      </c>
      <c r="G1128" s="662" t="s">
        <v>5482</v>
      </c>
      <c r="H1128" s="662" t="s">
        <v>5483</v>
      </c>
      <c r="I1128" s="664">
        <v>13800</v>
      </c>
      <c r="J1128" s="664">
        <v>1</v>
      </c>
      <c r="K1128" s="665">
        <v>13800</v>
      </c>
    </row>
    <row r="1129" spans="1:11" ht="14.4" customHeight="1" x14ac:dyDescent="0.3">
      <c r="A1129" s="660" t="s">
        <v>576</v>
      </c>
      <c r="B1129" s="661" t="s">
        <v>577</v>
      </c>
      <c r="C1129" s="662" t="s">
        <v>598</v>
      </c>
      <c r="D1129" s="663" t="s">
        <v>2033</v>
      </c>
      <c r="E1129" s="662" t="s">
        <v>5714</v>
      </c>
      <c r="F1129" s="663" t="s">
        <v>5715</v>
      </c>
      <c r="G1129" s="662" t="s">
        <v>5484</v>
      </c>
      <c r="H1129" s="662" t="s">
        <v>5485</v>
      </c>
      <c r="I1129" s="664">
        <v>5693</v>
      </c>
      <c r="J1129" s="664">
        <v>1</v>
      </c>
      <c r="K1129" s="665">
        <v>5693</v>
      </c>
    </row>
    <row r="1130" spans="1:11" ht="14.4" customHeight="1" x14ac:dyDescent="0.3">
      <c r="A1130" s="660" t="s">
        <v>576</v>
      </c>
      <c r="B1130" s="661" t="s">
        <v>577</v>
      </c>
      <c r="C1130" s="662" t="s">
        <v>598</v>
      </c>
      <c r="D1130" s="663" t="s">
        <v>2033</v>
      </c>
      <c r="E1130" s="662" t="s">
        <v>5714</v>
      </c>
      <c r="F1130" s="663" t="s">
        <v>5715</v>
      </c>
      <c r="G1130" s="662" t="s">
        <v>5486</v>
      </c>
      <c r="H1130" s="662" t="s">
        <v>5487</v>
      </c>
      <c r="I1130" s="664">
        <v>10720</v>
      </c>
      <c r="J1130" s="664">
        <v>1</v>
      </c>
      <c r="K1130" s="665">
        <v>10720</v>
      </c>
    </row>
    <row r="1131" spans="1:11" ht="14.4" customHeight="1" x14ac:dyDescent="0.3">
      <c r="A1131" s="660" t="s">
        <v>576</v>
      </c>
      <c r="B1131" s="661" t="s">
        <v>577</v>
      </c>
      <c r="C1131" s="662" t="s">
        <v>598</v>
      </c>
      <c r="D1131" s="663" t="s">
        <v>2033</v>
      </c>
      <c r="E1131" s="662" t="s">
        <v>5714</v>
      </c>
      <c r="F1131" s="663" t="s">
        <v>5715</v>
      </c>
      <c r="G1131" s="662" t="s">
        <v>5488</v>
      </c>
      <c r="H1131" s="662" t="s">
        <v>5489</v>
      </c>
      <c r="I1131" s="664">
        <v>11669</v>
      </c>
      <c r="J1131" s="664">
        <v>1</v>
      </c>
      <c r="K1131" s="665">
        <v>11669</v>
      </c>
    </row>
    <row r="1132" spans="1:11" ht="14.4" customHeight="1" x14ac:dyDescent="0.3">
      <c r="A1132" s="660" t="s">
        <v>576</v>
      </c>
      <c r="B1132" s="661" t="s">
        <v>577</v>
      </c>
      <c r="C1132" s="662" t="s">
        <v>598</v>
      </c>
      <c r="D1132" s="663" t="s">
        <v>2033</v>
      </c>
      <c r="E1132" s="662" t="s">
        <v>5714</v>
      </c>
      <c r="F1132" s="663" t="s">
        <v>5715</v>
      </c>
      <c r="G1132" s="662" t="s">
        <v>5490</v>
      </c>
      <c r="H1132" s="662" t="s">
        <v>5491</v>
      </c>
      <c r="I1132" s="664">
        <v>11669.05</v>
      </c>
      <c r="J1132" s="664">
        <v>1</v>
      </c>
      <c r="K1132" s="665">
        <v>11669.05</v>
      </c>
    </row>
    <row r="1133" spans="1:11" ht="14.4" customHeight="1" x14ac:dyDescent="0.3">
      <c r="A1133" s="660" t="s">
        <v>576</v>
      </c>
      <c r="B1133" s="661" t="s">
        <v>577</v>
      </c>
      <c r="C1133" s="662" t="s">
        <v>598</v>
      </c>
      <c r="D1133" s="663" t="s">
        <v>2033</v>
      </c>
      <c r="E1133" s="662" t="s">
        <v>5714</v>
      </c>
      <c r="F1133" s="663" t="s">
        <v>5715</v>
      </c>
      <c r="G1133" s="662" t="s">
        <v>5492</v>
      </c>
      <c r="H1133" s="662" t="s">
        <v>5493</v>
      </c>
      <c r="I1133" s="664">
        <v>13283</v>
      </c>
      <c r="J1133" s="664">
        <v>1</v>
      </c>
      <c r="K1133" s="665">
        <v>13283</v>
      </c>
    </row>
    <row r="1134" spans="1:11" ht="14.4" customHeight="1" x14ac:dyDescent="0.3">
      <c r="A1134" s="660" t="s">
        <v>576</v>
      </c>
      <c r="B1134" s="661" t="s">
        <v>577</v>
      </c>
      <c r="C1134" s="662" t="s">
        <v>598</v>
      </c>
      <c r="D1134" s="663" t="s">
        <v>2033</v>
      </c>
      <c r="E1134" s="662" t="s">
        <v>5714</v>
      </c>
      <c r="F1134" s="663" t="s">
        <v>5715</v>
      </c>
      <c r="G1134" s="662" t="s">
        <v>5494</v>
      </c>
      <c r="H1134" s="662" t="s">
        <v>5495</v>
      </c>
      <c r="I1134" s="664">
        <v>18547</v>
      </c>
      <c r="J1134" s="664">
        <v>1</v>
      </c>
      <c r="K1134" s="665">
        <v>18547</v>
      </c>
    </row>
    <row r="1135" spans="1:11" ht="14.4" customHeight="1" x14ac:dyDescent="0.3">
      <c r="A1135" s="660" t="s">
        <v>576</v>
      </c>
      <c r="B1135" s="661" t="s">
        <v>577</v>
      </c>
      <c r="C1135" s="662" t="s">
        <v>598</v>
      </c>
      <c r="D1135" s="663" t="s">
        <v>2033</v>
      </c>
      <c r="E1135" s="662" t="s">
        <v>5714</v>
      </c>
      <c r="F1135" s="663" t="s">
        <v>5715</v>
      </c>
      <c r="G1135" s="662" t="s">
        <v>5496</v>
      </c>
      <c r="H1135" s="662" t="s">
        <v>5497</v>
      </c>
      <c r="I1135" s="664">
        <v>9772</v>
      </c>
      <c r="J1135" s="664">
        <v>1</v>
      </c>
      <c r="K1135" s="665">
        <v>9772</v>
      </c>
    </row>
    <row r="1136" spans="1:11" ht="14.4" customHeight="1" x14ac:dyDescent="0.3">
      <c r="A1136" s="660" t="s">
        <v>576</v>
      </c>
      <c r="B1136" s="661" t="s">
        <v>577</v>
      </c>
      <c r="C1136" s="662" t="s">
        <v>598</v>
      </c>
      <c r="D1136" s="663" t="s">
        <v>2033</v>
      </c>
      <c r="E1136" s="662" t="s">
        <v>5714</v>
      </c>
      <c r="F1136" s="663" t="s">
        <v>5715</v>
      </c>
      <c r="G1136" s="662" t="s">
        <v>5498</v>
      </c>
      <c r="H1136" s="662" t="s">
        <v>5499</v>
      </c>
      <c r="I1136" s="664">
        <v>5355.55</v>
      </c>
      <c r="J1136" s="664">
        <v>1</v>
      </c>
      <c r="K1136" s="665">
        <v>5355.55</v>
      </c>
    </row>
    <row r="1137" spans="1:11" ht="14.4" customHeight="1" x14ac:dyDescent="0.3">
      <c r="A1137" s="660" t="s">
        <v>576</v>
      </c>
      <c r="B1137" s="661" t="s">
        <v>577</v>
      </c>
      <c r="C1137" s="662" t="s">
        <v>598</v>
      </c>
      <c r="D1137" s="663" t="s">
        <v>2033</v>
      </c>
      <c r="E1137" s="662" t="s">
        <v>5714</v>
      </c>
      <c r="F1137" s="663" t="s">
        <v>5715</v>
      </c>
      <c r="G1137" s="662" t="s">
        <v>5500</v>
      </c>
      <c r="H1137" s="662" t="s">
        <v>5501</v>
      </c>
      <c r="I1137" s="664">
        <v>33650.15</v>
      </c>
      <c r="J1137" s="664">
        <v>2</v>
      </c>
      <c r="K1137" s="665">
        <v>67300.3</v>
      </c>
    </row>
    <row r="1138" spans="1:11" ht="14.4" customHeight="1" x14ac:dyDescent="0.3">
      <c r="A1138" s="660" t="s">
        <v>576</v>
      </c>
      <c r="B1138" s="661" t="s">
        <v>577</v>
      </c>
      <c r="C1138" s="662" t="s">
        <v>598</v>
      </c>
      <c r="D1138" s="663" t="s">
        <v>2033</v>
      </c>
      <c r="E1138" s="662" t="s">
        <v>5714</v>
      </c>
      <c r="F1138" s="663" t="s">
        <v>5715</v>
      </c>
      <c r="G1138" s="662" t="s">
        <v>5502</v>
      </c>
      <c r="H1138" s="662" t="s">
        <v>5503</v>
      </c>
      <c r="I1138" s="664">
        <v>6840</v>
      </c>
      <c r="J1138" s="664">
        <v>3</v>
      </c>
      <c r="K1138" s="665">
        <v>20520</v>
      </c>
    </row>
    <row r="1139" spans="1:11" ht="14.4" customHeight="1" x14ac:dyDescent="0.3">
      <c r="A1139" s="660" t="s">
        <v>576</v>
      </c>
      <c r="B1139" s="661" t="s">
        <v>577</v>
      </c>
      <c r="C1139" s="662" t="s">
        <v>598</v>
      </c>
      <c r="D1139" s="663" t="s">
        <v>2033</v>
      </c>
      <c r="E1139" s="662" t="s">
        <v>5714</v>
      </c>
      <c r="F1139" s="663" t="s">
        <v>5715</v>
      </c>
      <c r="G1139" s="662" t="s">
        <v>5504</v>
      </c>
      <c r="H1139" s="662" t="s">
        <v>5505</v>
      </c>
      <c r="I1139" s="664">
        <v>23660.3</v>
      </c>
      <c r="J1139" s="664">
        <v>1</v>
      </c>
      <c r="K1139" s="665">
        <v>23660.3</v>
      </c>
    </row>
    <row r="1140" spans="1:11" ht="14.4" customHeight="1" x14ac:dyDescent="0.3">
      <c r="A1140" s="660" t="s">
        <v>576</v>
      </c>
      <c r="B1140" s="661" t="s">
        <v>577</v>
      </c>
      <c r="C1140" s="662" t="s">
        <v>598</v>
      </c>
      <c r="D1140" s="663" t="s">
        <v>2033</v>
      </c>
      <c r="E1140" s="662" t="s">
        <v>5714</v>
      </c>
      <c r="F1140" s="663" t="s">
        <v>5715</v>
      </c>
      <c r="G1140" s="662" t="s">
        <v>5506</v>
      </c>
      <c r="H1140" s="662" t="s">
        <v>5507</v>
      </c>
      <c r="I1140" s="664">
        <v>10997.89</v>
      </c>
      <c r="J1140" s="664">
        <v>1</v>
      </c>
      <c r="K1140" s="665">
        <v>10997.89</v>
      </c>
    </row>
    <row r="1141" spans="1:11" ht="14.4" customHeight="1" x14ac:dyDescent="0.3">
      <c r="A1141" s="660" t="s">
        <v>576</v>
      </c>
      <c r="B1141" s="661" t="s">
        <v>577</v>
      </c>
      <c r="C1141" s="662" t="s">
        <v>598</v>
      </c>
      <c r="D1141" s="663" t="s">
        <v>2033</v>
      </c>
      <c r="E1141" s="662" t="s">
        <v>5714</v>
      </c>
      <c r="F1141" s="663" t="s">
        <v>5715</v>
      </c>
      <c r="G1141" s="662" t="s">
        <v>5508</v>
      </c>
      <c r="H1141" s="662" t="s">
        <v>5509</v>
      </c>
      <c r="I1141" s="664">
        <v>27256.15</v>
      </c>
      <c r="J1141" s="664">
        <v>1</v>
      </c>
      <c r="K1141" s="665">
        <v>27256.15</v>
      </c>
    </row>
    <row r="1142" spans="1:11" ht="14.4" customHeight="1" x14ac:dyDescent="0.3">
      <c r="A1142" s="660" t="s">
        <v>576</v>
      </c>
      <c r="B1142" s="661" t="s">
        <v>577</v>
      </c>
      <c r="C1142" s="662" t="s">
        <v>598</v>
      </c>
      <c r="D1142" s="663" t="s">
        <v>2033</v>
      </c>
      <c r="E1142" s="662" t="s">
        <v>5714</v>
      </c>
      <c r="F1142" s="663" t="s">
        <v>5715</v>
      </c>
      <c r="G1142" s="662" t="s">
        <v>5510</v>
      </c>
      <c r="H1142" s="662" t="s">
        <v>5511</v>
      </c>
      <c r="I1142" s="664">
        <v>5750</v>
      </c>
      <c r="J1142" s="664">
        <v>2</v>
      </c>
      <c r="K1142" s="665">
        <v>11500</v>
      </c>
    </row>
    <row r="1143" spans="1:11" ht="14.4" customHeight="1" x14ac:dyDescent="0.3">
      <c r="A1143" s="660" t="s">
        <v>576</v>
      </c>
      <c r="B1143" s="661" t="s">
        <v>577</v>
      </c>
      <c r="C1143" s="662" t="s">
        <v>598</v>
      </c>
      <c r="D1143" s="663" t="s">
        <v>2033</v>
      </c>
      <c r="E1143" s="662" t="s">
        <v>5714</v>
      </c>
      <c r="F1143" s="663" t="s">
        <v>5715</v>
      </c>
      <c r="G1143" s="662" t="s">
        <v>5512</v>
      </c>
      <c r="H1143" s="662" t="s">
        <v>5513</v>
      </c>
      <c r="I1143" s="664">
        <v>3123</v>
      </c>
      <c r="J1143" s="664">
        <v>1</v>
      </c>
      <c r="K1143" s="665">
        <v>3123</v>
      </c>
    </row>
    <row r="1144" spans="1:11" ht="14.4" customHeight="1" x14ac:dyDescent="0.3">
      <c r="A1144" s="660" t="s">
        <v>576</v>
      </c>
      <c r="B1144" s="661" t="s">
        <v>577</v>
      </c>
      <c r="C1144" s="662" t="s">
        <v>598</v>
      </c>
      <c r="D1144" s="663" t="s">
        <v>2033</v>
      </c>
      <c r="E1144" s="662" t="s">
        <v>5714</v>
      </c>
      <c r="F1144" s="663" t="s">
        <v>5715</v>
      </c>
      <c r="G1144" s="662" t="s">
        <v>5514</v>
      </c>
      <c r="H1144" s="662" t="s">
        <v>5515</v>
      </c>
      <c r="I1144" s="664">
        <v>24875.075000000001</v>
      </c>
      <c r="J1144" s="664">
        <v>2</v>
      </c>
      <c r="K1144" s="665">
        <v>49750.15</v>
      </c>
    </row>
    <row r="1145" spans="1:11" ht="14.4" customHeight="1" x14ac:dyDescent="0.3">
      <c r="A1145" s="660" t="s">
        <v>576</v>
      </c>
      <c r="B1145" s="661" t="s">
        <v>577</v>
      </c>
      <c r="C1145" s="662" t="s">
        <v>598</v>
      </c>
      <c r="D1145" s="663" t="s">
        <v>2033</v>
      </c>
      <c r="E1145" s="662" t="s">
        <v>5714</v>
      </c>
      <c r="F1145" s="663" t="s">
        <v>5715</v>
      </c>
      <c r="G1145" s="662" t="s">
        <v>5516</v>
      </c>
      <c r="H1145" s="662" t="s">
        <v>5517</v>
      </c>
      <c r="I1145" s="664">
        <v>2264.35</v>
      </c>
      <c r="J1145" s="664">
        <v>1</v>
      </c>
      <c r="K1145" s="665">
        <v>2264.35</v>
      </c>
    </row>
    <row r="1146" spans="1:11" ht="14.4" customHeight="1" x14ac:dyDescent="0.3">
      <c r="A1146" s="660" t="s">
        <v>576</v>
      </c>
      <c r="B1146" s="661" t="s">
        <v>577</v>
      </c>
      <c r="C1146" s="662" t="s">
        <v>598</v>
      </c>
      <c r="D1146" s="663" t="s">
        <v>2033</v>
      </c>
      <c r="E1146" s="662" t="s">
        <v>5714</v>
      </c>
      <c r="F1146" s="663" t="s">
        <v>5715</v>
      </c>
      <c r="G1146" s="662" t="s">
        <v>5518</v>
      </c>
      <c r="H1146" s="662" t="s">
        <v>5519</v>
      </c>
      <c r="I1146" s="664">
        <v>9200</v>
      </c>
      <c r="J1146" s="664">
        <v>1</v>
      </c>
      <c r="K1146" s="665">
        <v>9200</v>
      </c>
    </row>
    <row r="1147" spans="1:11" ht="14.4" customHeight="1" x14ac:dyDescent="0.3">
      <c r="A1147" s="660" t="s">
        <v>576</v>
      </c>
      <c r="B1147" s="661" t="s">
        <v>577</v>
      </c>
      <c r="C1147" s="662" t="s">
        <v>598</v>
      </c>
      <c r="D1147" s="663" t="s">
        <v>2033</v>
      </c>
      <c r="E1147" s="662" t="s">
        <v>5714</v>
      </c>
      <c r="F1147" s="663" t="s">
        <v>5715</v>
      </c>
      <c r="G1147" s="662" t="s">
        <v>5520</v>
      </c>
      <c r="H1147" s="662" t="s">
        <v>5521</v>
      </c>
      <c r="I1147" s="664">
        <v>5000.2</v>
      </c>
      <c r="J1147" s="664">
        <v>1</v>
      </c>
      <c r="K1147" s="665">
        <v>5000.2</v>
      </c>
    </row>
    <row r="1148" spans="1:11" ht="14.4" customHeight="1" x14ac:dyDescent="0.3">
      <c r="A1148" s="660" t="s">
        <v>576</v>
      </c>
      <c r="B1148" s="661" t="s">
        <v>577</v>
      </c>
      <c r="C1148" s="662" t="s">
        <v>598</v>
      </c>
      <c r="D1148" s="663" t="s">
        <v>2033</v>
      </c>
      <c r="E1148" s="662" t="s">
        <v>5714</v>
      </c>
      <c r="F1148" s="663" t="s">
        <v>5715</v>
      </c>
      <c r="G1148" s="662" t="s">
        <v>5522</v>
      </c>
      <c r="H1148" s="662" t="s">
        <v>5523</v>
      </c>
      <c r="I1148" s="664">
        <v>3699.55</v>
      </c>
      <c r="J1148" s="664">
        <v>1</v>
      </c>
      <c r="K1148" s="665">
        <v>3699.55</v>
      </c>
    </row>
    <row r="1149" spans="1:11" ht="14.4" customHeight="1" x14ac:dyDescent="0.3">
      <c r="A1149" s="660" t="s">
        <v>576</v>
      </c>
      <c r="B1149" s="661" t="s">
        <v>577</v>
      </c>
      <c r="C1149" s="662" t="s">
        <v>598</v>
      </c>
      <c r="D1149" s="663" t="s">
        <v>2033</v>
      </c>
      <c r="E1149" s="662" t="s">
        <v>5714</v>
      </c>
      <c r="F1149" s="663" t="s">
        <v>5715</v>
      </c>
      <c r="G1149" s="662" t="s">
        <v>5524</v>
      </c>
      <c r="H1149" s="662" t="s">
        <v>5525</v>
      </c>
      <c r="I1149" s="664">
        <v>17867</v>
      </c>
      <c r="J1149" s="664">
        <v>1</v>
      </c>
      <c r="K1149" s="665">
        <v>17867</v>
      </c>
    </row>
    <row r="1150" spans="1:11" ht="14.4" customHeight="1" x14ac:dyDescent="0.3">
      <c r="A1150" s="660" t="s">
        <v>576</v>
      </c>
      <c r="B1150" s="661" t="s">
        <v>577</v>
      </c>
      <c r="C1150" s="662" t="s">
        <v>598</v>
      </c>
      <c r="D1150" s="663" t="s">
        <v>2033</v>
      </c>
      <c r="E1150" s="662" t="s">
        <v>5714</v>
      </c>
      <c r="F1150" s="663" t="s">
        <v>5715</v>
      </c>
      <c r="G1150" s="662" t="s">
        <v>5526</v>
      </c>
      <c r="H1150" s="662" t="s">
        <v>5527</v>
      </c>
      <c r="I1150" s="664">
        <v>17244.849999999999</v>
      </c>
      <c r="J1150" s="664">
        <v>1</v>
      </c>
      <c r="K1150" s="665">
        <v>17244.849999999999</v>
      </c>
    </row>
    <row r="1151" spans="1:11" ht="14.4" customHeight="1" x14ac:dyDescent="0.3">
      <c r="A1151" s="660" t="s">
        <v>576</v>
      </c>
      <c r="B1151" s="661" t="s">
        <v>577</v>
      </c>
      <c r="C1151" s="662" t="s">
        <v>598</v>
      </c>
      <c r="D1151" s="663" t="s">
        <v>2033</v>
      </c>
      <c r="E1151" s="662" t="s">
        <v>5714</v>
      </c>
      <c r="F1151" s="663" t="s">
        <v>5715</v>
      </c>
      <c r="G1151" s="662" t="s">
        <v>5528</v>
      </c>
      <c r="H1151" s="662" t="s">
        <v>5529</v>
      </c>
      <c r="I1151" s="664">
        <v>3699.55</v>
      </c>
      <c r="J1151" s="664">
        <v>3</v>
      </c>
      <c r="K1151" s="665">
        <v>11098.650000000001</v>
      </c>
    </row>
    <row r="1152" spans="1:11" ht="14.4" customHeight="1" x14ac:dyDescent="0.3">
      <c r="A1152" s="660" t="s">
        <v>576</v>
      </c>
      <c r="B1152" s="661" t="s">
        <v>577</v>
      </c>
      <c r="C1152" s="662" t="s">
        <v>598</v>
      </c>
      <c r="D1152" s="663" t="s">
        <v>2033</v>
      </c>
      <c r="E1152" s="662" t="s">
        <v>5714</v>
      </c>
      <c r="F1152" s="663" t="s">
        <v>5715</v>
      </c>
      <c r="G1152" s="662" t="s">
        <v>5530</v>
      </c>
      <c r="H1152" s="662" t="s">
        <v>5531</v>
      </c>
      <c r="I1152" s="664">
        <v>6900</v>
      </c>
      <c r="J1152" s="664">
        <v>1</v>
      </c>
      <c r="K1152" s="665">
        <v>6900</v>
      </c>
    </row>
    <row r="1153" spans="1:11" ht="14.4" customHeight="1" x14ac:dyDescent="0.3">
      <c r="A1153" s="660" t="s">
        <v>576</v>
      </c>
      <c r="B1153" s="661" t="s">
        <v>577</v>
      </c>
      <c r="C1153" s="662" t="s">
        <v>598</v>
      </c>
      <c r="D1153" s="663" t="s">
        <v>2033</v>
      </c>
      <c r="E1153" s="662" t="s">
        <v>5714</v>
      </c>
      <c r="F1153" s="663" t="s">
        <v>5715</v>
      </c>
      <c r="G1153" s="662" t="s">
        <v>5532</v>
      </c>
      <c r="H1153" s="662" t="s">
        <v>5533</v>
      </c>
      <c r="I1153" s="664">
        <v>8027.68</v>
      </c>
      <c r="J1153" s="664">
        <v>1</v>
      </c>
      <c r="K1153" s="665">
        <v>8027.68</v>
      </c>
    </row>
    <row r="1154" spans="1:11" ht="14.4" customHeight="1" x14ac:dyDescent="0.3">
      <c r="A1154" s="660" t="s">
        <v>576</v>
      </c>
      <c r="B1154" s="661" t="s">
        <v>577</v>
      </c>
      <c r="C1154" s="662" t="s">
        <v>598</v>
      </c>
      <c r="D1154" s="663" t="s">
        <v>2033</v>
      </c>
      <c r="E1154" s="662" t="s">
        <v>5714</v>
      </c>
      <c r="F1154" s="663" t="s">
        <v>5715</v>
      </c>
      <c r="G1154" s="662" t="s">
        <v>5534</v>
      </c>
      <c r="H1154" s="662" t="s">
        <v>5535</v>
      </c>
      <c r="I1154" s="664">
        <v>8027.68</v>
      </c>
      <c r="J1154" s="664">
        <v>1</v>
      </c>
      <c r="K1154" s="665">
        <v>8027.68</v>
      </c>
    </row>
    <row r="1155" spans="1:11" ht="14.4" customHeight="1" x14ac:dyDescent="0.3">
      <c r="A1155" s="660" t="s">
        <v>576</v>
      </c>
      <c r="B1155" s="661" t="s">
        <v>577</v>
      </c>
      <c r="C1155" s="662" t="s">
        <v>598</v>
      </c>
      <c r="D1155" s="663" t="s">
        <v>2033</v>
      </c>
      <c r="E1155" s="662" t="s">
        <v>5714</v>
      </c>
      <c r="F1155" s="663" t="s">
        <v>5715</v>
      </c>
      <c r="G1155" s="662" t="s">
        <v>5536</v>
      </c>
      <c r="H1155" s="662" t="s">
        <v>5537</v>
      </c>
      <c r="I1155" s="664">
        <v>8027.68</v>
      </c>
      <c r="J1155" s="664">
        <v>1</v>
      </c>
      <c r="K1155" s="665">
        <v>8027.68</v>
      </c>
    </row>
    <row r="1156" spans="1:11" ht="14.4" customHeight="1" x14ac:dyDescent="0.3">
      <c r="A1156" s="660" t="s">
        <v>576</v>
      </c>
      <c r="B1156" s="661" t="s">
        <v>577</v>
      </c>
      <c r="C1156" s="662" t="s">
        <v>598</v>
      </c>
      <c r="D1156" s="663" t="s">
        <v>2033</v>
      </c>
      <c r="E1156" s="662" t="s">
        <v>5714</v>
      </c>
      <c r="F1156" s="663" t="s">
        <v>5715</v>
      </c>
      <c r="G1156" s="662" t="s">
        <v>5538</v>
      </c>
      <c r="H1156" s="662" t="s">
        <v>5539</v>
      </c>
      <c r="I1156" s="664">
        <v>7836.1</v>
      </c>
      <c r="J1156" s="664">
        <v>1</v>
      </c>
      <c r="K1156" s="665">
        <v>7836.1</v>
      </c>
    </row>
    <row r="1157" spans="1:11" ht="14.4" customHeight="1" x14ac:dyDescent="0.3">
      <c r="A1157" s="660" t="s">
        <v>576</v>
      </c>
      <c r="B1157" s="661" t="s">
        <v>577</v>
      </c>
      <c r="C1157" s="662" t="s">
        <v>598</v>
      </c>
      <c r="D1157" s="663" t="s">
        <v>2033</v>
      </c>
      <c r="E1157" s="662" t="s">
        <v>5714</v>
      </c>
      <c r="F1157" s="663" t="s">
        <v>5715</v>
      </c>
      <c r="G1157" s="662" t="s">
        <v>5540</v>
      </c>
      <c r="H1157" s="662" t="s">
        <v>5541</v>
      </c>
      <c r="I1157" s="664">
        <v>14093.25</v>
      </c>
      <c r="J1157" s="664">
        <v>1</v>
      </c>
      <c r="K1157" s="665">
        <v>14093.25</v>
      </c>
    </row>
    <row r="1158" spans="1:11" ht="14.4" customHeight="1" x14ac:dyDescent="0.3">
      <c r="A1158" s="660" t="s">
        <v>576</v>
      </c>
      <c r="B1158" s="661" t="s">
        <v>577</v>
      </c>
      <c r="C1158" s="662" t="s">
        <v>598</v>
      </c>
      <c r="D1158" s="663" t="s">
        <v>2033</v>
      </c>
      <c r="E1158" s="662" t="s">
        <v>5714</v>
      </c>
      <c r="F1158" s="663" t="s">
        <v>5715</v>
      </c>
      <c r="G1158" s="662" t="s">
        <v>5542</v>
      </c>
      <c r="H1158" s="662" t="s">
        <v>5543</v>
      </c>
      <c r="I1158" s="664">
        <v>6900</v>
      </c>
      <c r="J1158" s="664">
        <v>1</v>
      </c>
      <c r="K1158" s="665">
        <v>6900</v>
      </c>
    </row>
    <row r="1159" spans="1:11" ht="14.4" customHeight="1" x14ac:dyDescent="0.3">
      <c r="A1159" s="660" t="s">
        <v>576</v>
      </c>
      <c r="B1159" s="661" t="s">
        <v>577</v>
      </c>
      <c r="C1159" s="662" t="s">
        <v>598</v>
      </c>
      <c r="D1159" s="663" t="s">
        <v>2033</v>
      </c>
      <c r="E1159" s="662" t="s">
        <v>5714</v>
      </c>
      <c r="F1159" s="663" t="s">
        <v>5715</v>
      </c>
      <c r="G1159" s="662" t="s">
        <v>5544</v>
      </c>
      <c r="H1159" s="662" t="s">
        <v>5545</v>
      </c>
      <c r="I1159" s="664">
        <v>13800</v>
      </c>
      <c r="J1159" s="664">
        <v>1</v>
      </c>
      <c r="K1159" s="665">
        <v>13800</v>
      </c>
    </row>
    <row r="1160" spans="1:11" ht="14.4" customHeight="1" x14ac:dyDescent="0.3">
      <c r="A1160" s="660" t="s">
        <v>576</v>
      </c>
      <c r="B1160" s="661" t="s">
        <v>577</v>
      </c>
      <c r="C1160" s="662" t="s">
        <v>598</v>
      </c>
      <c r="D1160" s="663" t="s">
        <v>2033</v>
      </c>
      <c r="E1160" s="662" t="s">
        <v>5714</v>
      </c>
      <c r="F1160" s="663" t="s">
        <v>5715</v>
      </c>
      <c r="G1160" s="662" t="s">
        <v>5546</v>
      </c>
      <c r="H1160" s="662" t="s">
        <v>5547</v>
      </c>
      <c r="I1160" s="664">
        <v>4189.97</v>
      </c>
      <c r="J1160" s="664">
        <v>1</v>
      </c>
      <c r="K1160" s="665">
        <v>4189.97</v>
      </c>
    </row>
    <row r="1161" spans="1:11" ht="14.4" customHeight="1" x14ac:dyDescent="0.3">
      <c r="A1161" s="660" t="s">
        <v>576</v>
      </c>
      <c r="B1161" s="661" t="s">
        <v>577</v>
      </c>
      <c r="C1161" s="662" t="s">
        <v>598</v>
      </c>
      <c r="D1161" s="663" t="s">
        <v>2033</v>
      </c>
      <c r="E1161" s="662" t="s">
        <v>5714</v>
      </c>
      <c r="F1161" s="663" t="s">
        <v>5715</v>
      </c>
      <c r="G1161" s="662" t="s">
        <v>5548</v>
      </c>
      <c r="H1161" s="662" t="s">
        <v>5549</v>
      </c>
      <c r="I1161" s="664">
        <v>13800</v>
      </c>
      <c r="J1161" s="664">
        <v>1</v>
      </c>
      <c r="K1161" s="665">
        <v>13800</v>
      </c>
    </row>
    <row r="1162" spans="1:11" ht="14.4" customHeight="1" x14ac:dyDescent="0.3">
      <c r="A1162" s="660" t="s">
        <v>576</v>
      </c>
      <c r="B1162" s="661" t="s">
        <v>577</v>
      </c>
      <c r="C1162" s="662" t="s">
        <v>598</v>
      </c>
      <c r="D1162" s="663" t="s">
        <v>2033</v>
      </c>
      <c r="E1162" s="662" t="s">
        <v>5714</v>
      </c>
      <c r="F1162" s="663" t="s">
        <v>5715</v>
      </c>
      <c r="G1162" s="662" t="s">
        <v>5550</v>
      </c>
      <c r="H1162" s="662" t="s">
        <v>5551</v>
      </c>
      <c r="I1162" s="664">
        <v>0.3</v>
      </c>
      <c r="J1162" s="664">
        <v>1</v>
      </c>
      <c r="K1162" s="665">
        <v>0.3</v>
      </c>
    </row>
    <row r="1163" spans="1:11" ht="14.4" customHeight="1" x14ac:dyDescent="0.3">
      <c r="A1163" s="660" t="s">
        <v>576</v>
      </c>
      <c r="B1163" s="661" t="s">
        <v>577</v>
      </c>
      <c r="C1163" s="662" t="s">
        <v>598</v>
      </c>
      <c r="D1163" s="663" t="s">
        <v>2033</v>
      </c>
      <c r="E1163" s="662" t="s">
        <v>5714</v>
      </c>
      <c r="F1163" s="663" t="s">
        <v>5715</v>
      </c>
      <c r="G1163" s="662" t="s">
        <v>5552</v>
      </c>
      <c r="H1163" s="662" t="s">
        <v>5553</v>
      </c>
      <c r="I1163" s="664">
        <v>0.3</v>
      </c>
      <c r="J1163" s="664">
        <v>1</v>
      </c>
      <c r="K1163" s="665">
        <v>0.3</v>
      </c>
    </row>
    <row r="1164" spans="1:11" ht="14.4" customHeight="1" x14ac:dyDescent="0.3">
      <c r="A1164" s="660" t="s">
        <v>576</v>
      </c>
      <c r="B1164" s="661" t="s">
        <v>577</v>
      </c>
      <c r="C1164" s="662" t="s">
        <v>598</v>
      </c>
      <c r="D1164" s="663" t="s">
        <v>2033</v>
      </c>
      <c r="E1164" s="662" t="s">
        <v>5714</v>
      </c>
      <c r="F1164" s="663" t="s">
        <v>5715</v>
      </c>
      <c r="G1164" s="662" t="s">
        <v>5554</v>
      </c>
      <c r="H1164" s="662" t="s">
        <v>5555</v>
      </c>
      <c r="I1164" s="664">
        <v>0.4</v>
      </c>
      <c r="J1164" s="664">
        <v>1</v>
      </c>
      <c r="K1164" s="665">
        <v>0.4</v>
      </c>
    </row>
    <row r="1165" spans="1:11" ht="14.4" customHeight="1" x14ac:dyDescent="0.3">
      <c r="A1165" s="660" t="s">
        <v>576</v>
      </c>
      <c r="B1165" s="661" t="s">
        <v>577</v>
      </c>
      <c r="C1165" s="662" t="s">
        <v>598</v>
      </c>
      <c r="D1165" s="663" t="s">
        <v>2033</v>
      </c>
      <c r="E1165" s="662" t="s">
        <v>5714</v>
      </c>
      <c r="F1165" s="663" t="s">
        <v>5715</v>
      </c>
      <c r="G1165" s="662" t="s">
        <v>5556</v>
      </c>
      <c r="H1165" s="662" t="s">
        <v>5557</v>
      </c>
      <c r="I1165" s="664">
        <v>0.3</v>
      </c>
      <c r="J1165" s="664">
        <v>1</v>
      </c>
      <c r="K1165" s="665">
        <v>0.3</v>
      </c>
    </row>
    <row r="1166" spans="1:11" ht="14.4" customHeight="1" x14ac:dyDescent="0.3">
      <c r="A1166" s="660" t="s">
        <v>576</v>
      </c>
      <c r="B1166" s="661" t="s">
        <v>577</v>
      </c>
      <c r="C1166" s="662" t="s">
        <v>598</v>
      </c>
      <c r="D1166" s="663" t="s">
        <v>2033</v>
      </c>
      <c r="E1166" s="662" t="s">
        <v>5714</v>
      </c>
      <c r="F1166" s="663" t="s">
        <v>5715</v>
      </c>
      <c r="G1166" s="662" t="s">
        <v>5558</v>
      </c>
      <c r="H1166" s="662" t="s">
        <v>5559</v>
      </c>
      <c r="I1166" s="664">
        <v>0.3</v>
      </c>
      <c r="J1166" s="664">
        <v>1</v>
      </c>
      <c r="K1166" s="665">
        <v>0.3</v>
      </c>
    </row>
    <row r="1167" spans="1:11" ht="14.4" customHeight="1" x14ac:dyDescent="0.3">
      <c r="A1167" s="660" t="s">
        <v>576</v>
      </c>
      <c r="B1167" s="661" t="s">
        <v>577</v>
      </c>
      <c r="C1167" s="662" t="s">
        <v>598</v>
      </c>
      <c r="D1167" s="663" t="s">
        <v>2033</v>
      </c>
      <c r="E1167" s="662" t="s">
        <v>5714</v>
      </c>
      <c r="F1167" s="663" t="s">
        <v>5715</v>
      </c>
      <c r="G1167" s="662" t="s">
        <v>5560</v>
      </c>
      <c r="H1167" s="662" t="s">
        <v>5561</v>
      </c>
      <c r="I1167" s="664">
        <v>0.4</v>
      </c>
      <c r="J1167" s="664">
        <v>1</v>
      </c>
      <c r="K1167" s="665">
        <v>0.4</v>
      </c>
    </row>
    <row r="1168" spans="1:11" ht="14.4" customHeight="1" x14ac:dyDescent="0.3">
      <c r="A1168" s="660" t="s">
        <v>576</v>
      </c>
      <c r="B1168" s="661" t="s">
        <v>577</v>
      </c>
      <c r="C1168" s="662" t="s">
        <v>598</v>
      </c>
      <c r="D1168" s="663" t="s">
        <v>2033</v>
      </c>
      <c r="E1168" s="662" t="s">
        <v>5714</v>
      </c>
      <c r="F1168" s="663" t="s">
        <v>5715</v>
      </c>
      <c r="G1168" s="662" t="s">
        <v>5562</v>
      </c>
      <c r="H1168" s="662" t="s">
        <v>5563</v>
      </c>
      <c r="I1168" s="664">
        <v>5750</v>
      </c>
      <c r="J1168" s="664">
        <v>1</v>
      </c>
      <c r="K1168" s="665">
        <v>5750</v>
      </c>
    </row>
    <row r="1169" spans="1:11" ht="14.4" customHeight="1" x14ac:dyDescent="0.3">
      <c r="A1169" s="660" t="s">
        <v>576</v>
      </c>
      <c r="B1169" s="661" t="s">
        <v>577</v>
      </c>
      <c r="C1169" s="662" t="s">
        <v>598</v>
      </c>
      <c r="D1169" s="663" t="s">
        <v>2033</v>
      </c>
      <c r="E1169" s="662" t="s">
        <v>5714</v>
      </c>
      <c r="F1169" s="663" t="s">
        <v>5715</v>
      </c>
      <c r="G1169" s="662" t="s">
        <v>5564</v>
      </c>
      <c r="H1169" s="662" t="s">
        <v>5565</v>
      </c>
      <c r="I1169" s="664">
        <v>5750</v>
      </c>
      <c r="J1169" s="664">
        <v>2</v>
      </c>
      <c r="K1169" s="665">
        <v>11500</v>
      </c>
    </row>
    <row r="1170" spans="1:11" ht="14.4" customHeight="1" x14ac:dyDescent="0.3">
      <c r="A1170" s="660" t="s">
        <v>576</v>
      </c>
      <c r="B1170" s="661" t="s">
        <v>577</v>
      </c>
      <c r="C1170" s="662" t="s">
        <v>598</v>
      </c>
      <c r="D1170" s="663" t="s">
        <v>2033</v>
      </c>
      <c r="E1170" s="662" t="s">
        <v>5714</v>
      </c>
      <c r="F1170" s="663" t="s">
        <v>5715</v>
      </c>
      <c r="G1170" s="662" t="s">
        <v>5566</v>
      </c>
      <c r="H1170" s="662" t="s">
        <v>5567</v>
      </c>
      <c r="I1170" s="664">
        <v>11500</v>
      </c>
      <c r="J1170" s="664">
        <v>1</v>
      </c>
      <c r="K1170" s="665">
        <v>11500</v>
      </c>
    </row>
    <row r="1171" spans="1:11" ht="14.4" customHeight="1" x14ac:dyDescent="0.3">
      <c r="A1171" s="660" t="s">
        <v>576</v>
      </c>
      <c r="B1171" s="661" t="s">
        <v>577</v>
      </c>
      <c r="C1171" s="662" t="s">
        <v>598</v>
      </c>
      <c r="D1171" s="663" t="s">
        <v>2033</v>
      </c>
      <c r="E1171" s="662" t="s">
        <v>5714</v>
      </c>
      <c r="F1171" s="663" t="s">
        <v>5715</v>
      </c>
      <c r="G1171" s="662" t="s">
        <v>5568</v>
      </c>
      <c r="H1171" s="662" t="s">
        <v>5569</v>
      </c>
      <c r="I1171" s="664">
        <v>5750</v>
      </c>
      <c r="J1171" s="664">
        <v>1</v>
      </c>
      <c r="K1171" s="665">
        <v>5750</v>
      </c>
    </row>
    <row r="1172" spans="1:11" ht="14.4" customHeight="1" x14ac:dyDescent="0.3">
      <c r="A1172" s="660" t="s">
        <v>576</v>
      </c>
      <c r="B1172" s="661" t="s">
        <v>577</v>
      </c>
      <c r="C1172" s="662" t="s">
        <v>598</v>
      </c>
      <c r="D1172" s="663" t="s">
        <v>2033</v>
      </c>
      <c r="E1172" s="662" t="s">
        <v>5714</v>
      </c>
      <c r="F1172" s="663" t="s">
        <v>5715</v>
      </c>
      <c r="G1172" s="662" t="s">
        <v>5570</v>
      </c>
      <c r="H1172" s="662" t="s">
        <v>5571</v>
      </c>
      <c r="I1172" s="664">
        <v>5750</v>
      </c>
      <c r="J1172" s="664">
        <v>1</v>
      </c>
      <c r="K1172" s="665">
        <v>5750</v>
      </c>
    </row>
    <row r="1173" spans="1:11" ht="14.4" customHeight="1" x14ac:dyDescent="0.3">
      <c r="A1173" s="660" t="s">
        <v>576</v>
      </c>
      <c r="B1173" s="661" t="s">
        <v>577</v>
      </c>
      <c r="C1173" s="662" t="s">
        <v>598</v>
      </c>
      <c r="D1173" s="663" t="s">
        <v>2033</v>
      </c>
      <c r="E1173" s="662" t="s">
        <v>5714</v>
      </c>
      <c r="F1173" s="663" t="s">
        <v>5715</v>
      </c>
      <c r="G1173" s="662" t="s">
        <v>5572</v>
      </c>
      <c r="H1173" s="662" t="s">
        <v>5573</v>
      </c>
      <c r="I1173" s="664">
        <v>11500</v>
      </c>
      <c r="J1173" s="664">
        <v>1</v>
      </c>
      <c r="K1173" s="665">
        <v>11500</v>
      </c>
    </row>
    <row r="1174" spans="1:11" ht="14.4" customHeight="1" x14ac:dyDescent="0.3">
      <c r="A1174" s="660" t="s">
        <v>576</v>
      </c>
      <c r="B1174" s="661" t="s">
        <v>577</v>
      </c>
      <c r="C1174" s="662" t="s">
        <v>598</v>
      </c>
      <c r="D1174" s="663" t="s">
        <v>2033</v>
      </c>
      <c r="E1174" s="662" t="s">
        <v>5714</v>
      </c>
      <c r="F1174" s="663" t="s">
        <v>5715</v>
      </c>
      <c r="G1174" s="662" t="s">
        <v>5574</v>
      </c>
      <c r="H1174" s="662" t="s">
        <v>5575</v>
      </c>
      <c r="I1174" s="664">
        <v>11500</v>
      </c>
      <c r="J1174" s="664">
        <v>1</v>
      </c>
      <c r="K1174" s="665">
        <v>11500</v>
      </c>
    </row>
    <row r="1175" spans="1:11" ht="14.4" customHeight="1" x14ac:dyDescent="0.3">
      <c r="A1175" s="660" t="s">
        <v>576</v>
      </c>
      <c r="B1175" s="661" t="s">
        <v>577</v>
      </c>
      <c r="C1175" s="662" t="s">
        <v>598</v>
      </c>
      <c r="D1175" s="663" t="s">
        <v>2033</v>
      </c>
      <c r="E1175" s="662" t="s">
        <v>5714</v>
      </c>
      <c r="F1175" s="663" t="s">
        <v>5715</v>
      </c>
      <c r="G1175" s="662" t="s">
        <v>5576</v>
      </c>
      <c r="H1175" s="662" t="s">
        <v>5577</v>
      </c>
      <c r="I1175" s="664">
        <v>5750</v>
      </c>
      <c r="J1175" s="664">
        <v>2</v>
      </c>
      <c r="K1175" s="665">
        <v>11500</v>
      </c>
    </row>
    <row r="1176" spans="1:11" ht="14.4" customHeight="1" x14ac:dyDescent="0.3">
      <c r="A1176" s="660" t="s">
        <v>576</v>
      </c>
      <c r="B1176" s="661" t="s">
        <v>577</v>
      </c>
      <c r="C1176" s="662" t="s">
        <v>598</v>
      </c>
      <c r="D1176" s="663" t="s">
        <v>2033</v>
      </c>
      <c r="E1176" s="662" t="s">
        <v>5714</v>
      </c>
      <c r="F1176" s="663" t="s">
        <v>5715</v>
      </c>
      <c r="G1176" s="662" t="s">
        <v>5578</v>
      </c>
      <c r="H1176" s="662" t="s">
        <v>5579</v>
      </c>
      <c r="I1176" s="664">
        <v>5750</v>
      </c>
      <c r="J1176" s="664">
        <v>1</v>
      </c>
      <c r="K1176" s="665">
        <v>5750</v>
      </c>
    </row>
    <row r="1177" spans="1:11" ht="14.4" customHeight="1" x14ac:dyDescent="0.3">
      <c r="A1177" s="660" t="s">
        <v>576</v>
      </c>
      <c r="B1177" s="661" t="s">
        <v>577</v>
      </c>
      <c r="C1177" s="662" t="s">
        <v>598</v>
      </c>
      <c r="D1177" s="663" t="s">
        <v>2033</v>
      </c>
      <c r="E1177" s="662" t="s">
        <v>5714</v>
      </c>
      <c r="F1177" s="663" t="s">
        <v>5715</v>
      </c>
      <c r="G1177" s="662" t="s">
        <v>5580</v>
      </c>
      <c r="H1177" s="662" t="s">
        <v>5581</v>
      </c>
      <c r="I1177" s="664">
        <v>11500</v>
      </c>
      <c r="J1177" s="664">
        <v>1</v>
      </c>
      <c r="K1177" s="665">
        <v>11500</v>
      </c>
    </row>
    <row r="1178" spans="1:11" ht="14.4" customHeight="1" x14ac:dyDescent="0.3">
      <c r="A1178" s="660" t="s">
        <v>576</v>
      </c>
      <c r="B1178" s="661" t="s">
        <v>577</v>
      </c>
      <c r="C1178" s="662" t="s">
        <v>598</v>
      </c>
      <c r="D1178" s="663" t="s">
        <v>2033</v>
      </c>
      <c r="E1178" s="662" t="s">
        <v>5714</v>
      </c>
      <c r="F1178" s="663" t="s">
        <v>5715</v>
      </c>
      <c r="G1178" s="662" t="s">
        <v>5582</v>
      </c>
      <c r="H1178" s="662" t="s">
        <v>5583</v>
      </c>
      <c r="I1178" s="664">
        <v>11500</v>
      </c>
      <c r="J1178" s="664">
        <v>1</v>
      </c>
      <c r="K1178" s="665">
        <v>11500</v>
      </c>
    </row>
    <row r="1179" spans="1:11" ht="14.4" customHeight="1" x14ac:dyDescent="0.3">
      <c r="A1179" s="660" t="s">
        <v>576</v>
      </c>
      <c r="B1179" s="661" t="s">
        <v>577</v>
      </c>
      <c r="C1179" s="662" t="s">
        <v>598</v>
      </c>
      <c r="D1179" s="663" t="s">
        <v>2033</v>
      </c>
      <c r="E1179" s="662" t="s">
        <v>5714</v>
      </c>
      <c r="F1179" s="663" t="s">
        <v>5715</v>
      </c>
      <c r="G1179" s="662" t="s">
        <v>5584</v>
      </c>
      <c r="H1179" s="662" t="s">
        <v>5585</v>
      </c>
      <c r="I1179" s="664">
        <v>5750</v>
      </c>
      <c r="J1179" s="664">
        <v>1</v>
      </c>
      <c r="K1179" s="665">
        <v>5750</v>
      </c>
    </row>
    <row r="1180" spans="1:11" ht="14.4" customHeight="1" x14ac:dyDescent="0.3">
      <c r="A1180" s="660" t="s">
        <v>576</v>
      </c>
      <c r="B1180" s="661" t="s">
        <v>577</v>
      </c>
      <c r="C1180" s="662" t="s">
        <v>598</v>
      </c>
      <c r="D1180" s="663" t="s">
        <v>2033</v>
      </c>
      <c r="E1180" s="662" t="s">
        <v>5714</v>
      </c>
      <c r="F1180" s="663" t="s">
        <v>5715</v>
      </c>
      <c r="G1180" s="662" t="s">
        <v>5586</v>
      </c>
      <c r="H1180" s="662" t="s">
        <v>5587</v>
      </c>
      <c r="I1180" s="664">
        <v>5750</v>
      </c>
      <c r="J1180" s="664">
        <v>1</v>
      </c>
      <c r="K1180" s="665">
        <v>5750</v>
      </c>
    </row>
    <row r="1181" spans="1:11" ht="14.4" customHeight="1" x14ac:dyDescent="0.3">
      <c r="A1181" s="660" t="s">
        <v>576</v>
      </c>
      <c r="B1181" s="661" t="s">
        <v>577</v>
      </c>
      <c r="C1181" s="662" t="s">
        <v>598</v>
      </c>
      <c r="D1181" s="663" t="s">
        <v>2033</v>
      </c>
      <c r="E1181" s="662" t="s">
        <v>5716</v>
      </c>
      <c r="F1181" s="663" t="s">
        <v>5717</v>
      </c>
      <c r="G1181" s="662" t="s">
        <v>5588</v>
      </c>
      <c r="H1181" s="662" t="s">
        <v>5589</v>
      </c>
      <c r="I1181" s="664">
        <v>24200</v>
      </c>
      <c r="J1181" s="664">
        <v>1</v>
      </c>
      <c r="K1181" s="665">
        <v>24200</v>
      </c>
    </row>
    <row r="1182" spans="1:11" ht="14.4" customHeight="1" x14ac:dyDescent="0.3">
      <c r="A1182" s="660" t="s">
        <v>576</v>
      </c>
      <c r="B1182" s="661" t="s">
        <v>577</v>
      </c>
      <c r="C1182" s="662" t="s">
        <v>598</v>
      </c>
      <c r="D1182" s="663" t="s">
        <v>2033</v>
      </c>
      <c r="E1182" s="662" t="s">
        <v>5700</v>
      </c>
      <c r="F1182" s="663" t="s">
        <v>5701</v>
      </c>
      <c r="G1182" s="662" t="s">
        <v>5590</v>
      </c>
      <c r="H1182" s="662" t="s">
        <v>5591</v>
      </c>
      <c r="I1182" s="664">
        <v>297.66000000000003</v>
      </c>
      <c r="J1182" s="664">
        <v>576</v>
      </c>
      <c r="K1182" s="665">
        <v>171452.15999999997</v>
      </c>
    </row>
    <row r="1183" spans="1:11" ht="14.4" customHeight="1" x14ac:dyDescent="0.3">
      <c r="A1183" s="660" t="s">
        <v>576</v>
      </c>
      <c r="B1183" s="661" t="s">
        <v>577</v>
      </c>
      <c r="C1183" s="662" t="s">
        <v>598</v>
      </c>
      <c r="D1183" s="663" t="s">
        <v>2033</v>
      </c>
      <c r="E1183" s="662" t="s">
        <v>5718</v>
      </c>
      <c r="F1183" s="663" t="s">
        <v>5719</v>
      </c>
      <c r="G1183" s="662" t="s">
        <v>5592</v>
      </c>
      <c r="H1183" s="662" t="s">
        <v>5593</v>
      </c>
      <c r="I1183" s="664">
        <v>59.46</v>
      </c>
      <c r="J1183" s="664">
        <v>540</v>
      </c>
      <c r="K1183" s="665">
        <v>32110.89</v>
      </c>
    </row>
    <row r="1184" spans="1:11" ht="14.4" customHeight="1" x14ac:dyDescent="0.3">
      <c r="A1184" s="660" t="s">
        <v>576</v>
      </c>
      <c r="B1184" s="661" t="s">
        <v>577</v>
      </c>
      <c r="C1184" s="662" t="s">
        <v>598</v>
      </c>
      <c r="D1184" s="663" t="s">
        <v>2033</v>
      </c>
      <c r="E1184" s="662" t="s">
        <v>5718</v>
      </c>
      <c r="F1184" s="663" t="s">
        <v>5719</v>
      </c>
      <c r="G1184" s="662" t="s">
        <v>5594</v>
      </c>
      <c r="H1184" s="662" t="s">
        <v>5595</v>
      </c>
      <c r="I1184" s="664">
        <v>28.104999999999997</v>
      </c>
      <c r="J1184" s="664">
        <v>360</v>
      </c>
      <c r="K1184" s="665">
        <v>10116.09</v>
      </c>
    </row>
    <row r="1185" spans="1:11" ht="14.4" customHeight="1" x14ac:dyDescent="0.3">
      <c r="A1185" s="660" t="s">
        <v>576</v>
      </c>
      <c r="B1185" s="661" t="s">
        <v>577</v>
      </c>
      <c r="C1185" s="662" t="s">
        <v>598</v>
      </c>
      <c r="D1185" s="663" t="s">
        <v>2033</v>
      </c>
      <c r="E1185" s="662" t="s">
        <v>5718</v>
      </c>
      <c r="F1185" s="663" t="s">
        <v>5719</v>
      </c>
      <c r="G1185" s="662" t="s">
        <v>5596</v>
      </c>
      <c r="H1185" s="662" t="s">
        <v>5597</v>
      </c>
      <c r="I1185" s="664">
        <v>30.73</v>
      </c>
      <c r="J1185" s="664">
        <v>252</v>
      </c>
      <c r="K1185" s="665">
        <v>7527.88</v>
      </c>
    </row>
    <row r="1186" spans="1:11" ht="14.4" customHeight="1" x14ac:dyDescent="0.3">
      <c r="A1186" s="660" t="s">
        <v>576</v>
      </c>
      <c r="B1186" s="661" t="s">
        <v>577</v>
      </c>
      <c r="C1186" s="662" t="s">
        <v>598</v>
      </c>
      <c r="D1186" s="663" t="s">
        <v>2033</v>
      </c>
      <c r="E1186" s="662" t="s">
        <v>5718</v>
      </c>
      <c r="F1186" s="663" t="s">
        <v>5719</v>
      </c>
      <c r="G1186" s="662" t="s">
        <v>5598</v>
      </c>
      <c r="H1186" s="662" t="s">
        <v>5599</v>
      </c>
      <c r="I1186" s="664">
        <v>62.980000000000004</v>
      </c>
      <c r="J1186" s="664">
        <v>648</v>
      </c>
      <c r="K1186" s="665">
        <v>40692.089999999997</v>
      </c>
    </row>
    <row r="1187" spans="1:11" ht="14.4" customHeight="1" x14ac:dyDescent="0.3">
      <c r="A1187" s="660" t="s">
        <v>576</v>
      </c>
      <c r="B1187" s="661" t="s">
        <v>577</v>
      </c>
      <c r="C1187" s="662" t="s">
        <v>598</v>
      </c>
      <c r="D1187" s="663" t="s">
        <v>2033</v>
      </c>
      <c r="E1187" s="662" t="s">
        <v>5718</v>
      </c>
      <c r="F1187" s="663" t="s">
        <v>5719</v>
      </c>
      <c r="G1187" s="662" t="s">
        <v>5600</v>
      </c>
      <c r="H1187" s="662" t="s">
        <v>5601</v>
      </c>
      <c r="I1187" s="664">
        <v>36.729999999999997</v>
      </c>
      <c r="J1187" s="664">
        <v>36</v>
      </c>
      <c r="K1187" s="665">
        <v>1322.37</v>
      </c>
    </row>
    <row r="1188" spans="1:11" ht="14.4" customHeight="1" x14ac:dyDescent="0.3">
      <c r="A1188" s="660" t="s">
        <v>576</v>
      </c>
      <c r="B1188" s="661" t="s">
        <v>577</v>
      </c>
      <c r="C1188" s="662" t="s">
        <v>598</v>
      </c>
      <c r="D1188" s="663" t="s">
        <v>2033</v>
      </c>
      <c r="E1188" s="662" t="s">
        <v>5718</v>
      </c>
      <c r="F1188" s="663" t="s">
        <v>5719</v>
      </c>
      <c r="G1188" s="662" t="s">
        <v>5602</v>
      </c>
      <c r="H1188" s="662" t="s">
        <v>5603</v>
      </c>
      <c r="I1188" s="664">
        <v>29.49</v>
      </c>
      <c r="J1188" s="664">
        <v>972</v>
      </c>
      <c r="K1188" s="665">
        <v>28662.28</v>
      </c>
    </row>
    <row r="1189" spans="1:11" ht="14.4" customHeight="1" x14ac:dyDescent="0.3">
      <c r="A1189" s="660" t="s">
        <v>576</v>
      </c>
      <c r="B1189" s="661" t="s">
        <v>577</v>
      </c>
      <c r="C1189" s="662" t="s">
        <v>598</v>
      </c>
      <c r="D1189" s="663" t="s">
        <v>2033</v>
      </c>
      <c r="E1189" s="662" t="s">
        <v>5718</v>
      </c>
      <c r="F1189" s="663" t="s">
        <v>5719</v>
      </c>
      <c r="G1189" s="662" t="s">
        <v>5604</v>
      </c>
      <c r="H1189" s="662" t="s">
        <v>5605</v>
      </c>
      <c r="I1189" s="664">
        <v>34.119999999999997</v>
      </c>
      <c r="J1189" s="664">
        <v>36</v>
      </c>
      <c r="K1189" s="665">
        <v>1228.3399999999999</v>
      </c>
    </row>
    <row r="1190" spans="1:11" ht="14.4" customHeight="1" x14ac:dyDescent="0.3">
      <c r="A1190" s="660" t="s">
        <v>576</v>
      </c>
      <c r="B1190" s="661" t="s">
        <v>577</v>
      </c>
      <c r="C1190" s="662" t="s">
        <v>598</v>
      </c>
      <c r="D1190" s="663" t="s">
        <v>2033</v>
      </c>
      <c r="E1190" s="662" t="s">
        <v>5718</v>
      </c>
      <c r="F1190" s="663" t="s">
        <v>5719</v>
      </c>
      <c r="G1190" s="662" t="s">
        <v>5606</v>
      </c>
      <c r="H1190" s="662" t="s">
        <v>5607</v>
      </c>
      <c r="I1190" s="664">
        <v>39.1</v>
      </c>
      <c r="J1190" s="664">
        <v>612</v>
      </c>
      <c r="K1190" s="665">
        <v>23929.200000000001</v>
      </c>
    </row>
    <row r="1191" spans="1:11" ht="14.4" customHeight="1" x14ac:dyDescent="0.3">
      <c r="A1191" s="660" t="s">
        <v>576</v>
      </c>
      <c r="B1191" s="661" t="s">
        <v>577</v>
      </c>
      <c r="C1191" s="662" t="s">
        <v>598</v>
      </c>
      <c r="D1191" s="663" t="s">
        <v>2033</v>
      </c>
      <c r="E1191" s="662" t="s">
        <v>5718</v>
      </c>
      <c r="F1191" s="663" t="s">
        <v>5719</v>
      </c>
      <c r="G1191" s="662" t="s">
        <v>5608</v>
      </c>
      <c r="H1191" s="662" t="s">
        <v>5609</v>
      </c>
      <c r="I1191" s="664">
        <v>31.31</v>
      </c>
      <c r="J1191" s="664">
        <v>360</v>
      </c>
      <c r="K1191" s="665">
        <v>11270.58</v>
      </c>
    </row>
    <row r="1192" spans="1:11" ht="14.4" customHeight="1" x14ac:dyDescent="0.3">
      <c r="A1192" s="660" t="s">
        <v>576</v>
      </c>
      <c r="B1192" s="661" t="s">
        <v>577</v>
      </c>
      <c r="C1192" s="662" t="s">
        <v>598</v>
      </c>
      <c r="D1192" s="663" t="s">
        <v>2033</v>
      </c>
      <c r="E1192" s="662" t="s">
        <v>5718</v>
      </c>
      <c r="F1192" s="663" t="s">
        <v>5719</v>
      </c>
      <c r="G1192" s="662" t="s">
        <v>5610</v>
      </c>
      <c r="H1192" s="662" t="s">
        <v>5611</v>
      </c>
      <c r="I1192" s="664">
        <v>457.60000000000008</v>
      </c>
      <c r="J1192" s="664">
        <v>36</v>
      </c>
      <c r="K1192" s="665">
        <v>16473.75</v>
      </c>
    </row>
    <row r="1193" spans="1:11" ht="14.4" customHeight="1" x14ac:dyDescent="0.3">
      <c r="A1193" s="660" t="s">
        <v>576</v>
      </c>
      <c r="B1193" s="661" t="s">
        <v>577</v>
      </c>
      <c r="C1193" s="662" t="s">
        <v>598</v>
      </c>
      <c r="D1193" s="663" t="s">
        <v>2033</v>
      </c>
      <c r="E1193" s="662" t="s">
        <v>5718</v>
      </c>
      <c r="F1193" s="663" t="s">
        <v>5719</v>
      </c>
      <c r="G1193" s="662" t="s">
        <v>5612</v>
      </c>
      <c r="H1193" s="662" t="s">
        <v>5613</v>
      </c>
      <c r="I1193" s="664">
        <v>93.17</v>
      </c>
      <c r="J1193" s="664">
        <v>72</v>
      </c>
      <c r="K1193" s="665">
        <v>6708.18</v>
      </c>
    </row>
    <row r="1194" spans="1:11" ht="14.4" customHeight="1" x14ac:dyDescent="0.3">
      <c r="A1194" s="660" t="s">
        <v>576</v>
      </c>
      <c r="B1194" s="661" t="s">
        <v>577</v>
      </c>
      <c r="C1194" s="662" t="s">
        <v>598</v>
      </c>
      <c r="D1194" s="663" t="s">
        <v>2033</v>
      </c>
      <c r="E1194" s="662" t="s">
        <v>5718</v>
      </c>
      <c r="F1194" s="663" t="s">
        <v>5719</v>
      </c>
      <c r="G1194" s="662" t="s">
        <v>5614</v>
      </c>
      <c r="H1194" s="662" t="s">
        <v>5615</v>
      </c>
      <c r="I1194" s="664">
        <v>50.12</v>
      </c>
      <c r="J1194" s="664">
        <v>324</v>
      </c>
      <c r="K1194" s="665">
        <v>16237.910000000002</v>
      </c>
    </row>
    <row r="1195" spans="1:11" ht="14.4" customHeight="1" x14ac:dyDescent="0.3">
      <c r="A1195" s="660" t="s">
        <v>576</v>
      </c>
      <c r="B1195" s="661" t="s">
        <v>577</v>
      </c>
      <c r="C1195" s="662" t="s">
        <v>598</v>
      </c>
      <c r="D1195" s="663" t="s">
        <v>2033</v>
      </c>
      <c r="E1195" s="662" t="s">
        <v>5718</v>
      </c>
      <c r="F1195" s="663" t="s">
        <v>5719</v>
      </c>
      <c r="G1195" s="662" t="s">
        <v>5616</v>
      </c>
      <c r="H1195" s="662" t="s">
        <v>5617</v>
      </c>
      <c r="I1195" s="664">
        <v>150.578</v>
      </c>
      <c r="J1195" s="664">
        <v>312</v>
      </c>
      <c r="K1195" s="665">
        <v>47743.229999999996</v>
      </c>
    </row>
    <row r="1196" spans="1:11" ht="14.4" customHeight="1" x14ac:dyDescent="0.3">
      <c r="A1196" s="660" t="s">
        <v>576</v>
      </c>
      <c r="B1196" s="661" t="s">
        <v>577</v>
      </c>
      <c r="C1196" s="662" t="s">
        <v>598</v>
      </c>
      <c r="D1196" s="663" t="s">
        <v>2033</v>
      </c>
      <c r="E1196" s="662" t="s">
        <v>5718</v>
      </c>
      <c r="F1196" s="663" t="s">
        <v>5719</v>
      </c>
      <c r="G1196" s="662" t="s">
        <v>5618</v>
      </c>
      <c r="H1196" s="662" t="s">
        <v>5619</v>
      </c>
      <c r="I1196" s="664">
        <v>111.33</v>
      </c>
      <c r="J1196" s="664">
        <v>36</v>
      </c>
      <c r="K1196" s="665">
        <v>4007.93</v>
      </c>
    </row>
    <row r="1197" spans="1:11" ht="14.4" customHeight="1" x14ac:dyDescent="0.3">
      <c r="A1197" s="660" t="s">
        <v>576</v>
      </c>
      <c r="B1197" s="661" t="s">
        <v>577</v>
      </c>
      <c r="C1197" s="662" t="s">
        <v>598</v>
      </c>
      <c r="D1197" s="663" t="s">
        <v>2033</v>
      </c>
      <c r="E1197" s="662" t="s">
        <v>5718</v>
      </c>
      <c r="F1197" s="663" t="s">
        <v>5719</v>
      </c>
      <c r="G1197" s="662" t="s">
        <v>5620</v>
      </c>
      <c r="H1197" s="662" t="s">
        <v>5621</v>
      </c>
      <c r="I1197" s="664">
        <v>63.18</v>
      </c>
      <c r="J1197" s="664">
        <v>144</v>
      </c>
      <c r="K1197" s="665">
        <v>9098.06</v>
      </c>
    </row>
    <row r="1198" spans="1:11" ht="14.4" customHeight="1" x14ac:dyDescent="0.3">
      <c r="A1198" s="660" t="s">
        <v>576</v>
      </c>
      <c r="B1198" s="661" t="s">
        <v>577</v>
      </c>
      <c r="C1198" s="662" t="s">
        <v>598</v>
      </c>
      <c r="D1198" s="663" t="s">
        <v>2033</v>
      </c>
      <c r="E1198" s="662" t="s">
        <v>5718</v>
      </c>
      <c r="F1198" s="663" t="s">
        <v>5719</v>
      </c>
      <c r="G1198" s="662" t="s">
        <v>5622</v>
      </c>
      <c r="H1198" s="662" t="s">
        <v>5623</v>
      </c>
      <c r="I1198" s="664">
        <v>127.02</v>
      </c>
      <c r="J1198" s="664">
        <v>72</v>
      </c>
      <c r="K1198" s="665">
        <v>9145.49</v>
      </c>
    </row>
    <row r="1199" spans="1:11" ht="14.4" customHeight="1" x14ac:dyDescent="0.3">
      <c r="A1199" s="660" t="s">
        <v>576</v>
      </c>
      <c r="B1199" s="661" t="s">
        <v>577</v>
      </c>
      <c r="C1199" s="662" t="s">
        <v>598</v>
      </c>
      <c r="D1199" s="663" t="s">
        <v>2033</v>
      </c>
      <c r="E1199" s="662" t="s">
        <v>5718</v>
      </c>
      <c r="F1199" s="663" t="s">
        <v>5719</v>
      </c>
      <c r="G1199" s="662" t="s">
        <v>5624</v>
      </c>
      <c r="H1199" s="662" t="s">
        <v>5625</v>
      </c>
      <c r="I1199" s="664">
        <v>162.78</v>
      </c>
      <c r="J1199" s="664">
        <v>60</v>
      </c>
      <c r="K1199" s="665">
        <v>9766.880000000001</v>
      </c>
    </row>
    <row r="1200" spans="1:11" ht="14.4" customHeight="1" x14ac:dyDescent="0.3">
      <c r="A1200" s="660" t="s">
        <v>576</v>
      </c>
      <c r="B1200" s="661" t="s">
        <v>577</v>
      </c>
      <c r="C1200" s="662" t="s">
        <v>598</v>
      </c>
      <c r="D1200" s="663" t="s">
        <v>2033</v>
      </c>
      <c r="E1200" s="662" t="s">
        <v>5718</v>
      </c>
      <c r="F1200" s="663" t="s">
        <v>5719</v>
      </c>
      <c r="G1200" s="662" t="s">
        <v>5626</v>
      </c>
      <c r="H1200" s="662" t="s">
        <v>5627</v>
      </c>
      <c r="I1200" s="664">
        <v>457.60000000000008</v>
      </c>
      <c r="J1200" s="664">
        <v>36</v>
      </c>
      <c r="K1200" s="665">
        <v>16473.75</v>
      </c>
    </row>
    <row r="1201" spans="1:11" ht="14.4" customHeight="1" x14ac:dyDescent="0.3">
      <c r="A1201" s="660" t="s">
        <v>576</v>
      </c>
      <c r="B1201" s="661" t="s">
        <v>577</v>
      </c>
      <c r="C1201" s="662" t="s">
        <v>598</v>
      </c>
      <c r="D1201" s="663" t="s">
        <v>2033</v>
      </c>
      <c r="E1201" s="662" t="s">
        <v>5702</v>
      </c>
      <c r="F1201" s="663" t="s">
        <v>5703</v>
      </c>
      <c r="G1201" s="662" t="s">
        <v>3939</v>
      </c>
      <c r="H1201" s="662" t="s">
        <v>3940</v>
      </c>
      <c r="I1201" s="664">
        <v>0.3</v>
      </c>
      <c r="J1201" s="664">
        <v>200</v>
      </c>
      <c r="K1201" s="665">
        <v>60</v>
      </c>
    </row>
    <row r="1202" spans="1:11" ht="14.4" customHeight="1" x14ac:dyDescent="0.3">
      <c r="A1202" s="660" t="s">
        <v>576</v>
      </c>
      <c r="B1202" s="661" t="s">
        <v>577</v>
      </c>
      <c r="C1202" s="662" t="s">
        <v>598</v>
      </c>
      <c r="D1202" s="663" t="s">
        <v>2033</v>
      </c>
      <c r="E1202" s="662" t="s">
        <v>5702</v>
      </c>
      <c r="F1202" s="663" t="s">
        <v>5703</v>
      </c>
      <c r="G1202" s="662" t="s">
        <v>3941</v>
      </c>
      <c r="H1202" s="662" t="s">
        <v>3942</v>
      </c>
      <c r="I1202" s="664">
        <v>0.68</v>
      </c>
      <c r="J1202" s="664">
        <v>300</v>
      </c>
      <c r="K1202" s="665">
        <v>204</v>
      </c>
    </row>
    <row r="1203" spans="1:11" ht="14.4" customHeight="1" x14ac:dyDescent="0.3">
      <c r="A1203" s="660" t="s">
        <v>576</v>
      </c>
      <c r="B1203" s="661" t="s">
        <v>577</v>
      </c>
      <c r="C1203" s="662" t="s">
        <v>598</v>
      </c>
      <c r="D1203" s="663" t="s">
        <v>2033</v>
      </c>
      <c r="E1203" s="662" t="s">
        <v>5702</v>
      </c>
      <c r="F1203" s="663" t="s">
        <v>5703</v>
      </c>
      <c r="G1203" s="662" t="s">
        <v>5628</v>
      </c>
      <c r="H1203" s="662" t="s">
        <v>5629</v>
      </c>
      <c r="I1203" s="664">
        <v>10.99</v>
      </c>
      <c r="J1203" s="664">
        <v>500</v>
      </c>
      <c r="K1203" s="665">
        <v>5493.4000000000005</v>
      </c>
    </row>
    <row r="1204" spans="1:11" ht="14.4" customHeight="1" x14ac:dyDescent="0.3">
      <c r="A1204" s="660" t="s">
        <v>576</v>
      </c>
      <c r="B1204" s="661" t="s">
        <v>577</v>
      </c>
      <c r="C1204" s="662" t="s">
        <v>598</v>
      </c>
      <c r="D1204" s="663" t="s">
        <v>2033</v>
      </c>
      <c r="E1204" s="662" t="s">
        <v>5702</v>
      </c>
      <c r="F1204" s="663" t="s">
        <v>5703</v>
      </c>
      <c r="G1204" s="662" t="s">
        <v>5630</v>
      </c>
      <c r="H1204" s="662" t="s">
        <v>5631</v>
      </c>
      <c r="I1204" s="664">
        <v>10.46</v>
      </c>
      <c r="J1204" s="664">
        <v>50</v>
      </c>
      <c r="K1204" s="665">
        <v>522.80999999999995</v>
      </c>
    </row>
    <row r="1205" spans="1:11" ht="14.4" customHeight="1" x14ac:dyDescent="0.3">
      <c r="A1205" s="660" t="s">
        <v>576</v>
      </c>
      <c r="B1205" s="661" t="s">
        <v>577</v>
      </c>
      <c r="C1205" s="662" t="s">
        <v>598</v>
      </c>
      <c r="D1205" s="663" t="s">
        <v>2033</v>
      </c>
      <c r="E1205" s="662" t="s">
        <v>5702</v>
      </c>
      <c r="F1205" s="663" t="s">
        <v>5703</v>
      </c>
      <c r="G1205" s="662" t="s">
        <v>5632</v>
      </c>
      <c r="H1205" s="662" t="s">
        <v>5633</v>
      </c>
      <c r="I1205" s="664">
        <v>10.99</v>
      </c>
      <c r="J1205" s="664">
        <v>100</v>
      </c>
      <c r="K1205" s="665">
        <v>1098.68</v>
      </c>
    </row>
    <row r="1206" spans="1:11" ht="14.4" customHeight="1" x14ac:dyDescent="0.3">
      <c r="A1206" s="660" t="s">
        <v>576</v>
      </c>
      <c r="B1206" s="661" t="s">
        <v>577</v>
      </c>
      <c r="C1206" s="662" t="s">
        <v>598</v>
      </c>
      <c r="D1206" s="663" t="s">
        <v>2033</v>
      </c>
      <c r="E1206" s="662" t="s">
        <v>5702</v>
      </c>
      <c r="F1206" s="663" t="s">
        <v>5703</v>
      </c>
      <c r="G1206" s="662" t="s">
        <v>5634</v>
      </c>
      <c r="H1206" s="662" t="s">
        <v>5635</v>
      </c>
      <c r="I1206" s="664">
        <v>10.99</v>
      </c>
      <c r="J1206" s="664">
        <v>200</v>
      </c>
      <c r="K1206" s="665">
        <v>2197.36</v>
      </c>
    </row>
    <row r="1207" spans="1:11" ht="14.4" customHeight="1" x14ac:dyDescent="0.3">
      <c r="A1207" s="660" t="s">
        <v>576</v>
      </c>
      <c r="B1207" s="661" t="s">
        <v>577</v>
      </c>
      <c r="C1207" s="662" t="s">
        <v>598</v>
      </c>
      <c r="D1207" s="663" t="s">
        <v>2033</v>
      </c>
      <c r="E1207" s="662" t="s">
        <v>5702</v>
      </c>
      <c r="F1207" s="663" t="s">
        <v>5703</v>
      </c>
      <c r="G1207" s="662" t="s">
        <v>5636</v>
      </c>
      <c r="H1207" s="662" t="s">
        <v>5637</v>
      </c>
      <c r="I1207" s="664">
        <v>10.99</v>
      </c>
      <c r="J1207" s="664">
        <v>200</v>
      </c>
      <c r="K1207" s="665">
        <v>2197.36</v>
      </c>
    </row>
    <row r="1208" spans="1:11" ht="14.4" customHeight="1" x14ac:dyDescent="0.3">
      <c r="A1208" s="660" t="s">
        <v>576</v>
      </c>
      <c r="B1208" s="661" t="s">
        <v>577</v>
      </c>
      <c r="C1208" s="662" t="s">
        <v>598</v>
      </c>
      <c r="D1208" s="663" t="s">
        <v>2033</v>
      </c>
      <c r="E1208" s="662" t="s">
        <v>5702</v>
      </c>
      <c r="F1208" s="663" t="s">
        <v>5703</v>
      </c>
      <c r="G1208" s="662" t="s">
        <v>5638</v>
      </c>
      <c r="H1208" s="662" t="s">
        <v>5639</v>
      </c>
      <c r="I1208" s="664">
        <v>10.452000000000002</v>
      </c>
      <c r="J1208" s="664">
        <v>500</v>
      </c>
      <c r="K1208" s="665">
        <v>5227.2000000000007</v>
      </c>
    </row>
    <row r="1209" spans="1:11" ht="14.4" customHeight="1" x14ac:dyDescent="0.3">
      <c r="A1209" s="660" t="s">
        <v>576</v>
      </c>
      <c r="B1209" s="661" t="s">
        <v>577</v>
      </c>
      <c r="C1209" s="662" t="s">
        <v>598</v>
      </c>
      <c r="D1209" s="663" t="s">
        <v>2033</v>
      </c>
      <c r="E1209" s="662" t="s">
        <v>5702</v>
      </c>
      <c r="F1209" s="663" t="s">
        <v>5703</v>
      </c>
      <c r="G1209" s="662" t="s">
        <v>5640</v>
      </c>
      <c r="H1209" s="662" t="s">
        <v>5641</v>
      </c>
      <c r="I1209" s="664">
        <v>10.455</v>
      </c>
      <c r="J1209" s="664">
        <v>400</v>
      </c>
      <c r="K1209" s="665">
        <v>4182.0200000000004</v>
      </c>
    </row>
    <row r="1210" spans="1:11" ht="14.4" customHeight="1" x14ac:dyDescent="0.3">
      <c r="A1210" s="660" t="s">
        <v>576</v>
      </c>
      <c r="B1210" s="661" t="s">
        <v>577</v>
      </c>
      <c r="C1210" s="662" t="s">
        <v>598</v>
      </c>
      <c r="D1210" s="663" t="s">
        <v>2033</v>
      </c>
      <c r="E1210" s="662" t="s">
        <v>5702</v>
      </c>
      <c r="F1210" s="663" t="s">
        <v>5703</v>
      </c>
      <c r="G1210" s="662" t="s">
        <v>5642</v>
      </c>
      <c r="H1210" s="662" t="s">
        <v>5643</v>
      </c>
      <c r="I1210" s="664">
        <v>13.21</v>
      </c>
      <c r="J1210" s="664">
        <v>300</v>
      </c>
      <c r="K1210" s="665">
        <v>3963.96</v>
      </c>
    </row>
    <row r="1211" spans="1:11" ht="14.4" customHeight="1" x14ac:dyDescent="0.3">
      <c r="A1211" s="660" t="s">
        <v>576</v>
      </c>
      <c r="B1211" s="661" t="s">
        <v>577</v>
      </c>
      <c r="C1211" s="662" t="s">
        <v>598</v>
      </c>
      <c r="D1211" s="663" t="s">
        <v>2033</v>
      </c>
      <c r="E1211" s="662" t="s">
        <v>5702</v>
      </c>
      <c r="F1211" s="663" t="s">
        <v>5703</v>
      </c>
      <c r="G1211" s="662" t="s">
        <v>5644</v>
      </c>
      <c r="H1211" s="662" t="s">
        <v>5645</v>
      </c>
      <c r="I1211" s="664">
        <v>13.21</v>
      </c>
      <c r="J1211" s="664">
        <v>300</v>
      </c>
      <c r="K1211" s="665">
        <v>3963.96</v>
      </c>
    </row>
    <row r="1212" spans="1:11" ht="14.4" customHeight="1" x14ac:dyDescent="0.3">
      <c r="A1212" s="660" t="s">
        <v>576</v>
      </c>
      <c r="B1212" s="661" t="s">
        <v>577</v>
      </c>
      <c r="C1212" s="662" t="s">
        <v>598</v>
      </c>
      <c r="D1212" s="663" t="s">
        <v>2033</v>
      </c>
      <c r="E1212" s="662" t="s">
        <v>5702</v>
      </c>
      <c r="F1212" s="663" t="s">
        <v>5703</v>
      </c>
      <c r="G1212" s="662" t="s">
        <v>5646</v>
      </c>
      <c r="H1212" s="662" t="s">
        <v>5647</v>
      </c>
      <c r="I1212" s="664">
        <v>13.21</v>
      </c>
      <c r="J1212" s="664">
        <v>100</v>
      </c>
      <c r="K1212" s="665">
        <v>1321.32</v>
      </c>
    </row>
    <row r="1213" spans="1:11" ht="14.4" customHeight="1" x14ac:dyDescent="0.3">
      <c r="A1213" s="660" t="s">
        <v>576</v>
      </c>
      <c r="B1213" s="661" t="s">
        <v>577</v>
      </c>
      <c r="C1213" s="662" t="s">
        <v>598</v>
      </c>
      <c r="D1213" s="663" t="s">
        <v>2033</v>
      </c>
      <c r="E1213" s="662" t="s">
        <v>5702</v>
      </c>
      <c r="F1213" s="663" t="s">
        <v>5703</v>
      </c>
      <c r="G1213" s="662" t="s">
        <v>5648</v>
      </c>
      <c r="H1213" s="662" t="s">
        <v>5649</v>
      </c>
      <c r="I1213" s="664">
        <v>10.99</v>
      </c>
      <c r="J1213" s="664">
        <v>100</v>
      </c>
      <c r="K1213" s="665">
        <v>1098.68</v>
      </c>
    </row>
    <row r="1214" spans="1:11" ht="14.4" customHeight="1" x14ac:dyDescent="0.3">
      <c r="A1214" s="660" t="s">
        <v>576</v>
      </c>
      <c r="B1214" s="661" t="s">
        <v>577</v>
      </c>
      <c r="C1214" s="662" t="s">
        <v>598</v>
      </c>
      <c r="D1214" s="663" t="s">
        <v>2033</v>
      </c>
      <c r="E1214" s="662" t="s">
        <v>5702</v>
      </c>
      <c r="F1214" s="663" t="s">
        <v>5703</v>
      </c>
      <c r="G1214" s="662" t="s">
        <v>5650</v>
      </c>
      <c r="H1214" s="662" t="s">
        <v>5651</v>
      </c>
      <c r="I1214" s="664">
        <v>13.21</v>
      </c>
      <c r="J1214" s="664">
        <v>100</v>
      </c>
      <c r="K1214" s="665">
        <v>1321.32</v>
      </c>
    </row>
    <row r="1215" spans="1:11" ht="14.4" customHeight="1" x14ac:dyDescent="0.3">
      <c r="A1215" s="660" t="s">
        <v>576</v>
      </c>
      <c r="B1215" s="661" t="s">
        <v>577</v>
      </c>
      <c r="C1215" s="662" t="s">
        <v>598</v>
      </c>
      <c r="D1215" s="663" t="s">
        <v>2033</v>
      </c>
      <c r="E1215" s="662" t="s">
        <v>5702</v>
      </c>
      <c r="F1215" s="663" t="s">
        <v>5703</v>
      </c>
      <c r="G1215" s="662" t="s">
        <v>5652</v>
      </c>
      <c r="H1215" s="662" t="s">
        <v>5653</v>
      </c>
      <c r="I1215" s="664">
        <v>11.36</v>
      </c>
      <c r="J1215" s="664">
        <v>140</v>
      </c>
      <c r="K1215" s="665">
        <v>1590.67</v>
      </c>
    </row>
    <row r="1216" spans="1:11" ht="14.4" customHeight="1" x14ac:dyDescent="0.3">
      <c r="A1216" s="660" t="s">
        <v>576</v>
      </c>
      <c r="B1216" s="661" t="s">
        <v>577</v>
      </c>
      <c r="C1216" s="662" t="s">
        <v>598</v>
      </c>
      <c r="D1216" s="663" t="s">
        <v>2033</v>
      </c>
      <c r="E1216" s="662" t="s">
        <v>5702</v>
      </c>
      <c r="F1216" s="663" t="s">
        <v>5703</v>
      </c>
      <c r="G1216" s="662" t="s">
        <v>5654</v>
      </c>
      <c r="H1216" s="662" t="s">
        <v>5655</v>
      </c>
      <c r="I1216" s="664">
        <v>13.21</v>
      </c>
      <c r="J1216" s="664">
        <v>100</v>
      </c>
      <c r="K1216" s="665">
        <v>1321.32</v>
      </c>
    </row>
    <row r="1217" spans="1:11" ht="14.4" customHeight="1" x14ac:dyDescent="0.3">
      <c r="A1217" s="660" t="s">
        <v>576</v>
      </c>
      <c r="B1217" s="661" t="s">
        <v>577</v>
      </c>
      <c r="C1217" s="662" t="s">
        <v>598</v>
      </c>
      <c r="D1217" s="663" t="s">
        <v>2033</v>
      </c>
      <c r="E1217" s="662" t="s">
        <v>5702</v>
      </c>
      <c r="F1217" s="663" t="s">
        <v>5703</v>
      </c>
      <c r="G1217" s="662" t="s">
        <v>5656</v>
      </c>
      <c r="H1217" s="662" t="s">
        <v>5657</v>
      </c>
      <c r="I1217" s="664">
        <v>11.36</v>
      </c>
      <c r="J1217" s="664">
        <v>40</v>
      </c>
      <c r="K1217" s="665">
        <v>454.48</v>
      </c>
    </row>
    <row r="1218" spans="1:11" ht="14.4" customHeight="1" x14ac:dyDescent="0.3">
      <c r="A1218" s="660" t="s">
        <v>576</v>
      </c>
      <c r="B1218" s="661" t="s">
        <v>577</v>
      </c>
      <c r="C1218" s="662" t="s">
        <v>598</v>
      </c>
      <c r="D1218" s="663" t="s">
        <v>2033</v>
      </c>
      <c r="E1218" s="662" t="s">
        <v>5702</v>
      </c>
      <c r="F1218" s="663" t="s">
        <v>5703</v>
      </c>
      <c r="G1218" s="662" t="s">
        <v>5658</v>
      </c>
      <c r="H1218" s="662" t="s">
        <v>5659</v>
      </c>
      <c r="I1218" s="664">
        <v>1286.2</v>
      </c>
      <c r="J1218" s="664">
        <v>1</v>
      </c>
      <c r="K1218" s="665">
        <v>1286.2</v>
      </c>
    </row>
    <row r="1219" spans="1:11" ht="14.4" customHeight="1" x14ac:dyDescent="0.3">
      <c r="A1219" s="660" t="s">
        <v>576</v>
      </c>
      <c r="B1219" s="661" t="s">
        <v>577</v>
      </c>
      <c r="C1219" s="662" t="s">
        <v>598</v>
      </c>
      <c r="D1219" s="663" t="s">
        <v>2033</v>
      </c>
      <c r="E1219" s="662" t="s">
        <v>5704</v>
      </c>
      <c r="F1219" s="663" t="s">
        <v>5705</v>
      </c>
      <c r="G1219" s="662" t="s">
        <v>5660</v>
      </c>
      <c r="H1219" s="662" t="s">
        <v>5661</v>
      </c>
      <c r="I1219" s="664">
        <v>20.69</v>
      </c>
      <c r="J1219" s="664">
        <v>100</v>
      </c>
      <c r="K1219" s="665">
        <v>2069.1</v>
      </c>
    </row>
    <row r="1220" spans="1:11" ht="14.4" customHeight="1" x14ac:dyDescent="0.3">
      <c r="A1220" s="660" t="s">
        <v>576</v>
      </c>
      <c r="B1220" s="661" t="s">
        <v>577</v>
      </c>
      <c r="C1220" s="662" t="s">
        <v>598</v>
      </c>
      <c r="D1220" s="663" t="s">
        <v>2033</v>
      </c>
      <c r="E1220" s="662" t="s">
        <v>5704</v>
      </c>
      <c r="F1220" s="663" t="s">
        <v>5705</v>
      </c>
      <c r="G1220" s="662" t="s">
        <v>5662</v>
      </c>
      <c r="H1220" s="662" t="s">
        <v>5663</v>
      </c>
      <c r="I1220" s="664">
        <v>7.5014285714285709</v>
      </c>
      <c r="J1220" s="664">
        <v>1980</v>
      </c>
      <c r="K1220" s="665">
        <v>14853.2</v>
      </c>
    </row>
    <row r="1221" spans="1:11" ht="14.4" customHeight="1" x14ac:dyDescent="0.3">
      <c r="A1221" s="660" t="s">
        <v>576</v>
      </c>
      <c r="B1221" s="661" t="s">
        <v>577</v>
      </c>
      <c r="C1221" s="662" t="s">
        <v>598</v>
      </c>
      <c r="D1221" s="663" t="s">
        <v>2033</v>
      </c>
      <c r="E1221" s="662" t="s">
        <v>5704</v>
      </c>
      <c r="F1221" s="663" t="s">
        <v>5705</v>
      </c>
      <c r="G1221" s="662" t="s">
        <v>5664</v>
      </c>
      <c r="H1221" s="662" t="s">
        <v>5665</v>
      </c>
      <c r="I1221" s="664">
        <v>7.504999999999999</v>
      </c>
      <c r="J1221" s="664">
        <v>800</v>
      </c>
      <c r="K1221" s="665">
        <v>6005</v>
      </c>
    </row>
    <row r="1222" spans="1:11" ht="14.4" customHeight="1" x14ac:dyDescent="0.3">
      <c r="A1222" s="660" t="s">
        <v>576</v>
      </c>
      <c r="B1222" s="661" t="s">
        <v>577</v>
      </c>
      <c r="C1222" s="662" t="s">
        <v>598</v>
      </c>
      <c r="D1222" s="663" t="s">
        <v>2033</v>
      </c>
      <c r="E1222" s="662" t="s">
        <v>5704</v>
      </c>
      <c r="F1222" s="663" t="s">
        <v>5705</v>
      </c>
      <c r="G1222" s="662" t="s">
        <v>5666</v>
      </c>
      <c r="H1222" s="662" t="s">
        <v>5667</v>
      </c>
      <c r="I1222" s="664">
        <v>7.504999999999999</v>
      </c>
      <c r="J1222" s="664">
        <v>1350</v>
      </c>
      <c r="K1222" s="665">
        <v>10132.700000000001</v>
      </c>
    </row>
    <row r="1223" spans="1:11" ht="14.4" customHeight="1" x14ac:dyDescent="0.3">
      <c r="A1223" s="660" t="s">
        <v>576</v>
      </c>
      <c r="B1223" s="661" t="s">
        <v>577</v>
      </c>
      <c r="C1223" s="662" t="s">
        <v>598</v>
      </c>
      <c r="D1223" s="663" t="s">
        <v>2033</v>
      </c>
      <c r="E1223" s="662" t="s">
        <v>5704</v>
      </c>
      <c r="F1223" s="663" t="s">
        <v>5705</v>
      </c>
      <c r="G1223" s="662" t="s">
        <v>5668</v>
      </c>
      <c r="H1223" s="662" t="s">
        <v>5669</v>
      </c>
      <c r="I1223" s="664">
        <v>7.5030000000000001</v>
      </c>
      <c r="J1223" s="664">
        <v>2850</v>
      </c>
      <c r="K1223" s="665">
        <v>21386.5</v>
      </c>
    </row>
    <row r="1224" spans="1:11" ht="14.4" customHeight="1" x14ac:dyDescent="0.3">
      <c r="A1224" s="660" t="s">
        <v>576</v>
      </c>
      <c r="B1224" s="661" t="s">
        <v>577</v>
      </c>
      <c r="C1224" s="662" t="s">
        <v>598</v>
      </c>
      <c r="D1224" s="663" t="s">
        <v>2033</v>
      </c>
      <c r="E1224" s="662" t="s">
        <v>5704</v>
      </c>
      <c r="F1224" s="663" t="s">
        <v>5705</v>
      </c>
      <c r="G1224" s="662" t="s">
        <v>5670</v>
      </c>
      <c r="H1224" s="662" t="s">
        <v>5671</v>
      </c>
      <c r="I1224" s="664">
        <v>7.5039999999999996</v>
      </c>
      <c r="J1224" s="664">
        <v>1095</v>
      </c>
      <c r="K1224" s="665">
        <v>8218.2999999999993</v>
      </c>
    </row>
    <row r="1225" spans="1:11" ht="14.4" customHeight="1" x14ac:dyDescent="0.3">
      <c r="A1225" s="660" t="s">
        <v>576</v>
      </c>
      <c r="B1225" s="661" t="s">
        <v>577</v>
      </c>
      <c r="C1225" s="662" t="s">
        <v>598</v>
      </c>
      <c r="D1225" s="663" t="s">
        <v>2033</v>
      </c>
      <c r="E1225" s="662" t="s">
        <v>5704</v>
      </c>
      <c r="F1225" s="663" t="s">
        <v>5705</v>
      </c>
      <c r="G1225" s="662" t="s">
        <v>5672</v>
      </c>
      <c r="H1225" s="662" t="s">
        <v>5673</v>
      </c>
      <c r="I1225" s="664">
        <v>20.69</v>
      </c>
      <c r="J1225" s="664">
        <v>100</v>
      </c>
      <c r="K1225" s="665">
        <v>2069</v>
      </c>
    </row>
    <row r="1226" spans="1:11" ht="14.4" customHeight="1" x14ac:dyDescent="0.3">
      <c r="A1226" s="660" t="s">
        <v>576</v>
      </c>
      <c r="B1226" s="661" t="s">
        <v>577</v>
      </c>
      <c r="C1226" s="662" t="s">
        <v>598</v>
      </c>
      <c r="D1226" s="663" t="s">
        <v>2033</v>
      </c>
      <c r="E1226" s="662" t="s">
        <v>5704</v>
      </c>
      <c r="F1226" s="663" t="s">
        <v>5705</v>
      </c>
      <c r="G1226" s="662" t="s">
        <v>5674</v>
      </c>
      <c r="H1226" s="662" t="s">
        <v>5675</v>
      </c>
      <c r="I1226" s="664">
        <v>20.69</v>
      </c>
      <c r="J1226" s="664">
        <v>400</v>
      </c>
      <c r="K1226" s="665">
        <v>8276</v>
      </c>
    </row>
    <row r="1227" spans="1:11" ht="14.4" customHeight="1" x14ac:dyDescent="0.3">
      <c r="A1227" s="660" t="s">
        <v>576</v>
      </c>
      <c r="B1227" s="661" t="s">
        <v>577</v>
      </c>
      <c r="C1227" s="662" t="s">
        <v>598</v>
      </c>
      <c r="D1227" s="663" t="s">
        <v>2033</v>
      </c>
      <c r="E1227" s="662" t="s">
        <v>5704</v>
      </c>
      <c r="F1227" s="663" t="s">
        <v>5705</v>
      </c>
      <c r="G1227" s="662" t="s">
        <v>5676</v>
      </c>
      <c r="H1227" s="662" t="s">
        <v>5677</v>
      </c>
      <c r="I1227" s="664">
        <v>2.94</v>
      </c>
      <c r="J1227" s="664">
        <v>800</v>
      </c>
      <c r="K1227" s="665">
        <v>2351.4699999999998</v>
      </c>
    </row>
    <row r="1228" spans="1:11" ht="14.4" customHeight="1" x14ac:dyDescent="0.3">
      <c r="A1228" s="660" t="s">
        <v>576</v>
      </c>
      <c r="B1228" s="661" t="s">
        <v>577</v>
      </c>
      <c r="C1228" s="662" t="s">
        <v>598</v>
      </c>
      <c r="D1228" s="663" t="s">
        <v>2033</v>
      </c>
      <c r="E1228" s="662" t="s">
        <v>5704</v>
      </c>
      <c r="F1228" s="663" t="s">
        <v>5705</v>
      </c>
      <c r="G1228" s="662" t="s">
        <v>5678</v>
      </c>
      <c r="H1228" s="662" t="s">
        <v>5679</v>
      </c>
      <c r="I1228" s="664">
        <v>11.01</v>
      </c>
      <c r="J1228" s="664">
        <v>80</v>
      </c>
      <c r="K1228" s="665">
        <v>880.88</v>
      </c>
    </row>
    <row r="1229" spans="1:11" ht="14.4" customHeight="1" x14ac:dyDescent="0.3">
      <c r="A1229" s="660" t="s">
        <v>576</v>
      </c>
      <c r="B1229" s="661" t="s">
        <v>577</v>
      </c>
      <c r="C1229" s="662" t="s">
        <v>598</v>
      </c>
      <c r="D1229" s="663" t="s">
        <v>2033</v>
      </c>
      <c r="E1229" s="662" t="s">
        <v>5704</v>
      </c>
      <c r="F1229" s="663" t="s">
        <v>5705</v>
      </c>
      <c r="G1229" s="662" t="s">
        <v>5680</v>
      </c>
      <c r="H1229" s="662" t="s">
        <v>5681</v>
      </c>
      <c r="I1229" s="664">
        <v>10.55</v>
      </c>
      <c r="J1229" s="664">
        <v>160</v>
      </c>
      <c r="K1229" s="665">
        <v>1688.2</v>
      </c>
    </row>
    <row r="1230" spans="1:11" ht="14.4" customHeight="1" x14ac:dyDescent="0.3">
      <c r="A1230" s="660" t="s">
        <v>576</v>
      </c>
      <c r="B1230" s="661" t="s">
        <v>577</v>
      </c>
      <c r="C1230" s="662" t="s">
        <v>598</v>
      </c>
      <c r="D1230" s="663" t="s">
        <v>2033</v>
      </c>
      <c r="E1230" s="662" t="s">
        <v>5704</v>
      </c>
      <c r="F1230" s="663" t="s">
        <v>5705</v>
      </c>
      <c r="G1230" s="662" t="s">
        <v>3823</v>
      </c>
      <c r="H1230" s="662" t="s">
        <v>3824</v>
      </c>
      <c r="I1230" s="664">
        <v>0.71</v>
      </c>
      <c r="J1230" s="664">
        <v>7200</v>
      </c>
      <c r="K1230" s="665">
        <v>5112</v>
      </c>
    </row>
    <row r="1231" spans="1:11" ht="14.4" customHeight="1" x14ac:dyDescent="0.3">
      <c r="A1231" s="660" t="s">
        <v>576</v>
      </c>
      <c r="B1231" s="661" t="s">
        <v>577</v>
      </c>
      <c r="C1231" s="662" t="s">
        <v>598</v>
      </c>
      <c r="D1231" s="663" t="s">
        <v>2033</v>
      </c>
      <c r="E1231" s="662" t="s">
        <v>5704</v>
      </c>
      <c r="F1231" s="663" t="s">
        <v>5705</v>
      </c>
      <c r="G1231" s="662" t="s">
        <v>3825</v>
      </c>
      <c r="H1231" s="662" t="s">
        <v>3826</v>
      </c>
      <c r="I1231" s="664">
        <v>0.71</v>
      </c>
      <c r="J1231" s="664">
        <v>7000</v>
      </c>
      <c r="K1231" s="665">
        <v>4970</v>
      </c>
    </row>
    <row r="1232" spans="1:11" ht="14.4" customHeight="1" x14ac:dyDescent="0.3">
      <c r="A1232" s="660" t="s">
        <v>576</v>
      </c>
      <c r="B1232" s="661" t="s">
        <v>577</v>
      </c>
      <c r="C1232" s="662" t="s">
        <v>598</v>
      </c>
      <c r="D1232" s="663" t="s">
        <v>2033</v>
      </c>
      <c r="E1232" s="662" t="s">
        <v>5704</v>
      </c>
      <c r="F1232" s="663" t="s">
        <v>5705</v>
      </c>
      <c r="G1232" s="662" t="s">
        <v>5682</v>
      </c>
      <c r="H1232" s="662" t="s">
        <v>5683</v>
      </c>
      <c r="I1232" s="664">
        <v>12.59</v>
      </c>
      <c r="J1232" s="664">
        <v>80</v>
      </c>
      <c r="K1232" s="665">
        <v>1007.2</v>
      </c>
    </row>
    <row r="1233" spans="1:11" ht="14.4" customHeight="1" x14ac:dyDescent="0.3">
      <c r="A1233" s="660" t="s">
        <v>576</v>
      </c>
      <c r="B1233" s="661" t="s">
        <v>577</v>
      </c>
      <c r="C1233" s="662" t="s">
        <v>598</v>
      </c>
      <c r="D1233" s="663" t="s">
        <v>2033</v>
      </c>
      <c r="E1233" s="662" t="s">
        <v>5720</v>
      </c>
      <c r="F1233" s="663" t="s">
        <v>5721</v>
      </c>
      <c r="G1233" s="662" t="s">
        <v>5684</v>
      </c>
      <c r="H1233" s="662" t="s">
        <v>5685</v>
      </c>
      <c r="I1233" s="664">
        <v>34756.449999999997</v>
      </c>
      <c r="J1233" s="664">
        <v>3</v>
      </c>
      <c r="K1233" s="665">
        <v>104269.34999999999</v>
      </c>
    </row>
    <row r="1234" spans="1:11" ht="14.4" customHeight="1" x14ac:dyDescent="0.3">
      <c r="A1234" s="660" t="s">
        <v>576</v>
      </c>
      <c r="B1234" s="661" t="s">
        <v>577</v>
      </c>
      <c r="C1234" s="662" t="s">
        <v>598</v>
      </c>
      <c r="D1234" s="663" t="s">
        <v>2033</v>
      </c>
      <c r="E1234" s="662" t="s">
        <v>5720</v>
      </c>
      <c r="F1234" s="663" t="s">
        <v>5721</v>
      </c>
      <c r="G1234" s="662" t="s">
        <v>5686</v>
      </c>
      <c r="H1234" s="662" t="s">
        <v>5687</v>
      </c>
      <c r="I1234" s="664">
        <v>18178.099999999999</v>
      </c>
      <c r="J1234" s="664">
        <v>1</v>
      </c>
      <c r="K1234" s="665">
        <v>18178.099999999999</v>
      </c>
    </row>
    <row r="1235" spans="1:11" ht="14.4" customHeight="1" x14ac:dyDescent="0.3">
      <c r="A1235" s="660" t="s">
        <v>576</v>
      </c>
      <c r="B1235" s="661" t="s">
        <v>577</v>
      </c>
      <c r="C1235" s="662" t="s">
        <v>598</v>
      </c>
      <c r="D1235" s="663" t="s">
        <v>2033</v>
      </c>
      <c r="E1235" s="662" t="s">
        <v>5720</v>
      </c>
      <c r="F1235" s="663" t="s">
        <v>5721</v>
      </c>
      <c r="G1235" s="662" t="s">
        <v>5688</v>
      </c>
      <c r="H1235" s="662" t="s">
        <v>5689</v>
      </c>
      <c r="I1235" s="664">
        <v>7705</v>
      </c>
      <c r="J1235" s="664">
        <v>1</v>
      </c>
      <c r="K1235" s="665">
        <v>7705</v>
      </c>
    </row>
    <row r="1236" spans="1:11" ht="14.4" customHeight="1" x14ac:dyDescent="0.3">
      <c r="A1236" s="660" t="s">
        <v>576</v>
      </c>
      <c r="B1236" s="661" t="s">
        <v>577</v>
      </c>
      <c r="C1236" s="662" t="s">
        <v>598</v>
      </c>
      <c r="D1236" s="663" t="s">
        <v>2033</v>
      </c>
      <c r="E1236" s="662" t="s">
        <v>5710</v>
      </c>
      <c r="F1236" s="663" t="s">
        <v>5711</v>
      </c>
      <c r="G1236" s="662" t="s">
        <v>5690</v>
      </c>
      <c r="H1236" s="662" t="s">
        <v>5691</v>
      </c>
      <c r="I1236" s="664">
        <v>23.47666666666667</v>
      </c>
      <c r="J1236" s="664">
        <v>240</v>
      </c>
      <c r="K1236" s="665">
        <v>5634</v>
      </c>
    </row>
    <row r="1237" spans="1:11" ht="14.4" customHeight="1" x14ac:dyDescent="0.3">
      <c r="A1237" s="660" t="s">
        <v>576</v>
      </c>
      <c r="B1237" s="661" t="s">
        <v>577</v>
      </c>
      <c r="C1237" s="662" t="s">
        <v>598</v>
      </c>
      <c r="D1237" s="663" t="s">
        <v>2033</v>
      </c>
      <c r="E1237" s="662" t="s">
        <v>5710</v>
      </c>
      <c r="F1237" s="663" t="s">
        <v>5711</v>
      </c>
      <c r="G1237" s="662" t="s">
        <v>5692</v>
      </c>
      <c r="H1237" s="662" t="s">
        <v>5693</v>
      </c>
      <c r="I1237" s="664">
        <v>1317.69</v>
      </c>
      <c r="J1237" s="664">
        <v>1</v>
      </c>
      <c r="K1237" s="665">
        <v>1317.69</v>
      </c>
    </row>
    <row r="1238" spans="1:11" ht="14.4" customHeight="1" thickBot="1" x14ac:dyDescent="0.35">
      <c r="A1238" s="666" t="s">
        <v>576</v>
      </c>
      <c r="B1238" s="667" t="s">
        <v>577</v>
      </c>
      <c r="C1238" s="668" t="s">
        <v>598</v>
      </c>
      <c r="D1238" s="669" t="s">
        <v>2033</v>
      </c>
      <c r="E1238" s="668" t="s">
        <v>5710</v>
      </c>
      <c r="F1238" s="669" t="s">
        <v>5711</v>
      </c>
      <c r="G1238" s="668" t="s">
        <v>5694</v>
      </c>
      <c r="H1238" s="668" t="s">
        <v>5695</v>
      </c>
      <c r="I1238" s="670">
        <v>1.21</v>
      </c>
      <c r="J1238" s="670">
        <v>1</v>
      </c>
      <c r="K1238" s="671">
        <v>1.21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1" width="13.109375" hidden="1" customWidth="1"/>
    <col min="22" max="22" width="13.109375" customWidth="1"/>
    <col min="23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88.3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18.7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43.5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0.1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8.9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2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10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0.1</v>
      </c>
      <c r="AH6" s="767">
        <f xml:space="preserve">
TRUNC(IF($A$4&lt;=12,SUMIFS('ON Data'!AN:AN,'ON Data'!$D:$D,$A$4,'ON Data'!$E:$E,1),SUMIFS('ON Data'!AN:AN,'ON Data'!$E:$E,1)/'ON Data'!$D$3),1)</f>
        <v>4.8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79632.040000000008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17694.400000000001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38322.14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140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8227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1962.75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8241.75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328.00000000000006</v>
      </c>
      <c r="AH11" s="770">
        <f xml:space="preserve">
IF($A$4&lt;=12,SUMIFS('ON Data'!AN:AN,'ON Data'!$D:$D,$A$4,'ON Data'!$E:$E,2),SUMIFS('ON Data'!AN:AN,'ON Data'!$E:$E,2))</f>
        <v>4716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764.52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699.8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64.72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3259.6000000000004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2782.6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398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30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49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108</v>
      </c>
      <c r="C14" s="414">
        <f xml:space="preserve">
IF($A$4&lt;=12,SUMIFS('ON Data'!G:G,'ON Data'!$D:$D,$A$4,'ON Data'!$E:$E,5),SUMIFS('ON Data'!G:G,'ON Data'!$E:$E,5))</f>
        <v>108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58472</v>
      </c>
      <c r="C18" s="411">
        <f t="shared" ref="C18:G18" si="0" xml:space="preserve">
C19-C16-C17</f>
        <v>0</v>
      </c>
      <c r="D18" s="412">
        <f t="shared" si="0"/>
        <v>12216</v>
      </c>
      <c r="E18" s="412">
        <f t="shared" si="0"/>
        <v>0</v>
      </c>
      <c r="F18" s="412">
        <f t="shared" si="0"/>
        <v>4500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6742</v>
      </c>
      <c r="AB18" s="412">
        <f t="shared" si="1"/>
        <v>0</v>
      </c>
      <c r="AC18" s="412">
        <f t="shared" si="1"/>
        <v>0</v>
      </c>
      <c r="AD18" s="412">
        <f t="shared" si="1"/>
        <v>35014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0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58472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12216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4500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6742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35014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0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18428576</v>
      </c>
      <c r="C20" s="423">
        <f xml:space="preserve">
IF($A$4&lt;=12,SUMIFS('ON Data'!G:G,'ON Data'!$D:$D,$A$4,'ON Data'!$E:$E,6),SUMIFS('ON Data'!G:G,'ON Data'!$E:$E,6))</f>
        <v>21600</v>
      </c>
      <c r="D20" s="424">
        <f xml:space="preserve">
IF($A$4&lt;=12,SUMIFS('ON Data'!H:H,'ON Data'!$D:$D,$A$4,'ON Data'!$E:$E,6),SUMIFS('ON Data'!H:H,'ON Data'!$E:$E,6))</f>
        <v>8318312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7122275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55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1081477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242226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993566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10263</v>
      </c>
      <c r="AH20" s="774">
        <f xml:space="preserve">
IF($A$4&lt;=12,SUMIFS('ON Data'!AN:AN,'ON Data'!$D:$D,$A$4,'ON Data'!$E:$E,6),SUMIFS('ON Data'!AN:AN,'ON Data'!$E:$E,6))</f>
        <v>638802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18428576</v>
      </c>
      <c r="C23" s="414">
        <f t="shared" ref="C23:G23" si="4" xml:space="preserve">
IF(C21="","",C20-C21)</f>
        <v>21600</v>
      </c>
      <c r="D23" s="415">
        <f t="shared" si="4"/>
        <v>8318312</v>
      </c>
      <c r="E23" s="415">
        <f t="shared" si="4"/>
        <v>0</v>
      </c>
      <c r="F23" s="415">
        <f t="shared" si="4"/>
        <v>7122275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55</v>
      </c>
      <c r="W23" s="415">
        <f t="shared" si="5"/>
        <v>0</v>
      </c>
      <c r="X23" s="415">
        <f t="shared" si="5"/>
        <v>0</v>
      </c>
      <c r="Y23" s="415">
        <f t="shared" si="5"/>
        <v>1081477</v>
      </c>
      <c r="Z23" s="415">
        <f t="shared" si="5"/>
        <v>0</v>
      </c>
      <c r="AA23" s="415">
        <f t="shared" si="5"/>
        <v>242226</v>
      </c>
      <c r="AB23" s="415">
        <f t="shared" si="5"/>
        <v>0</v>
      </c>
      <c r="AC23" s="415">
        <f t="shared" si="5"/>
        <v>0</v>
      </c>
      <c r="AD23" s="415">
        <f t="shared" si="5"/>
        <v>993566</v>
      </c>
      <c r="AE23" s="415">
        <f t="shared" si="5"/>
        <v>0</v>
      </c>
      <c r="AF23" s="415">
        <f t="shared" si="5"/>
        <v>0</v>
      </c>
      <c r="AG23" s="415">
        <f t="shared" si="5"/>
        <v>10263</v>
      </c>
      <c r="AH23" s="771">
        <f t="shared" si="5"/>
        <v>638802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29236</v>
      </c>
      <c r="C25" s="782">
        <f xml:space="preserve">
IF($A$4&lt;=12,SUMIFS('ON Data'!H:H,'ON Data'!$D:$D,$A$4,'ON Data'!$E:$E,10),SUMIFS('ON Data'!H:H,'ON Data'!$E:$E,10))</f>
        <v>100</v>
      </c>
      <c r="D25" s="757"/>
      <c r="E25" s="758"/>
      <c r="F25" s="758">
        <f xml:space="preserve">
IF($A$4&lt;=12,SUMIFS('ON Data'!K:K,'ON Data'!$D:$D,$A$4,'ON Data'!$E:$E,10),SUMIFS('ON Data'!K:K,'ON Data'!$E:$E,10))</f>
        <v>29136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59481.15012031838</v>
      </c>
      <c r="C26" s="782">
        <f xml:space="preserve">
IF($A$4&lt;=12,SUMIFS('ON Data'!H:H,'ON Data'!$D:$D,$A$4,'ON Data'!$E:$E,11),SUMIFS('ON Data'!H:H,'ON Data'!$E:$E,11))</f>
        <v>36481.15012031838</v>
      </c>
      <c r="D26" s="757"/>
      <c r="E26" s="758"/>
      <c r="F26" s="759">
        <f xml:space="preserve">
IF($A$4&lt;=12,SUMIFS('ON Data'!K:K,'ON Data'!$D:$D,$A$4,'ON Data'!$E:$E,11),SUMIFS('ON Data'!K:K,'ON Data'!$E:$E,11))</f>
        <v>23000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0.49151705945264113</v>
      </c>
      <c r="C27" s="783">
        <f xml:space="preserve">
IF(C26=0,0,C25/C26)</f>
        <v>2.7411416490486259E-3</v>
      </c>
      <c r="D27" s="760"/>
      <c r="E27" s="761"/>
      <c r="F27" s="761">
        <f xml:space="preserve">
IF(F26=0,0,F25/F26)</f>
        <v>1.2667826086956522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30245.15012031838</v>
      </c>
      <c r="C28" s="784">
        <f xml:space="preserve">
C26-C25</f>
        <v>36381.15012031838</v>
      </c>
      <c r="D28" s="762"/>
      <c r="E28" s="763"/>
      <c r="F28" s="763">
        <f xml:space="preserve">
F26-F25</f>
        <v>-6136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5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5723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6</v>
      </c>
      <c r="F3" s="380">
        <f>SUMIF($E5:$E1048576,"&lt;10",F5:F1048576)</f>
        <v>18571342.159999996</v>
      </c>
      <c r="G3" s="380">
        <f t="shared" ref="G3:AO3" si="0">SUMIF($E5:$E1048576,"&lt;10",G5:G1048576)</f>
        <v>21708</v>
      </c>
      <c r="H3" s="380">
        <f t="shared" si="0"/>
        <v>8351817.0999999987</v>
      </c>
      <c r="I3" s="380">
        <f t="shared" si="0"/>
        <v>0</v>
      </c>
      <c r="J3" s="380">
        <f t="shared" si="0"/>
        <v>0</v>
      </c>
      <c r="K3" s="380">
        <f t="shared" si="0"/>
        <v>7165820.9099999992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195.89999999999964</v>
      </c>
      <c r="AB3" s="380">
        <f t="shared" si="0"/>
        <v>0</v>
      </c>
      <c r="AC3" s="380">
        <f t="shared" si="0"/>
        <v>0</v>
      </c>
      <c r="AD3" s="380">
        <f t="shared" si="0"/>
        <v>1089787.75</v>
      </c>
      <c r="AE3" s="380">
        <f t="shared" si="0"/>
        <v>0</v>
      </c>
      <c r="AF3" s="380">
        <f t="shared" si="0"/>
        <v>250942.75</v>
      </c>
      <c r="AG3" s="380">
        <f t="shared" si="0"/>
        <v>0</v>
      </c>
      <c r="AH3" s="380">
        <f t="shared" si="0"/>
        <v>0</v>
      </c>
      <c r="AI3" s="380">
        <f t="shared" si="0"/>
        <v>1036930.75</v>
      </c>
      <c r="AJ3" s="380">
        <f t="shared" si="0"/>
        <v>0</v>
      </c>
      <c r="AK3" s="380">
        <f t="shared" si="0"/>
        <v>0</v>
      </c>
      <c r="AL3" s="380">
        <f t="shared" si="0"/>
        <v>10591.699999999997</v>
      </c>
      <c r="AM3" s="380">
        <f t="shared" si="0"/>
        <v>0</v>
      </c>
      <c r="AN3" s="380">
        <f t="shared" si="0"/>
        <v>643547.29999999993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11</v>
      </c>
      <c r="D5" s="379">
        <v>1</v>
      </c>
      <c r="E5" s="379">
        <v>1</v>
      </c>
      <c r="F5" s="379">
        <v>88.7</v>
      </c>
      <c r="G5" s="379">
        <v>0</v>
      </c>
      <c r="H5" s="379">
        <v>19.05</v>
      </c>
      <c r="I5" s="379">
        <v>0</v>
      </c>
      <c r="J5" s="379">
        <v>0</v>
      </c>
      <c r="K5" s="379">
        <v>45.3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0.2</v>
      </c>
      <c r="AB5" s="379">
        <v>0</v>
      </c>
      <c r="AC5" s="379">
        <v>0</v>
      </c>
      <c r="AD5" s="379">
        <v>8</v>
      </c>
      <c r="AE5" s="379">
        <v>0</v>
      </c>
      <c r="AF5" s="379">
        <v>2</v>
      </c>
      <c r="AG5" s="379">
        <v>0</v>
      </c>
      <c r="AH5" s="379">
        <v>0</v>
      </c>
      <c r="AI5" s="379">
        <v>10</v>
      </c>
      <c r="AJ5" s="379">
        <v>0</v>
      </c>
      <c r="AK5" s="379">
        <v>0</v>
      </c>
      <c r="AL5" s="379">
        <v>-0.5</v>
      </c>
      <c r="AM5" s="379">
        <v>0</v>
      </c>
      <c r="AN5" s="379">
        <v>4.6500000000000004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11</v>
      </c>
      <c r="D6" s="379">
        <v>1</v>
      </c>
      <c r="E6" s="379">
        <v>2</v>
      </c>
      <c r="F6" s="379">
        <v>13675.8</v>
      </c>
      <c r="G6" s="379">
        <v>0</v>
      </c>
      <c r="H6" s="379">
        <v>3150.8</v>
      </c>
      <c r="I6" s="379">
        <v>0</v>
      </c>
      <c r="J6" s="379">
        <v>0</v>
      </c>
      <c r="K6" s="379">
        <v>6567.6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32.799999999999997</v>
      </c>
      <c r="AB6" s="379">
        <v>0</v>
      </c>
      <c r="AC6" s="379">
        <v>0</v>
      </c>
      <c r="AD6" s="379">
        <v>1236</v>
      </c>
      <c r="AE6" s="379">
        <v>0</v>
      </c>
      <c r="AF6" s="379">
        <v>322.5</v>
      </c>
      <c r="AG6" s="379">
        <v>0</v>
      </c>
      <c r="AH6" s="379">
        <v>0</v>
      </c>
      <c r="AI6" s="379">
        <v>1498.5</v>
      </c>
      <c r="AJ6" s="379">
        <v>0</v>
      </c>
      <c r="AK6" s="379">
        <v>0</v>
      </c>
      <c r="AL6" s="379">
        <v>88</v>
      </c>
      <c r="AM6" s="379">
        <v>0</v>
      </c>
      <c r="AN6" s="379">
        <v>779.6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11</v>
      </c>
      <c r="D7" s="379">
        <v>1</v>
      </c>
      <c r="E7" s="379">
        <v>3</v>
      </c>
      <c r="F7" s="379">
        <v>50.5</v>
      </c>
      <c r="G7" s="379">
        <v>0</v>
      </c>
      <c r="H7" s="379">
        <v>50.5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11</v>
      </c>
      <c r="D8" s="379">
        <v>1</v>
      </c>
      <c r="E8" s="379">
        <v>4</v>
      </c>
      <c r="F8" s="379">
        <v>552</v>
      </c>
      <c r="G8" s="379">
        <v>0</v>
      </c>
      <c r="H8" s="379">
        <v>518</v>
      </c>
      <c r="I8" s="379">
        <v>0</v>
      </c>
      <c r="J8" s="379">
        <v>0</v>
      </c>
      <c r="K8" s="379">
        <v>29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5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11</v>
      </c>
      <c r="D9" s="379">
        <v>1</v>
      </c>
      <c r="E9" s="379">
        <v>5</v>
      </c>
      <c r="F9" s="379">
        <v>18</v>
      </c>
      <c r="G9" s="379">
        <v>18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11</v>
      </c>
      <c r="D10" s="379">
        <v>1</v>
      </c>
      <c r="E10" s="379">
        <v>6</v>
      </c>
      <c r="F10" s="379">
        <v>3079918</v>
      </c>
      <c r="G10" s="379">
        <v>3600</v>
      </c>
      <c r="H10" s="379">
        <v>1391899</v>
      </c>
      <c r="I10" s="379">
        <v>0</v>
      </c>
      <c r="J10" s="379">
        <v>0</v>
      </c>
      <c r="K10" s="379">
        <v>1193364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4198</v>
      </c>
      <c r="AB10" s="379">
        <v>0</v>
      </c>
      <c r="AC10" s="379">
        <v>0</v>
      </c>
      <c r="AD10" s="379">
        <v>164071</v>
      </c>
      <c r="AE10" s="379">
        <v>0</v>
      </c>
      <c r="AF10" s="379">
        <v>42508</v>
      </c>
      <c r="AG10" s="379">
        <v>0</v>
      </c>
      <c r="AH10" s="379">
        <v>0</v>
      </c>
      <c r="AI10" s="379">
        <v>169437</v>
      </c>
      <c r="AJ10" s="379">
        <v>0</v>
      </c>
      <c r="AK10" s="379">
        <v>0</v>
      </c>
      <c r="AL10" s="379">
        <v>11138</v>
      </c>
      <c r="AM10" s="379">
        <v>0</v>
      </c>
      <c r="AN10" s="379">
        <v>99703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11</v>
      </c>
      <c r="D11" s="379">
        <v>1</v>
      </c>
      <c r="E11" s="379">
        <v>9</v>
      </c>
      <c r="F11" s="379">
        <v>12096</v>
      </c>
      <c r="G11" s="379">
        <v>0</v>
      </c>
      <c r="H11" s="379">
        <v>0</v>
      </c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2000</v>
      </c>
      <c r="AG11" s="379">
        <v>0</v>
      </c>
      <c r="AH11" s="379">
        <v>0</v>
      </c>
      <c r="AI11" s="379">
        <v>10096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11</v>
      </c>
      <c r="D12" s="379">
        <v>1</v>
      </c>
      <c r="E12" s="379">
        <v>10</v>
      </c>
      <c r="F12" s="379">
        <v>6800</v>
      </c>
      <c r="G12" s="379">
        <v>0</v>
      </c>
      <c r="H12" s="379">
        <v>0</v>
      </c>
      <c r="I12" s="379">
        <v>0</v>
      </c>
      <c r="J12" s="379">
        <v>0</v>
      </c>
      <c r="K12" s="379">
        <v>6800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11</v>
      </c>
      <c r="D13" s="379">
        <v>1</v>
      </c>
      <c r="E13" s="379">
        <v>11</v>
      </c>
      <c r="F13" s="379">
        <v>9913.5250200530627</v>
      </c>
      <c r="G13" s="379">
        <v>0</v>
      </c>
      <c r="H13" s="379">
        <v>6080.1916867197297</v>
      </c>
      <c r="I13" s="379">
        <v>0</v>
      </c>
      <c r="J13" s="379">
        <v>0</v>
      </c>
      <c r="K13" s="379">
        <v>3833.3333333333335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11</v>
      </c>
      <c r="D14" s="379">
        <v>2</v>
      </c>
      <c r="E14" s="379">
        <v>1</v>
      </c>
      <c r="F14" s="379">
        <v>89.25</v>
      </c>
      <c r="G14" s="379">
        <v>0</v>
      </c>
      <c r="H14" s="379">
        <v>19.05</v>
      </c>
      <c r="I14" s="379">
        <v>0</v>
      </c>
      <c r="J14" s="379">
        <v>0</v>
      </c>
      <c r="K14" s="379">
        <v>44.3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0.2</v>
      </c>
      <c r="AB14" s="379">
        <v>0</v>
      </c>
      <c r="AC14" s="379">
        <v>0</v>
      </c>
      <c r="AD14" s="379">
        <v>8.75</v>
      </c>
      <c r="AE14" s="379">
        <v>0</v>
      </c>
      <c r="AF14" s="379">
        <v>2</v>
      </c>
      <c r="AG14" s="379">
        <v>0</v>
      </c>
      <c r="AH14" s="379">
        <v>0</v>
      </c>
      <c r="AI14" s="379">
        <v>10</v>
      </c>
      <c r="AJ14" s="379">
        <v>0</v>
      </c>
      <c r="AK14" s="379">
        <v>0</v>
      </c>
      <c r="AL14" s="379">
        <v>0.3</v>
      </c>
      <c r="AM14" s="379">
        <v>0</v>
      </c>
      <c r="AN14" s="379">
        <v>4.6500000000000004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11</v>
      </c>
      <c r="D15" s="379">
        <v>2</v>
      </c>
      <c r="E15" s="379">
        <v>2</v>
      </c>
      <c r="F15" s="379">
        <v>12119.45</v>
      </c>
      <c r="G15" s="379">
        <v>0</v>
      </c>
      <c r="H15" s="379">
        <v>2706</v>
      </c>
      <c r="I15" s="379">
        <v>0</v>
      </c>
      <c r="J15" s="379">
        <v>0</v>
      </c>
      <c r="K15" s="379">
        <v>5992.5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32</v>
      </c>
      <c r="AB15" s="379">
        <v>0</v>
      </c>
      <c r="AC15" s="379">
        <v>0</v>
      </c>
      <c r="AD15" s="379">
        <v>1148</v>
      </c>
      <c r="AE15" s="379">
        <v>0</v>
      </c>
      <c r="AF15" s="379">
        <v>302.75</v>
      </c>
      <c r="AG15" s="379">
        <v>0</v>
      </c>
      <c r="AH15" s="379">
        <v>0</v>
      </c>
      <c r="AI15" s="379">
        <v>1189</v>
      </c>
      <c r="AJ15" s="379">
        <v>0</v>
      </c>
      <c r="AK15" s="379">
        <v>0</v>
      </c>
      <c r="AL15" s="379">
        <v>48</v>
      </c>
      <c r="AM15" s="379">
        <v>0</v>
      </c>
      <c r="AN15" s="379">
        <v>701.2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11</v>
      </c>
      <c r="D16" s="379">
        <v>2</v>
      </c>
      <c r="E16" s="379">
        <v>3</v>
      </c>
      <c r="F16" s="379">
        <v>91</v>
      </c>
      <c r="G16" s="379">
        <v>0</v>
      </c>
      <c r="H16" s="379">
        <v>91</v>
      </c>
      <c r="I16" s="379">
        <v>0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  <c r="AO16" s="379">
        <v>0</v>
      </c>
    </row>
    <row r="17" spans="3:41" x14ac:dyDescent="0.3">
      <c r="C17" s="379">
        <v>11</v>
      </c>
      <c r="D17" s="379">
        <v>2</v>
      </c>
      <c r="E17" s="379">
        <v>4</v>
      </c>
      <c r="F17" s="379">
        <v>469.9</v>
      </c>
      <c r="G17" s="379">
        <v>0</v>
      </c>
      <c r="H17" s="379">
        <v>469.9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11</v>
      </c>
      <c r="D18" s="379">
        <v>2</v>
      </c>
      <c r="E18" s="379">
        <v>5</v>
      </c>
      <c r="F18" s="379">
        <v>18</v>
      </c>
      <c r="G18" s="379">
        <v>18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11</v>
      </c>
      <c r="D19" s="379">
        <v>2</v>
      </c>
      <c r="E19" s="379">
        <v>6</v>
      </c>
      <c r="F19" s="379">
        <v>3042419</v>
      </c>
      <c r="G19" s="379">
        <v>3600</v>
      </c>
      <c r="H19" s="379">
        <v>1405857</v>
      </c>
      <c r="I19" s="379">
        <v>0</v>
      </c>
      <c r="J19" s="379">
        <v>0</v>
      </c>
      <c r="K19" s="379">
        <v>1172633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-840</v>
      </c>
      <c r="AB19" s="379">
        <v>0</v>
      </c>
      <c r="AC19" s="379">
        <v>0</v>
      </c>
      <c r="AD19" s="379">
        <v>170639</v>
      </c>
      <c r="AE19" s="379">
        <v>0</v>
      </c>
      <c r="AF19" s="379">
        <v>38086</v>
      </c>
      <c r="AG19" s="379">
        <v>0</v>
      </c>
      <c r="AH19" s="379">
        <v>0</v>
      </c>
      <c r="AI19" s="379">
        <v>154180</v>
      </c>
      <c r="AJ19" s="379">
        <v>0</v>
      </c>
      <c r="AK19" s="379">
        <v>0</v>
      </c>
      <c r="AL19" s="379">
        <v>-866</v>
      </c>
      <c r="AM19" s="379">
        <v>0</v>
      </c>
      <c r="AN19" s="379">
        <v>99130</v>
      </c>
      <c r="AO19" s="379">
        <v>0</v>
      </c>
    </row>
    <row r="20" spans="3:41" x14ac:dyDescent="0.3">
      <c r="C20" s="379">
        <v>11</v>
      </c>
      <c r="D20" s="379">
        <v>2</v>
      </c>
      <c r="E20" s="379">
        <v>9</v>
      </c>
      <c r="F20" s="379">
        <v>7479</v>
      </c>
      <c r="G20" s="379">
        <v>0</v>
      </c>
      <c r="H20" s="379">
        <v>1283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6196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  <c r="AO20" s="379">
        <v>0</v>
      </c>
    </row>
    <row r="21" spans="3:41" x14ac:dyDescent="0.3">
      <c r="C21" s="379">
        <v>11</v>
      </c>
      <c r="D21" s="379">
        <v>2</v>
      </c>
      <c r="E21" s="379">
        <v>10</v>
      </c>
      <c r="F21" s="379">
        <v>13786</v>
      </c>
      <c r="G21" s="379">
        <v>0</v>
      </c>
      <c r="H21" s="379">
        <v>0</v>
      </c>
      <c r="I21" s="379">
        <v>0</v>
      </c>
      <c r="J21" s="379">
        <v>0</v>
      </c>
      <c r="K21" s="379">
        <v>13786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11</v>
      </c>
      <c r="D22" s="379">
        <v>2</v>
      </c>
      <c r="E22" s="379">
        <v>11</v>
      </c>
      <c r="F22" s="379">
        <v>9913.5250200530627</v>
      </c>
      <c r="G22" s="379">
        <v>0</v>
      </c>
      <c r="H22" s="379">
        <v>6080.1916867197297</v>
      </c>
      <c r="I22" s="379">
        <v>0</v>
      </c>
      <c r="J22" s="379">
        <v>0</v>
      </c>
      <c r="K22" s="379">
        <v>3833.3333333333335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11</v>
      </c>
      <c r="D23" s="379">
        <v>3</v>
      </c>
      <c r="E23" s="379">
        <v>1</v>
      </c>
      <c r="F23" s="379">
        <v>90.35</v>
      </c>
      <c r="G23" s="379">
        <v>0</v>
      </c>
      <c r="H23" s="379">
        <v>19.05</v>
      </c>
      <c r="I23" s="379">
        <v>0</v>
      </c>
      <c r="J23" s="379">
        <v>0</v>
      </c>
      <c r="K23" s="379">
        <v>44.3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0.2</v>
      </c>
      <c r="AB23" s="379">
        <v>0</v>
      </c>
      <c r="AC23" s="379">
        <v>0</v>
      </c>
      <c r="AD23" s="379">
        <v>9.75</v>
      </c>
      <c r="AE23" s="379">
        <v>0</v>
      </c>
      <c r="AF23" s="379">
        <v>2</v>
      </c>
      <c r="AG23" s="379">
        <v>0</v>
      </c>
      <c r="AH23" s="379">
        <v>0</v>
      </c>
      <c r="AI23" s="379">
        <v>10</v>
      </c>
      <c r="AJ23" s="379">
        <v>0</v>
      </c>
      <c r="AK23" s="379">
        <v>0</v>
      </c>
      <c r="AL23" s="379">
        <v>0.3</v>
      </c>
      <c r="AM23" s="379">
        <v>0</v>
      </c>
      <c r="AN23" s="379">
        <v>4.75</v>
      </c>
      <c r="AO23" s="379">
        <v>0</v>
      </c>
    </row>
    <row r="24" spans="3:41" x14ac:dyDescent="0.3">
      <c r="C24" s="379">
        <v>11</v>
      </c>
      <c r="D24" s="379">
        <v>3</v>
      </c>
      <c r="E24" s="379">
        <v>2</v>
      </c>
      <c r="F24" s="379">
        <v>14655.68</v>
      </c>
      <c r="G24" s="379">
        <v>0</v>
      </c>
      <c r="H24" s="379">
        <v>3296.8</v>
      </c>
      <c r="I24" s="379">
        <v>0</v>
      </c>
      <c r="J24" s="379">
        <v>0</v>
      </c>
      <c r="K24" s="379">
        <v>7006.78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30.4</v>
      </c>
      <c r="AB24" s="379">
        <v>0</v>
      </c>
      <c r="AC24" s="379">
        <v>0</v>
      </c>
      <c r="AD24" s="379">
        <v>1644.5</v>
      </c>
      <c r="AE24" s="379">
        <v>0</v>
      </c>
      <c r="AF24" s="379">
        <v>361</v>
      </c>
      <c r="AG24" s="379">
        <v>0</v>
      </c>
      <c r="AH24" s="379">
        <v>0</v>
      </c>
      <c r="AI24" s="379">
        <v>1471</v>
      </c>
      <c r="AJ24" s="379">
        <v>0</v>
      </c>
      <c r="AK24" s="379">
        <v>0</v>
      </c>
      <c r="AL24" s="379">
        <v>52.8</v>
      </c>
      <c r="AM24" s="379">
        <v>0</v>
      </c>
      <c r="AN24" s="379">
        <v>792.4</v>
      </c>
      <c r="AO24" s="379">
        <v>0</v>
      </c>
    </row>
    <row r="25" spans="3:41" x14ac:dyDescent="0.3">
      <c r="C25" s="379">
        <v>11</v>
      </c>
      <c r="D25" s="379">
        <v>3</v>
      </c>
      <c r="E25" s="379">
        <v>3</v>
      </c>
      <c r="F25" s="379">
        <v>79.5</v>
      </c>
      <c r="G25" s="379">
        <v>0</v>
      </c>
      <c r="H25" s="379">
        <v>79.5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11</v>
      </c>
      <c r="D26" s="379">
        <v>3</v>
      </c>
      <c r="E26" s="379">
        <v>4</v>
      </c>
      <c r="F26" s="379">
        <v>506.4</v>
      </c>
      <c r="G26" s="379">
        <v>0</v>
      </c>
      <c r="H26" s="379">
        <v>486.4</v>
      </c>
      <c r="I26" s="379">
        <v>0</v>
      </c>
      <c r="J26" s="379">
        <v>0</v>
      </c>
      <c r="K26" s="379">
        <v>20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11</v>
      </c>
      <c r="D27" s="379">
        <v>3</v>
      </c>
      <c r="E27" s="379">
        <v>5</v>
      </c>
      <c r="F27" s="379">
        <v>18</v>
      </c>
      <c r="G27" s="379">
        <v>18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11</v>
      </c>
      <c r="D28" s="379">
        <v>3</v>
      </c>
      <c r="E28" s="379">
        <v>6</v>
      </c>
      <c r="F28" s="379">
        <v>3063282</v>
      </c>
      <c r="G28" s="379">
        <v>3600</v>
      </c>
      <c r="H28" s="379">
        <v>1386437</v>
      </c>
      <c r="I28" s="379">
        <v>0</v>
      </c>
      <c r="J28" s="379">
        <v>0</v>
      </c>
      <c r="K28" s="379">
        <v>1175333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540</v>
      </c>
      <c r="AB28" s="379">
        <v>0</v>
      </c>
      <c r="AC28" s="379">
        <v>0</v>
      </c>
      <c r="AD28" s="379">
        <v>189885</v>
      </c>
      <c r="AE28" s="379">
        <v>0</v>
      </c>
      <c r="AF28" s="379">
        <v>38572</v>
      </c>
      <c r="AG28" s="379">
        <v>0</v>
      </c>
      <c r="AH28" s="379">
        <v>0</v>
      </c>
      <c r="AI28" s="379">
        <v>168133</v>
      </c>
      <c r="AJ28" s="379">
        <v>0</v>
      </c>
      <c r="AK28" s="379">
        <v>0</v>
      </c>
      <c r="AL28" s="379">
        <v>-866</v>
      </c>
      <c r="AM28" s="379">
        <v>0</v>
      </c>
      <c r="AN28" s="379">
        <v>101648</v>
      </c>
      <c r="AO28" s="379">
        <v>0</v>
      </c>
    </row>
    <row r="29" spans="3:41" x14ac:dyDescent="0.3">
      <c r="C29" s="379">
        <v>11</v>
      </c>
      <c r="D29" s="379">
        <v>3</v>
      </c>
      <c r="E29" s="379">
        <v>9</v>
      </c>
      <c r="F29" s="379">
        <v>5756</v>
      </c>
      <c r="G29" s="379">
        <v>0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5756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11</v>
      </c>
      <c r="D30" s="379">
        <v>3</v>
      </c>
      <c r="E30" s="379">
        <v>10</v>
      </c>
      <c r="F30" s="379">
        <v>8650</v>
      </c>
      <c r="G30" s="379">
        <v>0</v>
      </c>
      <c r="H30" s="379">
        <v>100</v>
      </c>
      <c r="I30" s="379">
        <v>0</v>
      </c>
      <c r="J30" s="379">
        <v>0</v>
      </c>
      <c r="K30" s="379">
        <v>8550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11</v>
      </c>
      <c r="D31" s="379">
        <v>3</v>
      </c>
      <c r="E31" s="379">
        <v>11</v>
      </c>
      <c r="F31" s="379">
        <v>9913.5250200530627</v>
      </c>
      <c r="G31" s="379">
        <v>0</v>
      </c>
      <c r="H31" s="379">
        <v>6080.1916867197297</v>
      </c>
      <c r="I31" s="379">
        <v>0</v>
      </c>
      <c r="J31" s="379">
        <v>0</v>
      </c>
      <c r="K31" s="379">
        <v>3833.3333333333335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</row>
    <row r="32" spans="3:41" x14ac:dyDescent="0.3">
      <c r="C32" s="379">
        <v>11</v>
      </c>
      <c r="D32" s="379">
        <v>4</v>
      </c>
      <c r="E32" s="379">
        <v>1</v>
      </c>
      <c r="F32" s="379">
        <v>89.25</v>
      </c>
      <c r="G32" s="379">
        <v>0</v>
      </c>
      <c r="H32" s="379">
        <v>19.05</v>
      </c>
      <c r="I32" s="379">
        <v>0</v>
      </c>
      <c r="J32" s="379">
        <v>0</v>
      </c>
      <c r="K32" s="379">
        <v>42.3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0.1</v>
      </c>
      <c r="AB32" s="379">
        <v>0</v>
      </c>
      <c r="AC32" s="379">
        <v>0</v>
      </c>
      <c r="AD32" s="379">
        <v>9.75</v>
      </c>
      <c r="AE32" s="379">
        <v>0</v>
      </c>
      <c r="AF32" s="379">
        <v>2</v>
      </c>
      <c r="AG32" s="379">
        <v>0</v>
      </c>
      <c r="AH32" s="379">
        <v>0</v>
      </c>
      <c r="AI32" s="379">
        <v>10</v>
      </c>
      <c r="AJ32" s="379">
        <v>0</v>
      </c>
      <c r="AK32" s="379">
        <v>0</v>
      </c>
      <c r="AL32" s="379">
        <v>0.3</v>
      </c>
      <c r="AM32" s="379">
        <v>0</v>
      </c>
      <c r="AN32" s="379">
        <v>5.75</v>
      </c>
      <c r="AO32" s="379">
        <v>0</v>
      </c>
    </row>
    <row r="33" spans="3:41" x14ac:dyDescent="0.3">
      <c r="C33" s="379">
        <v>11</v>
      </c>
      <c r="D33" s="379">
        <v>4</v>
      </c>
      <c r="E33" s="379">
        <v>2</v>
      </c>
      <c r="F33" s="379">
        <v>13631.25</v>
      </c>
      <c r="G33" s="379">
        <v>0</v>
      </c>
      <c r="H33" s="379">
        <v>3049.6</v>
      </c>
      <c r="I33" s="379">
        <v>0</v>
      </c>
      <c r="J33" s="379">
        <v>0</v>
      </c>
      <c r="K33" s="379">
        <v>6269.9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17.600000000000001</v>
      </c>
      <c r="AB33" s="379">
        <v>0</v>
      </c>
      <c r="AC33" s="379">
        <v>0</v>
      </c>
      <c r="AD33" s="379">
        <v>1557.5</v>
      </c>
      <c r="AE33" s="379">
        <v>0</v>
      </c>
      <c r="AF33" s="379">
        <v>340.25</v>
      </c>
      <c r="AG33" s="379">
        <v>0</v>
      </c>
      <c r="AH33" s="379">
        <v>0</v>
      </c>
      <c r="AI33" s="379">
        <v>1378</v>
      </c>
      <c r="AJ33" s="379">
        <v>0</v>
      </c>
      <c r="AK33" s="379">
        <v>0</v>
      </c>
      <c r="AL33" s="379">
        <v>52.8</v>
      </c>
      <c r="AM33" s="379">
        <v>0</v>
      </c>
      <c r="AN33" s="379">
        <v>965.6</v>
      </c>
      <c r="AO33" s="379">
        <v>0</v>
      </c>
    </row>
    <row r="34" spans="3:41" x14ac:dyDescent="0.3">
      <c r="C34" s="379">
        <v>11</v>
      </c>
      <c r="D34" s="379">
        <v>4</v>
      </c>
      <c r="E34" s="379">
        <v>3</v>
      </c>
      <c r="F34" s="379">
        <v>187.9</v>
      </c>
      <c r="G34" s="379">
        <v>0</v>
      </c>
      <c r="H34" s="379">
        <v>167.9</v>
      </c>
      <c r="I34" s="379">
        <v>0</v>
      </c>
      <c r="J34" s="379">
        <v>0</v>
      </c>
      <c r="K34" s="379">
        <v>20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</row>
    <row r="35" spans="3:41" x14ac:dyDescent="0.3">
      <c r="C35" s="379">
        <v>11</v>
      </c>
      <c r="D35" s="379">
        <v>4</v>
      </c>
      <c r="E35" s="379">
        <v>4</v>
      </c>
      <c r="F35" s="379">
        <v>487.3</v>
      </c>
      <c r="G35" s="379">
        <v>0</v>
      </c>
      <c r="H35" s="379">
        <v>457.3</v>
      </c>
      <c r="I35" s="379">
        <v>0</v>
      </c>
      <c r="J35" s="379">
        <v>0</v>
      </c>
      <c r="K35" s="379">
        <v>30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</row>
    <row r="36" spans="3:41" x14ac:dyDescent="0.3">
      <c r="C36" s="379">
        <v>11</v>
      </c>
      <c r="D36" s="379">
        <v>4</v>
      </c>
      <c r="E36" s="379">
        <v>5</v>
      </c>
      <c r="F36" s="379">
        <v>18</v>
      </c>
      <c r="G36" s="379">
        <v>18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11</v>
      </c>
      <c r="D37" s="379">
        <v>4</v>
      </c>
      <c r="E37" s="379">
        <v>6</v>
      </c>
      <c r="F37" s="379">
        <v>3122326</v>
      </c>
      <c r="G37" s="379">
        <v>3600</v>
      </c>
      <c r="H37" s="379">
        <v>1444259</v>
      </c>
      <c r="I37" s="379">
        <v>0</v>
      </c>
      <c r="J37" s="379">
        <v>0</v>
      </c>
      <c r="K37" s="379">
        <v>1153196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-390</v>
      </c>
      <c r="AB37" s="379">
        <v>0</v>
      </c>
      <c r="AC37" s="379">
        <v>0</v>
      </c>
      <c r="AD37" s="379">
        <v>190729</v>
      </c>
      <c r="AE37" s="379">
        <v>0</v>
      </c>
      <c r="AF37" s="379">
        <v>38437</v>
      </c>
      <c r="AG37" s="379">
        <v>0</v>
      </c>
      <c r="AH37" s="379">
        <v>0</v>
      </c>
      <c r="AI37" s="379">
        <v>165410</v>
      </c>
      <c r="AJ37" s="379">
        <v>0</v>
      </c>
      <c r="AK37" s="379">
        <v>0</v>
      </c>
      <c r="AL37" s="379">
        <v>-766</v>
      </c>
      <c r="AM37" s="379">
        <v>0</v>
      </c>
      <c r="AN37" s="379">
        <v>127851</v>
      </c>
      <c r="AO37" s="379">
        <v>0</v>
      </c>
    </row>
    <row r="38" spans="3:41" x14ac:dyDescent="0.3">
      <c r="C38" s="379">
        <v>11</v>
      </c>
      <c r="D38" s="379">
        <v>4</v>
      </c>
      <c r="E38" s="379">
        <v>9</v>
      </c>
      <c r="F38" s="379">
        <v>5756</v>
      </c>
      <c r="G38" s="379">
        <v>0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5756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</row>
    <row r="39" spans="3:41" x14ac:dyDescent="0.3">
      <c r="C39" s="379">
        <v>11</v>
      </c>
      <c r="D39" s="379">
        <v>4</v>
      </c>
      <c r="E39" s="379">
        <v>11</v>
      </c>
      <c r="F39" s="379">
        <v>9913.5250200530627</v>
      </c>
      <c r="G39" s="379">
        <v>0</v>
      </c>
      <c r="H39" s="379">
        <v>6080.1916867197297</v>
      </c>
      <c r="I39" s="379">
        <v>0</v>
      </c>
      <c r="J39" s="379">
        <v>0</v>
      </c>
      <c r="K39" s="379">
        <v>3833.3333333333335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</row>
    <row r="40" spans="3:41" x14ac:dyDescent="0.3">
      <c r="C40" s="379">
        <v>11</v>
      </c>
      <c r="D40" s="379">
        <v>5</v>
      </c>
      <c r="E40" s="379">
        <v>1</v>
      </c>
      <c r="F40" s="379">
        <v>85.95</v>
      </c>
      <c r="G40" s="379">
        <v>0</v>
      </c>
      <c r="H40" s="379">
        <v>18.05</v>
      </c>
      <c r="I40" s="379">
        <v>0</v>
      </c>
      <c r="J40" s="379">
        <v>0</v>
      </c>
      <c r="K40" s="379">
        <v>42.3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0.1</v>
      </c>
      <c r="AB40" s="379">
        <v>0</v>
      </c>
      <c r="AC40" s="379">
        <v>0</v>
      </c>
      <c r="AD40" s="379">
        <v>8.75</v>
      </c>
      <c r="AE40" s="379">
        <v>0</v>
      </c>
      <c r="AF40" s="379">
        <v>2</v>
      </c>
      <c r="AG40" s="379">
        <v>0</v>
      </c>
      <c r="AH40" s="379">
        <v>0</v>
      </c>
      <c r="AI40" s="379">
        <v>10</v>
      </c>
      <c r="AJ40" s="379">
        <v>0</v>
      </c>
      <c r="AK40" s="379">
        <v>0</v>
      </c>
      <c r="AL40" s="379">
        <v>0</v>
      </c>
      <c r="AM40" s="379">
        <v>0</v>
      </c>
      <c r="AN40" s="379">
        <v>4.75</v>
      </c>
      <c r="AO40" s="379">
        <v>0</v>
      </c>
    </row>
    <row r="41" spans="3:41" x14ac:dyDescent="0.3">
      <c r="C41" s="379">
        <v>11</v>
      </c>
      <c r="D41" s="379">
        <v>5</v>
      </c>
      <c r="E41" s="379">
        <v>2</v>
      </c>
      <c r="F41" s="379">
        <v>13073.45</v>
      </c>
      <c r="G41" s="379">
        <v>0</v>
      </c>
      <c r="H41" s="379">
        <v>2764.4</v>
      </c>
      <c r="I41" s="379">
        <v>0</v>
      </c>
      <c r="J41" s="379">
        <v>0</v>
      </c>
      <c r="K41" s="379">
        <v>6389.4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16.8</v>
      </c>
      <c r="AB41" s="379">
        <v>0</v>
      </c>
      <c r="AC41" s="379">
        <v>0</v>
      </c>
      <c r="AD41" s="379">
        <v>1427.5</v>
      </c>
      <c r="AE41" s="379">
        <v>0</v>
      </c>
      <c r="AF41" s="379">
        <v>338.75</v>
      </c>
      <c r="AG41" s="379">
        <v>0</v>
      </c>
      <c r="AH41" s="379">
        <v>0</v>
      </c>
      <c r="AI41" s="379">
        <v>1373</v>
      </c>
      <c r="AJ41" s="379">
        <v>0</v>
      </c>
      <c r="AK41" s="379">
        <v>0</v>
      </c>
      <c r="AL41" s="379">
        <v>33.6</v>
      </c>
      <c r="AM41" s="379">
        <v>0</v>
      </c>
      <c r="AN41" s="379">
        <v>730</v>
      </c>
      <c r="AO41" s="379">
        <v>0</v>
      </c>
    </row>
    <row r="42" spans="3:41" x14ac:dyDescent="0.3">
      <c r="C42" s="379">
        <v>11</v>
      </c>
      <c r="D42" s="379">
        <v>5</v>
      </c>
      <c r="E42" s="379">
        <v>3</v>
      </c>
      <c r="F42" s="379">
        <v>163.41999999999999</v>
      </c>
      <c r="G42" s="379">
        <v>0</v>
      </c>
      <c r="H42" s="379">
        <v>137.9</v>
      </c>
      <c r="I42" s="379">
        <v>0</v>
      </c>
      <c r="J42" s="379">
        <v>0</v>
      </c>
      <c r="K42" s="379">
        <v>25.52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  <c r="AO42" s="379">
        <v>0</v>
      </c>
    </row>
    <row r="43" spans="3:41" x14ac:dyDescent="0.3">
      <c r="C43" s="379">
        <v>11</v>
      </c>
      <c r="D43" s="379">
        <v>5</v>
      </c>
      <c r="E43" s="379">
        <v>4</v>
      </c>
      <c r="F43" s="379">
        <v>445.8</v>
      </c>
      <c r="G43" s="379">
        <v>0</v>
      </c>
      <c r="H43" s="379">
        <v>445.8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  <c r="AO43" s="379">
        <v>0</v>
      </c>
    </row>
    <row r="44" spans="3:41" x14ac:dyDescent="0.3">
      <c r="C44" s="379">
        <v>11</v>
      </c>
      <c r="D44" s="379">
        <v>5</v>
      </c>
      <c r="E44" s="379">
        <v>5</v>
      </c>
      <c r="F44" s="379">
        <v>18</v>
      </c>
      <c r="G44" s="379">
        <v>18</v>
      </c>
      <c r="H44" s="379">
        <v>0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</row>
    <row r="45" spans="3:41" x14ac:dyDescent="0.3">
      <c r="C45" s="379">
        <v>11</v>
      </c>
      <c r="D45" s="379">
        <v>5</v>
      </c>
      <c r="E45" s="379">
        <v>6</v>
      </c>
      <c r="F45" s="379">
        <v>3134361</v>
      </c>
      <c r="G45" s="379">
        <v>3600</v>
      </c>
      <c r="H45" s="379">
        <v>1397999</v>
      </c>
      <c r="I45" s="379">
        <v>0</v>
      </c>
      <c r="J45" s="379">
        <v>0</v>
      </c>
      <c r="K45" s="379">
        <v>1230083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-3090</v>
      </c>
      <c r="AB45" s="379">
        <v>0</v>
      </c>
      <c r="AC45" s="379">
        <v>0</v>
      </c>
      <c r="AD45" s="379">
        <v>190185</v>
      </c>
      <c r="AE45" s="379">
        <v>0</v>
      </c>
      <c r="AF45" s="379">
        <v>41000</v>
      </c>
      <c r="AG45" s="379">
        <v>0</v>
      </c>
      <c r="AH45" s="379">
        <v>0</v>
      </c>
      <c r="AI45" s="379">
        <v>174691</v>
      </c>
      <c r="AJ45" s="379">
        <v>0</v>
      </c>
      <c r="AK45" s="379">
        <v>0</v>
      </c>
      <c r="AL45" s="379">
        <v>-5377</v>
      </c>
      <c r="AM45" s="379">
        <v>0</v>
      </c>
      <c r="AN45" s="379">
        <v>105270</v>
      </c>
      <c r="AO45" s="379">
        <v>0</v>
      </c>
    </row>
    <row r="46" spans="3:41" x14ac:dyDescent="0.3">
      <c r="C46" s="379">
        <v>11</v>
      </c>
      <c r="D46" s="379">
        <v>5</v>
      </c>
      <c r="E46" s="379">
        <v>9</v>
      </c>
      <c r="F46" s="379">
        <v>6689</v>
      </c>
      <c r="G46" s="379">
        <v>0</v>
      </c>
      <c r="H46" s="379">
        <v>933</v>
      </c>
      <c r="I46" s="379">
        <v>0</v>
      </c>
      <c r="J46" s="379">
        <v>0</v>
      </c>
      <c r="K46" s="379">
        <v>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496</v>
      </c>
      <c r="AG46" s="379">
        <v>0</v>
      </c>
      <c r="AH46" s="379">
        <v>0</v>
      </c>
      <c r="AI46" s="379">
        <v>5260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  <c r="AO46" s="379">
        <v>0</v>
      </c>
    </row>
    <row r="47" spans="3:41" x14ac:dyDescent="0.3">
      <c r="C47" s="379">
        <v>11</v>
      </c>
      <c r="D47" s="379">
        <v>5</v>
      </c>
      <c r="E47" s="379">
        <v>11</v>
      </c>
      <c r="F47" s="379">
        <v>9913.5250200530627</v>
      </c>
      <c r="G47" s="379">
        <v>0</v>
      </c>
      <c r="H47" s="379">
        <v>6080.1916867197297</v>
      </c>
      <c r="I47" s="379">
        <v>0</v>
      </c>
      <c r="J47" s="379">
        <v>0</v>
      </c>
      <c r="K47" s="379">
        <v>3833.3333333333335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  <c r="AO47" s="379">
        <v>0</v>
      </c>
    </row>
    <row r="48" spans="3:41" x14ac:dyDescent="0.3">
      <c r="C48" s="379">
        <v>11</v>
      </c>
      <c r="D48" s="379">
        <v>6</v>
      </c>
      <c r="E48" s="379">
        <v>1</v>
      </c>
      <c r="F48" s="379">
        <v>86.5</v>
      </c>
      <c r="G48" s="379">
        <v>0</v>
      </c>
      <c r="H48" s="379">
        <v>18.05</v>
      </c>
      <c r="I48" s="379">
        <v>0</v>
      </c>
      <c r="J48" s="379">
        <v>0</v>
      </c>
      <c r="K48" s="379">
        <v>42.55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0.1</v>
      </c>
      <c r="AB48" s="379">
        <v>0</v>
      </c>
      <c r="AC48" s="379">
        <v>0</v>
      </c>
      <c r="AD48" s="379">
        <v>8.75</v>
      </c>
      <c r="AE48" s="379">
        <v>0</v>
      </c>
      <c r="AF48" s="379">
        <v>2</v>
      </c>
      <c r="AG48" s="379">
        <v>0</v>
      </c>
      <c r="AH48" s="379">
        <v>0</v>
      </c>
      <c r="AI48" s="379">
        <v>10</v>
      </c>
      <c r="AJ48" s="379">
        <v>0</v>
      </c>
      <c r="AK48" s="379">
        <v>0</v>
      </c>
      <c r="AL48" s="379">
        <v>0.3</v>
      </c>
      <c r="AM48" s="379">
        <v>0</v>
      </c>
      <c r="AN48" s="379">
        <v>4.75</v>
      </c>
      <c r="AO48" s="379">
        <v>0</v>
      </c>
    </row>
    <row r="49" spans="3:41" x14ac:dyDescent="0.3">
      <c r="C49" s="379">
        <v>11</v>
      </c>
      <c r="D49" s="379">
        <v>6</v>
      </c>
      <c r="E49" s="379">
        <v>2</v>
      </c>
      <c r="F49" s="379">
        <v>12476.41</v>
      </c>
      <c r="G49" s="379">
        <v>0</v>
      </c>
      <c r="H49" s="379">
        <v>2726.8</v>
      </c>
      <c r="I49" s="379">
        <v>0</v>
      </c>
      <c r="J49" s="379">
        <v>0</v>
      </c>
      <c r="K49" s="379">
        <v>6095.96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10.4</v>
      </c>
      <c r="AB49" s="379">
        <v>0</v>
      </c>
      <c r="AC49" s="379">
        <v>0</v>
      </c>
      <c r="AD49" s="379">
        <v>1213.5</v>
      </c>
      <c r="AE49" s="379">
        <v>0</v>
      </c>
      <c r="AF49" s="379">
        <v>297.5</v>
      </c>
      <c r="AG49" s="379">
        <v>0</v>
      </c>
      <c r="AH49" s="379">
        <v>0</v>
      </c>
      <c r="AI49" s="379">
        <v>1332.25</v>
      </c>
      <c r="AJ49" s="379">
        <v>0</v>
      </c>
      <c r="AK49" s="379">
        <v>0</v>
      </c>
      <c r="AL49" s="379">
        <v>52.8</v>
      </c>
      <c r="AM49" s="379">
        <v>0</v>
      </c>
      <c r="AN49" s="379">
        <v>747.2</v>
      </c>
      <c r="AO49" s="379">
        <v>0</v>
      </c>
    </row>
    <row r="50" spans="3:41" x14ac:dyDescent="0.3">
      <c r="C50" s="379">
        <v>11</v>
      </c>
      <c r="D50" s="379">
        <v>6</v>
      </c>
      <c r="E50" s="379">
        <v>3</v>
      </c>
      <c r="F50" s="379">
        <v>192.2</v>
      </c>
      <c r="G50" s="379">
        <v>0</v>
      </c>
      <c r="H50" s="379">
        <v>173</v>
      </c>
      <c r="I50" s="379">
        <v>0</v>
      </c>
      <c r="J50" s="379">
        <v>0</v>
      </c>
      <c r="K50" s="379">
        <v>19.2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  <c r="AO50" s="379">
        <v>0</v>
      </c>
    </row>
    <row r="51" spans="3:41" x14ac:dyDescent="0.3">
      <c r="C51" s="379">
        <v>11</v>
      </c>
      <c r="D51" s="379">
        <v>6</v>
      </c>
      <c r="E51" s="379">
        <v>4</v>
      </c>
      <c r="F51" s="379">
        <v>798.2</v>
      </c>
      <c r="G51" s="379">
        <v>0</v>
      </c>
      <c r="H51" s="379">
        <v>405.2</v>
      </c>
      <c r="I51" s="379">
        <v>0</v>
      </c>
      <c r="J51" s="379">
        <v>0</v>
      </c>
      <c r="K51" s="379">
        <v>319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30</v>
      </c>
      <c r="AE51" s="379">
        <v>0</v>
      </c>
      <c r="AF51" s="379">
        <v>0</v>
      </c>
      <c r="AG51" s="379">
        <v>0</v>
      </c>
      <c r="AH51" s="379">
        <v>0</v>
      </c>
      <c r="AI51" s="379">
        <v>44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  <c r="AO51" s="379">
        <v>0</v>
      </c>
    </row>
    <row r="52" spans="3:41" x14ac:dyDescent="0.3">
      <c r="C52" s="379">
        <v>11</v>
      </c>
      <c r="D52" s="379">
        <v>6</v>
      </c>
      <c r="E52" s="379">
        <v>5</v>
      </c>
      <c r="F52" s="379">
        <v>18</v>
      </c>
      <c r="G52" s="379">
        <v>18</v>
      </c>
      <c r="H52" s="379">
        <v>0</v>
      </c>
      <c r="I52" s="379">
        <v>0</v>
      </c>
      <c r="J52" s="379">
        <v>0</v>
      </c>
      <c r="K52" s="379">
        <v>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  <c r="AO52" s="379">
        <v>0</v>
      </c>
    </row>
    <row r="53" spans="3:41" x14ac:dyDescent="0.3">
      <c r="C53" s="379">
        <v>11</v>
      </c>
      <c r="D53" s="379">
        <v>6</v>
      </c>
      <c r="E53" s="379">
        <v>6</v>
      </c>
      <c r="F53" s="379">
        <v>2986270</v>
      </c>
      <c r="G53" s="379">
        <v>3600</v>
      </c>
      <c r="H53" s="379">
        <v>1291861</v>
      </c>
      <c r="I53" s="379">
        <v>0</v>
      </c>
      <c r="J53" s="379">
        <v>0</v>
      </c>
      <c r="K53" s="379">
        <v>1197666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-363</v>
      </c>
      <c r="AB53" s="379">
        <v>0</v>
      </c>
      <c r="AC53" s="379">
        <v>0</v>
      </c>
      <c r="AD53" s="379">
        <v>175968</v>
      </c>
      <c r="AE53" s="379">
        <v>0</v>
      </c>
      <c r="AF53" s="379">
        <v>43623</v>
      </c>
      <c r="AG53" s="379">
        <v>0</v>
      </c>
      <c r="AH53" s="379">
        <v>0</v>
      </c>
      <c r="AI53" s="379">
        <v>161715</v>
      </c>
      <c r="AJ53" s="379">
        <v>0</v>
      </c>
      <c r="AK53" s="379">
        <v>0</v>
      </c>
      <c r="AL53" s="379">
        <v>7000</v>
      </c>
      <c r="AM53" s="379">
        <v>0</v>
      </c>
      <c r="AN53" s="379">
        <v>105200</v>
      </c>
      <c r="AO53" s="379">
        <v>0</v>
      </c>
    </row>
    <row r="54" spans="3:41" x14ac:dyDescent="0.3">
      <c r="C54" s="379">
        <v>11</v>
      </c>
      <c r="D54" s="379">
        <v>6</v>
      </c>
      <c r="E54" s="379">
        <v>9</v>
      </c>
      <c r="F54" s="379">
        <v>20696</v>
      </c>
      <c r="G54" s="379">
        <v>0</v>
      </c>
      <c r="H54" s="379">
        <v>10000</v>
      </c>
      <c r="I54" s="379">
        <v>0</v>
      </c>
      <c r="J54" s="379">
        <v>0</v>
      </c>
      <c r="K54" s="379">
        <v>4500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4246</v>
      </c>
      <c r="AG54" s="379">
        <v>0</v>
      </c>
      <c r="AH54" s="379">
        <v>0</v>
      </c>
      <c r="AI54" s="379">
        <v>1950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  <c r="AO54" s="379">
        <v>0</v>
      </c>
    </row>
    <row r="55" spans="3:41" x14ac:dyDescent="0.3">
      <c r="C55" s="379">
        <v>11</v>
      </c>
      <c r="D55" s="379">
        <v>6</v>
      </c>
      <c r="E55" s="379">
        <v>11</v>
      </c>
      <c r="F55" s="379">
        <v>9913.5250200530627</v>
      </c>
      <c r="G55" s="379">
        <v>0</v>
      </c>
      <c r="H55" s="379">
        <v>6080.1916867197297</v>
      </c>
      <c r="I55" s="379">
        <v>0</v>
      </c>
      <c r="J55" s="379">
        <v>0</v>
      </c>
      <c r="K55" s="379">
        <v>3833.3333333333335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  <c r="AO55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5726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2826553</v>
      </c>
      <c r="C3" s="352">
        <f t="shared" ref="C3:R3" si="0">SUBTOTAL(9,C6:C1048576)</f>
        <v>4</v>
      </c>
      <c r="D3" s="352">
        <f>SUBTOTAL(9,D6:D1048576)/2</f>
        <v>2761138</v>
      </c>
      <c r="E3" s="352">
        <f t="shared" si="0"/>
        <v>2.0116838333928402</v>
      </c>
      <c r="F3" s="352">
        <f>SUBTOTAL(9,F6:F1048576)/2</f>
        <v>2984292.33</v>
      </c>
      <c r="G3" s="353">
        <f>IF(B3&lt;&gt;0,F3/B3,"")</f>
        <v>1.0558062523504779</v>
      </c>
      <c r="H3" s="354">
        <f t="shared" si="0"/>
        <v>81868.419999999969</v>
      </c>
      <c r="I3" s="352">
        <f t="shared" si="0"/>
        <v>1</v>
      </c>
      <c r="J3" s="352">
        <f t="shared" si="0"/>
        <v>48104.819999999971</v>
      </c>
      <c r="K3" s="352">
        <f t="shared" si="0"/>
        <v>0.58758700851927992</v>
      </c>
      <c r="L3" s="352">
        <f t="shared" si="0"/>
        <v>67898.100000000006</v>
      </c>
      <c r="M3" s="355">
        <f>IF(H3&lt;&gt;0,L3/H3,"")</f>
        <v>0.82935642339256133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5724</v>
      </c>
      <c r="B6" s="789">
        <v>2825288</v>
      </c>
      <c r="C6" s="736">
        <v>1</v>
      </c>
      <c r="D6" s="789">
        <v>2761138</v>
      </c>
      <c r="E6" s="736">
        <v>0.97729435016890309</v>
      </c>
      <c r="F6" s="789">
        <v>2981777.33</v>
      </c>
      <c r="G6" s="741">
        <v>1.0553888063800929</v>
      </c>
      <c r="H6" s="789">
        <v>81868.419999999969</v>
      </c>
      <c r="I6" s="736">
        <v>1</v>
      </c>
      <c r="J6" s="789">
        <v>48104.819999999971</v>
      </c>
      <c r="K6" s="736">
        <v>0.58758700851927992</v>
      </c>
      <c r="L6" s="789">
        <v>67898.100000000006</v>
      </c>
      <c r="M6" s="741">
        <v>0.82935642339256133</v>
      </c>
      <c r="N6" s="789"/>
      <c r="O6" s="736"/>
      <c r="P6" s="789"/>
      <c r="Q6" s="736"/>
      <c r="R6" s="789"/>
      <c r="S6" s="235"/>
    </row>
    <row r="7" spans="1:19" ht="14.4" customHeight="1" thickBot="1" x14ac:dyDescent="0.35">
      <c r="A7" s="791" t="s">
        <v>5725</v>
      </c>
      <c r="B7" s="790">
        <v>1265</v>
      </c>
      <c r="C7" s="667">
        <v>1</v>
      </c>
      <c r="D7" s="790"/>
      <c r="E7" s="667"/>
      <c r="F7" s="790">
        <v>2515</v>
      </c>
      <c r="G7" s="678">
        <v>1.9881422924901186</v>
      </c>
      <c r="H7" s="790"/>
      <c r="I7" s="667"/>
      <c r="J7" s="790"/>
      <c r="K7" s="667"/>
      <c r="L7" s="790"/>
      <c r="M7" s="678"/>
      <c r="N7" s="790"/>
      <c r="O7" s="667"/>
      <c r="P7" s="790"/>
      <c r="Q7" s="667"/>
      <c r="R7" s="790"/>
      <c r="S7" s="701"/>
    </row>
    <row r="8" spans="1:19" ht="14.4" customHeight="1" thickBot="1" x14ac:dyDescent="0.35"/>
    <row r="9" spans="1:19" ht="14.4" customHeight="1" x14ac:dyDescent="0.3">
      <c r="A9" s="750" t="s">
        <v>592</v>
      </c>
      <c r="B9" s="789">
        <v>2760725</v>
      </c>
      <c r="C9" s="736">
        <v>1</v>
      </c>
      <c r="D9" s="789">
        <v>2758829</v>
      </c>
      <c r="E9" s="736">
        <v>0.99931322388140797</v>
      </c>
      <c r="F9" s="789">
        <v>2943564.66</v>
      </c>
      <c r="G9" s="741">
        <v>1.0662288565503628</v>
      </c>
      <c r="H9" s="789"/>
      <c r="I9" s="736"/>
      <c r="J9" s="789"/>
      <c r="K9" s="736"/>
      <c r="L9" s="789"/>
      <c r="M9" s="741"/>
      <c r="N9" s="789"/>
      <c r="O9" s="736"/>
      <c r="P9" s="789"/>
      <c r="Q9" s="736"/>
      <c r="R9" s="789"/>
      <c r="S9" s="235"/>
    </row>
    <row r="10" spans="1:19" ht="14.4" customHeight="1" thickBot="1" x14ac:dyDescent="0.35">
      <c r="A10" s="791" t="s">
        <v>598</v>
      </c>
      <c r="B10" s="790">
        <v>65828</v>
      </c>
      <c r="C10" s="667">
        <v>1</v>
      </c>
      <c r="D10" s="790">
        <v>2309</v>
      </c>
      <c r="E10" s="667">
        <v>3.5076259342529018E-2</v>
      </c>
      <c r="F10" s="790">
        <v>40727.67</v>
      </c>
      <c r="G10" s="678">
        <v>0.61869827429057545</v>
      </c>
      <c r="H10" s="790"/>
      <c r="I10" s="667"/>
      <c r="J10" s="790"/>
      <c r="K10" s="667"/>
      <c r="L10" s="790"/>
      <c r="M10" s="678"/>
      <c r="N10" s="790"/>
      <c r="O10" s="667"/>
      <c r="P10" s="790"/>
      <c r="Q10" s="667"/>
      <c r="R10" s="790"/>
      <c r="S10" s="701"/>
    </row>
    <row r="11" spans="1:19" ht="14.4" customHeight="1" x14ac:dyDescent="0.3">
      <c r="A11" s="715" t="s">
        <v>2265</v>
      </c>
    </row>
    <row r="12" spans="1:19" ht="14.4" customHeight="1" x14ac:dyDescent="0.3">
      <c r="A12" s="716" t="s">
        <v>2266</v>
      </c>
    </row>
    <row r="13" spans="1:19" ht="14.4" customHeight="1" x14ac:dyDescent="0.3">
      <c r="A13" s="715" t="s">
        <v>5727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5731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31076</v>
      </c>
      <c r="C3" s="469">
        <f t="shared" si="0"/>
        <v>29127</v>
      </c>
      <c r="D3" s="469">
        <f t="shared" si="0"/>
        <v>28140</v>
      </c>
      <c r="E3" s="354">
        <f t="shared" si="0"/>
        <v>2826553</v>
      </c>
      <c r="F3" s="352">
        <f t="shared" si="0"/>
        <v>2761138</v>
      </c>
      <c r="G3" s="470">
        <f t="shared" si="0"/>
        <v>2984292.33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2">
        <v>2015</v>
      </c>
    </row>
    <row r="6" spans="1:7" ht="14.4" customHeight="1" x14ac:dyDescent="0.3">
      <c r="A6" s="750" t="s">
        <v>5728</v>
      </c>
      <c r="B6" s="229">
        <v>6298</v>
      </c>
      <c r="C6" s="229">
        <v>3033</v>
      </c>
      <c r="D6" s="229">
        <v>11079</v>
      </c>
      <c r="E6" s="789">
        <v>538664</v>
      </c>
      <c r="F6" s="789">
        <v>358378</v>
      </c>
      <c r="G6" s="793">
        <v>468252.33</v>
      </c>
    </row>
    <row r="7" spans="1:7" ht="14.4" customHeight="1" x14ac:dyDescent="0.3">
      <c r="A7" s="687" t="s">
        <v>2268</v>
      </c>
      <c r="B7" s="664">
        <v>1558</v>
      </c>
      <c r="C7" s="664">
        <v>1743</v>
      </c>
      <c r="D7" s="664">
        <v>985</v>
      </c>
      <c r="E7" s="794">
        <v>159178</v>
      </c>
      <c r="F7" s="794">
        <v>177062</v>
      </c>
      <c r="G7" s="795">
        <v>154573</v>
      </c>
    </row>
    <row r="8" spans="1:7" ht="14.4" customHeight="1" x14ac:dyDescent="0.3">
      <c r="A8" s="687" t="s">
        <v>2269</v>
      </c>
      <c r="B8" s="664">
        <v>1492</v>
      </c>
      <c r="C8" s="664">
        <v>1717</v>
      </c>
      <c r="D8" s="664">
        <v>1219</v>
      </c>
      <c r="E8" s="794">
        <v>150032</v>
      </c>
      <c r="F8" s="794">
        <v>163000</v>
      </c>
      <c r="G8" s="795">
        <v>210826</v>
      </c>
    </row>
    <row r="9" spans="1:7" ht="14.4" customHeight="1" x14ac:dyDescent="0.3">
      <c r="A9" s="687" t="s">
        <v>2270</v>
      </c>
      <c r="B9" s="664">
        <v>284</v>
      </c>
      <c r="C9" s="664">
        <v>166</v>
      </c>
      <c r="D9" s="664">
        <v>106</v>
      </c>
      <c r="E9" s="794">
        <v>28249</v>
      </c>
      <c r="F9" s="794">
        <v>18487</v>
      </c>
      <c r="G9" s="795">
        <v>19110</v>
      </c>
    </row>
    <row r="10" spans="1:7" ht="14.4" customHeight="1" x14ac:dyDescent="0.3">
      <c r="A10" s="687" t="s">
        <v>2271</v>
      </c>
      <c r="B10" s="664">
        <v>682</v>
      </c>
      <c r="C10" s="664">
        <v>568</v>
      </c>
      <c r="D10" s="664">
        <v>490</v>
      </c>
      <c r="E10" s="794">
        <v>73571</v>
      </c>
      <c r="F10" s="794">
        <v>48557</v>
      </c>
      <c r="G10" s="795">
        <v>70931</v>
      </c>
    </row>
    <row r="11" spans="1:7" ht="14.4" customHeight="1" x14ac:dyDescent="0.3">
      <c r="A11" s="687" t="s">
        <v>2272</v>
      </c>
      <c r="B11" s="664">
        <v>2123</v>
      </c>
      <c r="C11" s="664">
        <v>1882</v>
      </c>
      <c r="D11" s="664">
        <v>1834</v>
      </c>
      <c r="E11" s="794">
        <v>205998</v>
      </c>
      <c r="F11" s="794">
        <v>177406</v>
      </c>
      <c r="G11" s="795">
        <v>263186</v>
      </c>
    </row>
    <row r="12" spans="1:7" ht="14.4" customHeight="1" x14ac:dyDescent="0.3">
      <c r="A12" s="687" t="s">
        <v>5729</v>
      </c>
      <c r="B12" s="664"/>
      <c r="C12" s="664">
        <v>28</v>
      </c>
      <c r="D12" s="664"/>
      <c r="E12" s="794"/>
      <c r="F12" s="794">
        <v>3330</v>
      </c>
      <c r="G12" s="795"/>
    </row>
    <row r="13" spans="1:7" ht="14.4" customHeight="1" x14ac:dyDescent="0.3">
      <c r="A13" s="687" t="s">
        <v>5730</v>
      </c>
      <c r="B13" s="664">
        <v>1595</v>
      </c>
      <c r="C13" s="664">
        <v>1626</v>
      </c>
      <c r="D13" s="664"/>
      <c r="E13" s="794">
        <v>122256</v>
      </c>
      <c r="F13" s="794">
        <v>125973</v>
      </c>
      <c r="G13" s="795"/>
    </row>
    <row r="14" spans="1:7" ht="14.4" customHeight="1" x14ac:dyDescent="0.3">
      <c r="A14" s="687" t="s">
        <v>2274</v>
      </c>
      <c r="B14" s="664">
        <v>1684</v>
      </c>
      <c r="C14" s="664">
        <v>1678</v>
      </c>
      <c r="D14" s="664">
        <v>1165</v>
      </c>
      <c r="E14" s="794">
        <v>136391</v>
      </c>
      <c r="F14" s="794">
        <v>141441</v>
      </c>
      <c r="G14" s="795">
        <v>155774</v>
      </c>
    </row>
    <row r="15" spans="1:7" ht="14.4" customHeight="1" x14ac:dyDescent="0.3">
      <c r="A15" s="687" t="s">
        <v>2275</v>
      </c>
      <c r="B15" s="664">
        <v>622</v>
      </c>
      <c r="C15" s="664">
        <v>957</v>
      </c>
      <c r="D15" s="664">
        <v>880</v>
      </c>
      <c r="E15" s="794">
        <v>90924</v>
      </c>
      <c r="F15" s="794">
        <v>141905</v>
      </c>
      <c r="G15" s="795">
        <v>142291</v>
      </c>
    </row>
    <row r="16" spans="1:7" ht="14.4" customHeight="1" x14ac:dyDescent="0.3">
      <c r="A16" s="687" t="s">
        <v>2276</v>
      </c>
      <c r="B16" s="664">
        <v>1818</v>
      </c>
      <c r="C16" s="664">
        <v>1807</v>
      </c>
      <c r="D16" s="664">
        <v>1098</v>
      </c>
      <c r="E16" s="794">
        <v>158800</v>
      </c>
      <c r="F16" s="794">
        <v>145002</v>
      </c>
      <c r="G16" s="795">
        <v>151636</v>
      </c>
    </row>
    <row r="17" spans="1:7" ht="14.4" customHeight="1" x14ac:dyDescent="0.3">
      <c r="A17" s="687" t="s">
        <v>2277</v>
      </c>
      <c r="B17" s="664">
        <v>734</v>
      </c>
      <c r="C17" s="664">
        <v>893</v>
      </c>
      <c r="D17" s="664">
        <v>478</v>
      </c>
      <c r="E17" s="794">
        <v>109329</v>
      </c>
      <c r="F17" s="794">
        <v>127668</v>
      </c>
      <c r="G17" s="795">
        <v>84136</v>
      </c>
    </row>
    <row r="18" spans="1:7" ht="14.4" customHeight="1" x14ac:dyDescent="0.3">
      <c r="A18" s="687" t="s">
        <v>2278</v>
      </c>
      <c r="B18" s="664">
        <v>1880</v>
      </c>
      <c r="C18" s="664">
        <v>2217</v>
      </c>
      <c r="D18" s="664">
        <v>1225</v>
      </c>
      <c r="E18" s="794">
        <v>170403</v>
      </c>
      <c r="F18" s="794">
        <v>196123</v>
      </c>
      <c r="G18" s="795">
        <v>179742</v>
      </c>
    </row>
    <row r="19" spans="1:7" ht="14.4" customHeight="1" x14ac:dyDescent="0.3">
      <c r="A19" s="687" t="s">
        <v>2279</v>
      </c>
      <c r="B19" s="664">
        <v>415</v>
      </c>
      <c r="C19" s="664">
        <v>1525</v>
      </c>
      <c r="D19" s="664">
        <v>909</v>
      </c>
      <c r="E19" s="794">
        <v>39106</v>
      </c>
      <c r="F19" s="794">
        <v>139163</v>
      </c>
      <c r="G19" s="795">
        <v>127445</v>
      </c>
    </row>
    <row r="20" spans="1:7" ht="14.4" customHeight="1" x14ac:dyDescent="0.3">
      <c r="A20" s="687" t="s">
        <v>2280</v>
      </c>
      <c r="B20" s="664">
        <v>1468</v>
      </c>
      <c r="C20" s="664">
        <v>1261</v>
      </c>
      <c r="D20" s="664">
        <v>912</v>
      </c>
      <c r="E20" s="794">
        <v>138141</v>
      </c>
      <c r="F20" s="794">
        <v>124479</v>
      </c>
      <c r="G20" s="795">
        <v>145112</v>
      </c>
    </row>
    <row r="21" spans="1:7" ht="14.4" customHeight="1" x14ac:dyDescent="0.3">
      <c r="A21" s="687" t="s">
        <v>2281</v>
      </c>
      <c r="B21" s="664">
        <v>1352</v>
      </c>
      <c r="C21" s="664">
        <v>804</v>
      </c>
      <c r="D21" s="664">
        <v>558</v>
      </c>
      <c r="E21" s="794">
        <v>132774</v>
      </c>
      <c r="F21" s="794">
        <v>79407</v>
      </c>
      <c r="G21" s="795">
        <v>87379</v>
      </c>
    </row>
    <row r="22" spans="1:7" ht="14.4" customHeight="1" x14ac:dyDescent="0.3">
      <c r="A22" s="687" t="s">
        <v>2282</v>
      </c>
      <c r="B22" s="664">
        <v>1927</v>
      </c>
      <c r="C22" s="664">
        <v>1628</v>
      </c>
      <c r="D22" s="664">
        <v>1062</v>
      </c>
      <c r="E22" s="794">
        <v>145621</v>
      </c>
      <c r="F22" s="794">
        <v>129872</v>
      </c>
      <c r="G22" s="795">
        <v>147060</v>
      </c>
    </row>
    <row r="23" spans="1:7" ht="14.4" customHeight="1" x14ac:dyDescent="0.3">
      <c r="A23" s="687" t="s">
        <v>2283</v>
      </c>
      <c r="B23" s="664">
        <v>1712</v>
      </c>
      <c r="C23" s="664">
        <v>1728</v>
      </c>
      <c r="D23" s="664">
        <v>1068</v>
      </c>
      <c r="E23" s="794">
        <v>138625</v>
      </c>
      <c r="F23" s="794">
        <v>141447</v>
      </c>
      <c r="G23" s="795">
        <v>145854</v>
      </c>
    </row>
    <row r="24" spans="1:7" ht="14.4" customHeight="1" x14ac:dyDescent="0.3">
      <c r="A24" s="687" t="s">
        <v>2284</v>
      </c>
      <c r="B24" s="664">
        <v>1352</v>
      </c>
      <c r="C24" s="664">
        <v>1395</v>
      </c>
      <c r="D24" s="664">
        <v>888</v>
      </c>
      <c r="E24" s="794">
        <v>124537</v>
      </c>
      <c r="F24" s="794">
        <v>127250</v>
      </c>
      <c r="G24" s="795">
        <v>123460</v>
      </c>
    </row>
    <row r="25" spans="1:7" ht="14.4" customHeight="1" x14ac:dyDescent="0.3">
      <c r="A25" s="687" t="s">
        <v>2285</v>
      </c>
      <c r="B25" s="664">
        <v>2080</v>
      </c>
      <c r="C25" s="664">
        <v>1718</v>
      </c>
      <c r="D25" s="664">
        <v>1435</v>
      </c>
      <c r="E25" s="794">
        <v>163954</v>
      </c>
      <c r="F25" s="794">
        <v>132692</v>
      </c>
      <c r="G25" s="795">
        <v>195034</v>
      </c>
    </row>
    <row r="26" spans="1:7" ht="14.4" customHeight="1" x14ac:dyDescent="0.3">
      <c r="A26" s="687" t="s">
        <v>2286</v>
      </c>
      <c r="B26" s="664"/>
      <c r="C26" s="664">
        <v>753</v>
      </c>
      <c r="D26" s="664">
        <v>543</v>
      </c>
      <c r="E26" s="794"/>
      <c r="F26" s="794">
        <v>62496</v>
      </c>
      <c r="G26" s="795">
        <v>83973</v>
      </c>
    </row>
    <row r="27" spans="1:7" ht="14.4" customHeight="1" thickBot="1" x14ac:dyDescent="0.35">
      <c r="A27" s="791" t="s">
        <v>2287</v>
      </c>
      <c r="B27" s="670"/>
      <c r="C27" s="670"/>
      <c r="D27" s="670">
        <v>206</v>
      </c>
      <c r="E27" s="790"/>
      <c r="F27" s="790"/>
      <c r="G27" s="796">
        <v>28518</v>
      </c>
    </row>
    <row r="28" spans="1:7" ht="14.4" customHeight="1" x14ac:dyDescent="0.3">
      <c r="A28" s="715" t="s">
        <v>2265</v>
      </c>
    </row>
    <row r="29" spans="1:7" ht="14.4" customHeight="1" x14ac:dyDescent="0.3">
      <c r="A29" s="716" t="s">
        <v>2266</v>
      </c>
    </row>
    <row r="30" spans="1:7" ht="14.4" customHeight="1" x14ac:dyDescent="0.3">
      <c r="A30" s="715" t="s">
        <v>5727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9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5895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32874</v>
      </c>
      <c r="F3" s="212">
        <f t="shared" si="0"/>
        <v>2908421.42</v>
      </c>
      <c r="G3" s="78"/>
      <c r="H3" s="78"/>
      <c r="I3" s="212">
        <f t="shared" si="0"/>
        <v>30850.400000000001</v>
      </c>
      <c r="J3" s="212">
        <f t="shared" si="0"/>
        <v>2809242.8200000003</v>
      </c>
      <c r="K3" s="78"/>
      <c r="L3" s="78"/>
      <c r="M3" s="212">
        <f t="shared" si="0"/>
        <v>29459.15</v>
      </c>
      <c r="N3" s="212">
        <f t="shared" si="0"/>
        <v>3052190.43</v>
      </c>
      <c r="O3" s="79">
        <f>IF(F3=0,0,N3/F3)</f>
        <v>1.049431973307362</v>
      </c>
      <c r="P3" s="213">
        <f>IF(M3=0,0,N3/M3)</f>
        <v>103.60755249217985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5" t="s">
        <v>5732</v>
      </c>
      <c r="B6" s="736" t="s">
        <v>5733</v>
      </c>
      <c r="C6" s="736" t="s">
        <v>5734</v>
      </c>
      <c r="D6" s="736" t="s">
        <v>5735</v>
      </c>
      <c r="E6" s="229"/>
      <c r="F6" s="229"/>
      <c r="G6" s="736"/>
      <c r="H6" s="736"/>
      <c r="I6" s="229">
        <v>0.70000000000000007</v>
      </c>
      <c r="J6" s="229">
        <v>110.53</v>
      </c>
      <c r="K6" s="736"/>
      <c r="L6" s="736">
        <v>157.89999999999998</v>
      </c>
      <c r="M6" s="229">
        <v>87.749999999999943</v>
      </c>
      <c r="N6" s="229">
        <v>13250.260000000002</v>
      </c>
      <c r="O6" s="741"/>
      <c r="P6" s="749">
        <v>151.00011396011408</v>
      </c>
    </row>
    <row r="7" spans="1:16" ht="14.4" customHeight="1" x14ac:dyDescent="0.3">
      <c r="A7" s="660" t="s">
        <v>5732</v>
      </c>
      <c r="B7" s="661" t="s">
        <v>5733</v>
      </c>
      <c r="C7" s="661" t="s">
        <v>5736</v>
      </c>
      <c r="D7" s="661" t="s">
        <v>2186</v>
      </c>
      <c r="E7" s="664"/>
      <c r="F7" s="664"/>
      <c r="G7" s="661"/>
      <c r="H7" s="661"/>
      <c r="I7" s="664">
        <v>0.2</v>
      </c>
      <c r="J7" s="664">
        <v>17.64</v>
      </c>
      <c r="K7" s="661"/>
      <c r="L7" s="661">
        <v>88.2</v>
      </c>
      <c r="M7" s="664"/>
      <c r="N7" s="664"/>
      <c r="O7" s="677"/>
      <c r="P7" s="665"/>
    </row>
    <row r="8" spans="1:16" ht="14.4" customHeight="1" x14ac:dyDescent="0.3">
      <c r="A8" s="660" t="s">
        <v>5732</v>
      </c>
      <c r="B8" s="661" t="s">
        <v>5733</v>
      </c>
      <c r="C8" s="661" t="s">
        <v>5737</v>
      </c>
      <c r="D8" s="661" t="s">
        <v>5738</v>
      </c>
      <c r="E8" s="664"/>
      <c r="F8" s="664"/>
      <c r="G8" s="661"/>
      <c r="H8" s="661"/>
      <c r="I8" s="664"/>
      <c r="J8" s="664"/>
      <c r="K8" s="661"/>
      <c r="L8" s="661"/>
      <c r="M8" s="664">
        <v>1</v>
      </c>
      <c r="N8" s="664">
        <v>73.790000000000006</v>
      </c>
      <c r="O8" s="677"/>
      <c r="P8" s="665">
        <v>73.790000000000006</v>
      </c>
    </row>
    <row r="9" spans="1:16" ht="14.4" customHeight="1" x14ac:dyDescent="0.3">
      <c r="A9" s="660" t="s">
        <v>5732</v>
      </c>
      <c r="B9" s="661" t="s">
        <v>5733</v>
      </c>
      <c r="C9" s="661" t="s">
        <v>5739</v>
      </c>
      <c r="D9" s="661" t="s">
        <v>880</v>
      </c>
      <c r="E9" s="664"/>
      <c r="F9" s="664"/>
      <c r="G9" s="661"/>
      <c r="H9" s="661"/>
      <c r="I9" s="664"/>
      <c r="J9" s="664"/>
      <c r="K9" s="661"/>
      <c r="L9" s="661"/>
      <c r="M9" s="664">
        <v>1</v>
      </c>
      <c r="N9" s="664">
        <v>78.03</v>
      </c>
      <c r="O9" s="677"/>
      <c r="P9" s="665">
        <v>78.03</v>
      </c>
    </row>
    <row r="10" spans="1:16" ht="14.4" customHeight="1" x14ac:dyDescent="0.3">
      <c r="A10" s="660" t="s">
        <v>5732</v>
      </c>
      <c r="B10" s="661" t="s">
        <v>5733</v>
      </c>
      <c r="C10" s="661" t="s">
        <v>5740</v>
      </c>
      <c r="D10" s="661"/>
      <c r="E10" s="664">
        <v>1311</v>
      </c>
      <c r="F10" s="664">
        <v>57815.1</v>
      </c>
      <c r="G10" s="661">
        <v>1</v>
      </c>
      <c r="H10" s="661">
        <v>44.1</v>
      </c>
      <c r="I10" s="664">
        <v>619</v>
      </c>
      <c r="J10" s="664">
        <v>27666.380000000012</v>
      </c>
      <c r="K10" s="661">
        <v>0.47853207898974509</v>
      </c>
      <c r="L10" s="661">
        <v>44.695282714054947</v>
      </c>
      <c r="M10" s="664"/>
      <c r="N10" s="664"/>
      <c r="O10" s="677"/>
      <c r="P10" s="665"/>
    </row>
    <row r="11" spans="1:16" ht="14.4" customHeight="1" x14ac:dyDescent="0.3">
      <c r="A11" s="660" t="s">
        <v>5732</v>
      </c>
      <c r="B11" s="661" t="s">
        <v>5733</v>
      </c>
      <c r="C11" s="661" t="s">
        <v>5741</v>
      </c>
      <c r="D11" s="661" t="s">
        <v>2186</v>
      </c>
      <c r="E11" s="664">
        <v>390</v>
      </c>
      <c r="F11" s="664">
        <v>6879.6000000000022</v>
      </c>
      <c r="G11" s="661">
        <v>1</v>
      </c>
      <c r="H11" s="661">
        <v>17.640000000000004</v>
      </c>
      <c r="I11" s="664">
        <v>1100.5</v>
      </c>
      <c r="J11" s="664">
        <v>19773.27</v>
      </c>
      <c r="K11" s="661">
        <v>2.8741889063317627</v>
      </c>
      <c r="L11" s="661">
        <v>17.967532939572923</v>
      </c>
      <c r="M11" s="664">
        <v>1112</v>
      </c>
      <c r="N11" s="664">
        <v>23496.559999999994</v>
      </c>
      <c r="O11" s="677">
        <v>3.4153962439676704</v>
      </c>
      <c r="P11" s="665">
        <v>21.129999999999995</v>
      </c>
    </row>
    <row r="12" spans="1:16" ht="14.4" customHeight="1" x14ac:dyDescent="0.3">
      <c r="A12" s="660" t="s">
        <v>5732</v>
      </c>
      <c r="B12" s="661" t="s">
        <v>5733</v>
      </c>
      <c r="C12" s="661" t="s">
        <v>5742</v>
      </c>
      <c r="D12" s="661" t="s">
        <v>1318</v>
      </c>
      <c r="E12" s="664"/>
      <c r="F12" s="664"/>
      <c r="G12" s="661"/>
      <c r="H12" s="661"/>
      <c r="I12" s="664"/>
      <c r="J12" s="664"/>
      <c r="K12" s="661"/>
      <c r="L12" s="661"/>
      <c r="M12" s="664">
        <v>117.40000000000008</v>
      </c>
      <c r="N12" s="664">
        <v>30999.460000000014</v>
      </c>
      <c r="O12" s="677"/>
      <c r="P12" s="665">
        <v>264.04991482112433</v>
      </c>
    </row>
    <row r="13" spans="1:16" ht="14.4" customHeight="1" x14ac:dyDescent="0.3">
      <c r="A13" s="660" t="s">
        <v>5732</v>
      </c>
      <c r="B13" s="661" t="s">
        <v>5743</v>
      </c>
      <c r="C13" s="661" t="s">
        <v>5744</v>
      </c>
      <c r="D13" s="661" t="s">
        <v>5745</v>
      </c>
      <c r="E13" s="664">
        <v>4</v>
      </c>
      <c r="F13" s="664">
        <v>1889.92</v>
      </c>
      <c r="G13" s="661">
        <v>1</v>
      </c>
      <c r="H13" s="661">
        <v>472.48</v>
      </c>
      <c r="I13" s="664"/>
      <c r="J13" s="664"/>
      <c r="K13" s="661"/>
      <c r="L13" s="661"/>
      <c r="M13" s="664"/>
      <c r="N13" s="664"/>
      <c r="O13" s="677"/>
      <c r="P13" s="665"/>
    </row>
    <row r="14" spans="1:16" ht="14.4" customHeight="1" x14ac:dyDescent="0.3">
      <c r="A14" s="660" t="s">
        <v>5732</v>
      </c>
      <c r="B14" s="661" t="s">
        <v>5743</v>
      </c>
      <c r="C14" s="661" t="s">
        <v>5746</v>
      </c>
      <c r="D14" s="661" t="s">
        <v>5747</v>
      </c>
      <c r="E14" s="664">
        <v>2</v>
      </c>
      <c r="F14" s="664">
        <v>120.8</v>
      </c>
      <c r="G14" s="661">
        <v>1</v>
      </c>
      <c r="H14" s="661">
        <v>60.4</v>
      </c>
      <c r="I14" s="664"/>
      <c r="J14" s="664"/>
      <c r="K14" s="661"/>
      <c r="L14" s="661"/>
      <c r="M14" s="664"/>
      <c r="N14" s="664"/>
      <c r="O14" s="677"/>
      <c r="P14" s="665"/>
    </row>
    <row r="15" spans="1:16" ht="14.4" customHeight="1" x14ac:dyDescent="0.3">
      <c r="A15" s="660" t="s">
        <v>5732</v>
      </c>
      <c r="B15" s="661" t="s">
        <v>5743</v>
      </c>
      <c r="C15" s="661" t="s">
        <v>5748</v>
      </c>
      <c r="D15" s="661"/>
      <c r="E15" s="664">
        <v>5</v>
      </c>
      <c r="F15" s="664">
        <v>350</v>
      </c>
      <c r="G15" s="661">
        <v>1</v>
      </c>
      <c r="H15" s="661">
        <v>70</v>
      </c>
      <c r="I15" s="664"/>
      <c r="J15" s="664"/>
      <c r="K15" s="661"/>
      <c r="L15" s="661"/>
      <c r="M15" s="664"/>
      <c r="N15" s="664"/>
      <c r="O15" s="677"/>
      <c r="P15" s="665"/>
    </row>
    <row r="16" spans="1:16" ht="14.4" customHeight="1" x14ac:dyDescent="0.3">
      <c r="A16" s="660" t="s">
        <v>5732</v>
      </c>
      <c r="B16" s="661" t="s">
        <v>5743</v>
      </c>
      <c r="C16" s="661" t="s">
        <v>5749</v>
      </c>
      <c r="D16" s="661"/>
      <c r="E16" s="664">
        <v>3</v>
      </c>
      <c r="F16" s="664">
        <v>225</v>
      </c>
      <c r="G16" s="661">
        <v>1</v>
      </c>
      <c r="H16" s="661">
        <v>75</v>
      </c>
      <c r="I16" s="664"/>
      <c r="J16" s="664"/>
      <c r="K16" s="661"/>
      <c r="L16" s="661"/>
      <c r="M16" s="664"/>
      <c r="N16" s="664"/>
      <c r="O16" s="677"/>
      <c r="P16" s="665"/>
    </row>
    <row r="17" spans="1:16" ht="14.4" customHeight="1" x14ac:dyDescent="0.3">
      <c r="A17" s="660" t="s">
        <v>5732</v>
      </c>
      <c r="B17" s="661" t="s">
        <v>5743</v>
      </c>
      <c r="C17" s="661" t="s">
        <v>5750</v>
      </c>
      <c r="D17" s="661"/>
      <c r="E17" s="664">
        <v>21</v>
      </c>
      <c r="F17" s="664">
        <v>1575</v>
      </c>
      <c r="G17" s="661">
        <v>1</v>
      </c>
      <c r="H17" s="661">
        <v>75</v>
      </c>
      <c r="I17" s="664"/>
      <c r="J17" s="664"/>
      <c r="K17" s="661"/>
      <c r="L17" s="661"/>
      <c r="M17" s="664"/>
      <c r="N17" s="664"/>
      <c r="O17" s="677"/>
      <c r="P17" s="665"/>
    </row>
    <row r="18" spans="1:16" ht="14.4" customHeight="1" x14ac:dyDescent="0.3">
      <c r="A18" s="660" t="s">
        <v>5732</v>
      </c>
      <c r="B18" s="661" t="s">
        <v>5743</v>
      </c>
      <c r="C18" s="661" t="s">
        <v>5751</v>
      </c>
      <c r="D18" s="661"/>
      <c r="E18" s="664">
        <v>6</v>
      </c>
      <c r="F18" s="664">
        <v>882</v>
      </c>
      <c r="G18" s="661">
        <v>1</v>
      </c>
      <c r="H18" s="661">
        <v>147</v>
      </c>
      <c r="I18" s="664"/>
      <c r="J18" s="664"/>
      <c r="K18" s="661"/>
      <c r="L18" s="661"/>
      <c r="M18" s="664"/>
      <c r="N18" s="664"/>
      <c r="O18" s="677"/>
      <c r="P18" s="665"/>
    </row>
    <row r="19" spans="1:16" ht="14.4" customHeight="1" x14ac:dyDescent="0.3">
      <c r="A19" s="660" t="s">
        <v>5732</v>
      </c>
      <c r="B19" s="661" t="s">
        <v>5743</v>
      </c>
      <c r="C19" s="661" t="s">
        <v>5752</v>
      </c>
      <c r="D19" s="661"/>
      <c r="E19" s="664">
        <v>1</v>
      </c>
      <c r="F19" s="664">
        <v>147</v>
      </c>
      <c r="G19" s="661">
        <v>1</v>
      </c>
      <c r="H19" s="661">
        <v>147</v>
      </c>
      <c r="I19" s="664"/>
      <c r="J19" s="664"/>
      <c r="K19" s="661"/>
      <c r="L19" s="661"/>
      <c r="M19" s="664"/>
      <c r="N19" s="664"/>
      <c r="O19" s="677"/>
      <c r="P19" s="665"/>
    </row>
    <row r="20" spans="1:16" ht="14.4" customHeight="1" x14ac:dyDescent="0.3">
      <c r="A20" s="660" t="s">
        <v>5732</v>
      </c>
      <c r="B20" s="661" t="s">
        <v>5743</v>
      </c>
      <c r="C20" s="661" t="s">
        <v>5753</v>
      </c>
      <c r="D20" s="661"/>
      <c r="E20" s="664">
        <v>2</v>
      </c>
      <c r="F20" s="664">
        <v>374</v>
      </c>
      <c r="G20" s="661">
        <v>1</v>
      </c>
      <c r="H20" s="661">
        <v>187</v>
      </c>
      <c r="I20" s="664"/>
      <c r="J20" s="664"/>
      <c r="K20" s="661"/>
      <c r="L20" s="661"/>
      <c r="M20" s="664"/>
      <c r="N20" s="664"/>
      <c r="O20" s="677"/>
      <c r="P20" s="665"/>
    </row>
    <row r="21" spans="1:16" ht="14.4" customHeight="1" x14ac:dyDescent="0.3">
      <c r="A21" s="660" t="s">
        <v>5732</v>
      </c>
      <c r="B21" s="661" t="s">
        <v>5743</v>
      </c>
      <c r="C21" s="661" t="s">
        <v>5754</v>
      </c>
      <c r="D21" s="661"/>
      <c r="E21" s="664">
        <v>5</v>
      </c>
      <c r="F21" s="664">
        <v>935</v>
      </c>
      <c r="G21" s="661">
        <v>1</v>
      </c>
      <c r="H21" s="661">
        <v>187</v>
      </c>
      <c r="I21" s="664"/>
      <c r="J21" s="664"/>
      <c r="K21" s="661"/>
      <c r="L21" s="661"/>
      <c r="M21" s="664"/>
      <c r="N21" s="664"/>
      <c r="O21" s="677"/>
      <c r="P21" s="665"/>
    </row>
    <row r="22" spans="1:16" ht="14.4" customHeight="1" x14ac:dyDescent="0.3">
      <c r="A22" s="660" t="s">
        <v>5732</v>
      </c>
      <c r="B22" s="661" t="s">
        <v>5743</v>
      </c>
      <c r="C22" s="661" t="s">
        <v>5755</v>
      </c>
      <c r="D22" s="661"/>
      <c r="E22" s="664">
        <v>14</v>
      </c>
      <c r="F22" s="664">
        <v>2086</v>
      </c>
      <c r="G22" s="661">
        <v>1</v>
      </c>
      <c r="H22" s="661">
        <v>149</v>
      </c>
      <c r="I22" s="664">
        <v>1</v>
      </c>
      <c r="J22" s="664">
        <v>149</v>
      </c>
      <c r="K22" s="661">
        <v>7.1428571428571425E-2</v>
      </c>
      <c r="L22" s="661">
        <v>149</v>
      </c>
      <c r="M22" s="664"/>
      <c r="N22" s="664"/>
      <c r="O22" s="677"/>
      <c r="P22" s="665"/>
    </row>
    <row r="23" spans="1:16" ht="14.4" customHeight="1" x14ac:dyDescent="0.3">
      <c r="A23" s="660" t="s">
        <v>5732</v>
      </c>
      <c r="B23" s="661" t="s">
        <v>5743</v>
      </c>
      <c r="C23" s="661" t="s">
        <v>5756</v>
      </c>
      <c r="D23" s="661"/>
      <c r="E23" s="664">
        <v>5</v>
      </c>
      <c r="F23" s="664">
        <v>970</v>
      </c>
      <c r="G23" s="661">
        <v>1</v>
      </c>
      <c r="H23" s="661">
        <v>194</v>
      </c>
      <c r="I23" s="664">
        <v>2</v>
      </c>
      <c r="J23" s="664">
        <v>388</v>
      </c>
      <c r="K23" s="661">
        <v>0.4</v>
      </c>
      <c r="L23" s="661">
        <v>194</v>
      </c>
      <c r="M23" s="664"/>
      <c r="N23" s="664"/>
      <c r="O23" s="677"/>
      <c r="P23" s="665"/>
    </row>
    <row r="24" spans="1:16" ht="14.4" customHeight="1" x14ac:dyDescent="0.3">
      <c r="A24" s="660" t="s">
        <v>5732</v>
      </c>
      <c r="B24" s="661" t="s">
        <v>5743</v>
      </c>
      <c r="C24" s="661" t="s">
        <v>5757</v>
      </c>
      <c r="D24" s="661"/>
      <c r="E24" s="664">
        <v>6</v>
      </c>
      <c r="F24" s="664">
        <v>1164</v>
      </c>
      <c r="G24" s="661">
        <v>1</v>
      </c>
      <c r="H24" s="661">
        <v>194</v>
      </c>
      <c r="I24" s="664"/>
      <c r="J24" s="664"/>
      <c r="K24" s="661"/>
      <c r="L24" s="661"/>
      <c r="M24" s="664"/>
      <c r="N24" s="664"/>
      <c r="O24" s="677"/>
      <c r="P24" s="665"/>
    </row>
    <row r="25" spans="1:16" ht="14.4" customHeight="1" x14ac:dyDescent="0.3">
      <c r="A25" s="660" t="s">
        <v>5732</v>
      </c>
      <c r="B25" s="661" t="s">
        <v>5743</v>
      </c>
      <c r="C25" s="661" t="s">
        <v>5758</v>
      </c>
      <c r="D25" s="661"/>
      <c r="E25" s="664">
        <v>3</v>
      </c>
      <c r="F25" s="664">
        <v>741</v>
      </c>
      <c r="G25" s="661">
        <v>1</v>
      </c>
      <c r="H25" s="661">
        <v>247</v>
      </c>
      <c r="I25" s="664"/>
      <c r="J25" s="664"/>
      <c r="K25" s="661"/>
      <c r="L25" s="661"/>
      <c r="M25" s="664"/>
      <c r="N25" s="664"/>
      <c r="O25" s="677"/>
      <c r="P25" s="665"/>
    </row>
    <row r="26" spans="1:16" ht="14.4" customHeight="1" x14ac:dyDescent="0.3">
      <c r="A26" s="660" t="s">
        <v>5732</v>
      </c>
      <c r="B26" s="661" t="s">
        <v>5743</v>
      </c>
      <c r="C26" s="661" t="s">
        <v>5759</v>
      </c>
      <c r="D26" s="661"/>
      <c r="E26" s="664">
        <v>2</v>
      </c>
      <c r="F26" s="664">
        <v>494</v>
      </c>
      <c r="G26" s="661">
        <v>1</v>
      </c>
      <c r="H26" s="661">
        <v>247</v>
      </c>
      <c r="I26" s="664"/>
      <c r="J26" s="664"/>
      <c r="K26" s="661"/>
      <c r="L26" s="661"/>
      <c r="M26" s="664"/>
      <c r="N26" s="664"/>
      <c r="O26" s="677"/>
      <c r="P26" s="665"/>
    </row>
    <row r="27" spans="1:16" ht="14.4" customHeight="1" x14ac:dyDescent="0.3">
      <c r="A27" s="660" t="s">
        <v>5732</v>
      </c>
      <c r="B27" s="661" t="s">
        <v>5743</v>
      </c>
      <c r="C27" s="661" t="s">
        <v>5760</v>
      </c>
      <c r="D27" s="661"/>
      <c r="E27" s="664">
        <v>6</v>
      </c>
      <c r="F27" s="664">
        <v>1740</v>
      </c>
      <c r="G27" s="661">
        <v>1</v>
      </c>
      <c r="H27" s="661">
        <v>290</v>
      </c>
      <c r="I27" s="664"/>
      <c r="J27" s="664"/>
      <c r="K27" s="661"/>
      <c r="L27" s="661"/>
      <c r="M27" s="664"/>
      <c r="N27" s="664"/>
      <c r="O27" s="677"/>
      <c r="P27" s="665"/>
    </row>
    <row r="28" spans="1:16" ht="14.4" customHeight="1" x14ac:dyDescent="0.3">
      <c r="A28" s="660" t="s">
        <v>5732</v>
      </c>
      <c r="B28" s="661" t="s">
        <v>5743</v>
      </c>
      <c r="C28" s="661" t="s">
        <v>5761</v>
      </c>
      <c r="D28" s="661"/>
      <c r="E28" s="664">
        <v>12</v>
      </c>
      <c r="F28" s="664">
        <v>3480</v>
      </c>
      <c r="G28" s="661">
        <v>1</v>
      </c>
      <c r="H28" s="661">
        <v>290</v>
      </c>
      <c r="I28" s="664"/>
      <c r="J28" s="664"/>
      <c r="K28" s="661"/>
      <c r="L28" s="661"/>
      <c r="M28" s="664"/>
      <c r="N28" s="664"/>
      <c r="O28" s="677"/>
      <c r="P28" s="665"/>
    </row>
    <row r="29" spans="1:16" ht="14.4" customHeight="1" x14ac:dyDescent="0.3">
      <c r="A29" s="660" t="s">
        <v>5732</v>
      </c>
      <c r="B29" s="661" t="s">
        <v>5762</v>
      </c>
      <c r="C29" s="661" t="s">
        <v>5763</v>
      </c>
      <c r="D29" s="661" t="s">
        <v>5764</v>
      </c>
      <c r="E29" s="664">
        <v>434</v>
      </c>
      <c r="F29" s="664">
        <v>84196</v>
      </c>
      <c r="G29" s="661">
        <v>1</v>
      </c>
      <c r="H29" s="661">
        <v>194</v>
      </c>
      <c r="I29" s="664">
        <v>320</v>
      </c>
      <c r="J29" s="664">
        <v>61982</v>
      </c>
      <c r="K29" s="661">
        <v>0.73616323815858231</v>
      </c>
      <c r="L29" s="661">
        <v>193.69374999999999</v>
      </c>
      <c r="M29" s="664">
        <v>381</v>
      </c>
      <c r="N29" s="664">
        <v>75057</v>
      </c>
      <c r="O29" s="677">
        <v>0.89145565109981473</v>
      </c>
      <c r="P29" s="665">
        <v>197</v>
      </c>
    </row>
    <row r="30" spans="1:16" ht="14.4" customHeight="1" x14ac:dyDescent="0.3">
      <c r="A30" s="660" t="s">
        <v>5732</v>
      </c>
      <c r="B30" s="661" t="s">
        <v>5762</v>
      </c>
      <c r="C30" s="661" t="s">
        <v>5765</v>
      </c>
      <c r="D30" s="661" t="s">
        <v>5766</v>
      </c>
      <c r="E30" s="664"/>
      <c r="F30" s="664"/>
      <c r="G30" s="661"/>
      <c r="H30" s="661"/>
      <c r="I30" s="664">
        <v>2</v>
      </c>
      <c r="J30" s="664">
        <v>146</v>
      </c>
      <c r="K30" s="661"/>
      <c r="L30" s="661">
        <v>73</v>
      </c>
      <c r="M30" s="664"/>
      <c r="N30" s="664"/>
      <c r="O30" s="677"/>
      <c r="P30" s="665"/>
    </row>
    <row r="31" spans="1:16" ht="14.4" customHeight="1" x14ac:dyDescent="0.3">
      <c r="A31" s="660" t="s">
        <v>5732</v>
      </c>
      <c r="B31" s="661" t="s">
        <v>5762</v>
      </c>
      <c r="C31" s="661" t="s">
        <v>5767</v>
      </c>
      <c r="D31" s="661" t="s">
        <v>5768</v>
      </c>
      <c r="E31" s="664">
        <v>3</v>
      </c>
      <c r="F31" s="664">
        <v>240</v>
      </c>
      <c r="G31" s="661">
        <v>1</v>
      </c>
      <c r="H31" s="661">
        <v>80</v>
      </c>
      <c r="I31" s="664">
        <v>2</v>
      </c>
      <c r="J31" s="664">
        <v>162</v>
      </c>
      <c r="K31" s="661">
        <v>0.67500000000000004</v>
      </c>
      <c r="L31" s="661">
        <v>81</v>
      </c>
      <c r="M31" s="664">
        <v>45</v>
      </c>
      <c r="N31" s="664">
        <v>3645</v>
      </c>
      <c r="O31" s="677">
        <v>15.1875</v>
      </c>
      <c r="P31" s="665">
        <v>81</v>
      </c>
    </row>
    <row r="32" spans="1:16" ht="14.4" customHeight="1" x14ac:dyDescent="0.3">
      <c r="A32" s="660" t="s">
        <v>5732</v>
      </c>
      <c r="B32" s="661" t="s">
        <v>5762</v>
      </c>
      <c r="C32" s="661" t="s">
        <v>5769</v>
      </c>
      <c r="D32" s="661" t="s">
        <v>5770</v>
      </c>
      <c r="E32" s="664">
        <v>384</v>
      </c>
      <c r="F32" s="664">
        <v>39552</v>
      </c>
      <c r="G32" s="661">
        <v>1</v>
      </c>
      <c r="H32" s="661">
        <v>103</v>
      </c>
      <c r="I32" s="664">
        <v>340</v>
      </c>
      <c r="J32" s="664">
        <v>35170</v>
      </c>
      <c r="K32" s="661">
        <v>0.88920914239482196</v>
      </c>
      <c r="L32" s="661">
        <v>103.44117647058823</v>
      </c>
      <c r="M32" s="664">
        <v>338</v>
      </c>
      <c r="N32" s="664">
        <v>35152</v>
      </c>
      <c r="O32" s="677">
        <v>0.8887540453074434</v>
      </c>
      <c r="P32" s="665">
        <v>104</v>
      </c>
    </row>
    <row r="33" spans="1:16" ht="14.4" customHeight="1" x14ac:dyDescent="0.3">
      <c r="A33" s="660" t="s">
        <v>5732</v>
      </c>
      <c r="B33" s="661" t="s">
        <v>5762</v>
      </c>
      <c r="C33" s="661" t="s">
        <v>5771</v>
      </c>
      <c r="D33" s="661" t="s">
        <v>5772</v>
      </c>
      <c r="E33" s="664">
        <v>1171</v>
      </c>
      <c r="F33" s="664">
        <v>39814</v>
      </c>
      <c r="G33" s="661">
        <v>1</v>
      </c>
      <c r="H33" s="661">
        <v>34</v>
      </c>
      <c r="I33" s="664">
        <v>988</v>
      </c>
      <c r="J33" s="664">
        <v>33955</v>
      </c>
      <c r="K33" s="661">
        <v>0.85284070929823685</v>
      </c>
      <c r="L33" s="661">
        <v>34.367408906882588</v>
      </c>
      <c r="M33" s="664">
        <v>676</v>
      </c>
      <c r="N33" s="664">
        <v>23660</v>
      </c>
      <c r="O33" s="677">
        <v>0.59426332445873309</v>
      </c>
      <c r="P33" s="665">
        <v>35</v>
      </c>
    </row>
    <row r="34" spans="1:16" ht="14.4" customHeight="1" x14ac:dyDescent="0.3">
      <c r="A34" s="660" t="s">
        <v>5732</v>
      </c>
      <c r="B34" s="661" t="s">
        <v>5762</v>
      </c>
      <c r="C34" s="661" t="s">
        <v>5773</v>
      </c>
      <c r="D34" s="661" t="s">
        <v>5774</v>
      </c>
      <c r="E34" s="664">
        <v>3</v>
      </c>
      <c r="F34" s="664">
        <v>15</v>
      </c>
      <c r="G34" s="661">
        <v>1</v>
      </c>
      <c r="H34" s="661">
        <v>5</v>
      </c>
      <c r="I34" s="664">
        <v>2</v>
      </c>
      <c r="J34" s="664">
        <v>10</v>
      </c>
      <c r="K34" s="661">
        <v>0.66666666666666663</v>
      </c>
      <c r="L34" s="661">
        <v>5</v>
      </c>
      <c r="M34" s="664">
        <v>6</v>
      </c>
      <c r="N34" s="664">
        <v>30</v>
      </c>
      <c r="O34" s="677">
        <v>2</v>
      </c>
      <c r="P34" s="665">
        <v>5</v>
      </c>
    </row>
    <row r="35" spans="1:16" ht="14.4" customHeight="1" x14ac:dyDescent="0.3">
      <c r="A35" s="660" t="s">
        <v>5732</v>
      </c>
      <c r="B35" s="661" t="s">
        <v>5762</v>
      </c>
      <c r="C35" s="661" t="s">
        <v>5775</v>
      </c>
      <c r="D35" s="661" t="s">
        <v>5776</v>
      </c>
      <c r="E35" s="664">
        <v>29</v>
      </c>
      <c r="F35" s="664">
        <v>145</v>
      </c>
      <c r="G35" s="661">
        <v>1</v>
      </c>
      <c r="H35" s="661">
        <v>5</v>
      </c>
      <c r="I35" s="664">
        <v>32</v>
      </c>
      <c r="J35" s="664">
        <v>160</v>
      </c>
      <c r="K35" s="661">
        <v>1.103448275862069</v>
      </c>
      <c r="L35" s="661">
        <v>5</v>
      </c>
      <c r="M35" s="664">
        <v>27</v>
      </c>
      <c r="N35" s="664">
        <v>135</v>
      </c>
      <c r="O35" s="677">
        <v>0.93103448275862066</v>
      </c>
      <c r="P35" s="665">
        <v>5</v>
      </c>
    </row>
    <row r="36" spans="1:16" ht="14.4" customHeight="1" x14ac:dyDescent="0.3">
      <c r="A36" s="660" t="s">
        <v>5732</v>
      </c>
      <c r="B36" s="661" t="s">
        <v>5762</v>
      </c>
      <c r="C36" s="661" t="s">
        <v>5777</v>
      </c>
      <c r="D36" s="661" t="s">
        <v>5778</v>
      </c>
      <c r="E36" s="664">
        <v>25</v>
      </c>
      <c r="F36" s="664">
        <v>3100</v>
      </c>
      <c r="G36" s="661">
        <v>1</v>
      </c>
      <c r="H36" s="661">
        <v>124</v>
      </c>
      <c r="I36" s="664">
        <v>2</v>
      </c>
      <c r="J36" s="664">
        <v>400</v>
      </c>
      <c r="K36" s="661">
        <v>0.12903225806451613</v>
      </c>
      <c r="L36" s="661">
        <v>200</v>
      </c>
      <c r="M36" s="664">
        <v>4</v>
      </c>
      <c r="N36" s="664">
        <v>804</v>
      </c>
      <c r="O36" s="677">
        <v>0.2593548387096774</v>
      </c>
      <c r="P36" s="665">
        <v>201</v>
      </c>
    </row>
    <row r="37" spans="1:16" ht="14.4" customHeight="1" x14ac:dyDescent="0.3">
      <c r="A37" s="660" t="s">
        <v>5732</v>
      </c>
      <c r="B37" s="661" t="s">
        <v>5762</v>
      </c>
      <c r="C37" s="661" t="s">
        <v>5779</v>
      </c>
      <c r="D37" s="661" t="s">
        <v>5780</v>
      </c>
      <c r="E37" s="664">
        <v>17</v>
      </c>
      <c r="F37" s="664">
        <v>2533</v>
      </c>
      <c r="G37" s="661">
        <v>1</v>
      </c>
      <c r="H37" s="661">
        <v>149</v>
      </c>
      <c r="I37" s="664">
        <v>28</v>
      </c>
      <c r="J37" s="664">
        <v>5833</v>
      </c>
      <c r="K37" s="661">
        <v>2.3028030003947886</v>
      </c>
      <c r="L37" s="661">
        <v>208.32142857142858</v>
      </c>
      <c r="M37" s="664">
        <v>22</v>
      </c>
      <c r="N37" s="664">
        <v>6622</v>
      </c>
      <c r="O37" s="677">
        <v>2.6142913541255428</v>
      </c>
      <c r="P37" s="665">
        <v>301</v>
      </c>
    </row>
    <row r="38" spans="1:16" ht="14.4" customHeight="1" x14ac:dyDescent="0.3">
      <c r="A38" s="660" t="s">
        <v>5732</v>
      </c>
      <c r="B38" s="661" t="s">
        <v>5762</v>
      </c>
      <c r="C38" s="661" t="s">
        <v>5781</v>
      </c>
      <c r="D38" s="661" t="s">
        <v>5782</v>
      </c>
      <c r="E38" s="664">
        <v>7</v>
      </c>
      <c r="F38" s="664">
        <v>1568</v>
      </c>
      <c r="G38" s="661">
        <v>1</v>
      </c>
      <c r="H38" s="661">
        <v>224</v>
      </c>
      <c r="I38" s="664">
        <v>1</v>
      </c>
      <c r="J38" s="664">
        <v>475</v>
      </c>
      <c r="K38" s="661">
        <v>0.30293367346938777</v>
      </c>
      <c r="L38" s="661">
        <v>475</v>
      </c>
      <c r="M38" s="664">
        <v>3</v>
      </c>
      <c r="N38" s="664">
        <v>1428</v>
      </c>
      <c r="O38" s="677">
        <v>0.9107142857142857</v>
      </c>
      <c r="P38" s="665">
        <v>476</v>
      </c>
    </row>
    <row r="39" spans="1:16" ht="14.4" customHeight="1" x14ac:dyDescent="0.3">
      <c r="A39" s="660" t="s">
        <v>5732</v>
      </c>
      <c r="B39" s="661" t="s">
        <v>5762</v>
      </c>
      <c r="C39" s="661" t="s">
        <v>5783</v>
      </c>
      <c r="D39" s="661" t="s">
        <v>5784</v>
      </c>
      <c r="E39" s="664">
        <v>23</v>
      </c>
      <c r="F39" s="664">
        <v>2139</v>
      </c>
      <c r="G39" s="661">
        <v>1</v>
      </c>
      <c r="H39" s="661">
        <v>93</v>
      </c>
      <c r="I39" s="664">
        <v>132</v>
      </c>
      <c r="J39" s="664">
        <v>7546</v>
      </c>
      <c r="K39" s="661">
        <v>3.5278167367928939</v>
      </c>
      <c r="L39" s="661">
        <v>57.166666666666664</v>
      </c>
      <c r="M39" s="664">
        <v>36</v>
      </c>
      <c r="N39" s="664">
        <v>3420</v>
      </c>
      <c r="O39" s="677">
        <v>1.5988779803646564</v>
      </c>
      <c r="P39" s="665">
        <v>95</v>
      </c>
    </row>
    <row r="40" spans="1:16" ht="14.4" customHeight="1" x14ac:dyDescent="0.3">
      <c r="A40" s="660" t="s">
        <v>5732</v>
      </c>
      <c r="B40" s="661" t="s">
        <v>5762</v>
      </c>
      <c r="C40" s="661" t="s">
        <v>5785</v>
      </c>
      <c r="D40" s="661" t="s">
        <v>5786</v>
      </c>
      <c r="E40" s="664"/>
      <c r="F40" s="664"/>
      <c r="G40" s="661"/>
      <c r="H40" s="661"/>
      <c r="I40" s="664"/>
      <c r="J40" s="664"/>
      <c r="K40" s="661"/>
      <c r="L40" s="661"/>
      <c r="M40" s="664">
        <v>1</v>
      </c>
      <c r="N40" s="664">
        <v>324</v>
      </c>
      <c r="O40" s="677"/>
      <c r="P40" s="665">
        <v>324</v>
      </c>
    </row>
    <row r="41" spans="1:16" ht="14.4" customHeight="1" x14ac:dyDescent="0.3">
      <c r="A41" s="660" t="s">
        <v>5732</v>
      </c>
      <c r="B41" s="661" t="s">
        <v>5762</v>
      </c>
      <c r="C41" s="661" t="s">
        <v>5787</v>
      </c>
      <c r="D41" s="661" t="s">
        <v>5788</v>
      </c>
      <c r="E41" s="664">
        <v>18</v>
      </c>
      <c r="F41" s="664">
        <v>1638</v>
      </c>
      <c r="G41" s="661">
        <v>1</v>
      </c>
      <c r="H41" s="661">
        <v>91</v>
      </c>
      <c r="I41" s="664">
        <v>23</v>
      </c>
      <c r="J41" s="664">
        <v>2115</v>
      </c>
      <c r="K41" s="661">
        <v>1.2912087912087913</v>
      </c>
      <c r="L41" s="661">
        <v>91.956521739130437</v>
      </c>
      <c r="M41" s="664">
        <v>19</v>
      </c>
      <c r="N41" s="664">
        <v>1767</v>
      </c>
      <c r="O41" s="677">
        <v>1.0787545787545787</v>
      </c>
      <c r="P41" s="665">
        <v>93</v>
      </c>
    </row>
    <row r="42" spans="1:16" ht="14.4" customHeight="1" x14ac:dyDescent="0.3">
      <c r="A42" s="660" t="s">
        <v>5732</v>
      </c>
      <c r="B42" s="661" t="s">
        <v>5762</v>
      </c>
      <c r="C42" s="661" t="s">
        <v>5789</v>
      </c>
      <c r="D42" s="661" t="s">
        <v>5790</v>
      </c>
      <c r="E42" s="664">
        <v>3</v>
      </c>
      <c r="F42" s="664">
        <v>4875</v>
      </c>
      <c r="G42" s="661">
        <v>1</v>
      </c>
      <c r="H42" s="661">
        <v>1625</v>
      </c>
      <c r="I42" s="664"/>
      <c r="J42" s="664"/>
      <c r="K42" s="661"/>
      <c r="L42" s="661"/>
      <c r="M42" s="664"/>
      <c r="N42" s="664"/>
      <c r="O42" s="677"/>
      <c r="P42" s="665"/>
    </row>
    <row r="43" spans="1:16" ht="14.4" customHeight="1" x14ac:dyDescent="0.3">
      <c r="A43" s="660" t="s">
        <v>5732</v>
      </c>
      <c r="B43" s="661" t="s">
        <v>5762</v>
      </c>
      <c r="C43" s="661" t="s">
        <v>5791</v>
      </c>
      <c r="D43" s="661" t="s">
        <v>5792</v>
      </c>
      <c r="E43" s="664">
        <v>2</v>
      </c>
      <c r="F43" s="664">
        <v>2646</v>
      </c>
      <c r="G43" s="661">
        <v>1</v>
      </c>
      <c r="H43" s="661">
        <v>1323</v>
      </c>
      <c r="I43" s="664"/>
      <c r="J43" s="664"/>
      <c r="K43" s="661"/>
      <c r="L43" s="661"/>
      <c r="M43" s="664"/>
      <c r="N43" s="664"/>
      <c r="O43" s="677"/>
      <c r="P43" s="665"/>
    </row>
    <row r="44" spans="1:16" ht="14.4" customHeight="1" x14ac:dyDescent="0.3">
      <c r="A44" s="660" t="s">
        <v>5732</v>
      </c>
      <c r="B44" s="661" t="s">
        <v>5762</v>
      </c>
      <c r="C44" s="661" t="s">
        <v>5793</v>
      </c>
      <c r="D44" s="661" t="s">
        <v>5794</v>
      </c>
      <c r="E44" s="664">
        <v>4362</v>
      </c>
      <c r="F44" s="664">
        <v>1011984</v>
      </c>
      <c r="G44" s="661">
        <v>1</v>
      </c>
      <c r="H44" s="661">
        <v>232</v>
      </c>
      <c r="I44" s="664">
        <v>4457</v>
      </c>
      <c r="J44" s="664">
        <v>1036166</v>
      </c>
      <c r="K44" s="661">
        <v>1.0238956347135924</v>
      </c>
      <c r="L44" s="661">
        <v>232.48059232667714</v>
      </c>
      <c r="M44" s="664">
        <v>4516</v>
      </c>
      <c r="N44" s="664">
        <v>1061260</v>
      </c>
      <c r="O44" s="677">
        <v>1.0486924694461572</v>
      </c>
      <c r="P44" s="665">
        <v>235</v>
      </c>
    </row>
    <row r="45" spans="1:16" ht="14.4" customHeight="1" x14ac:dyDescent="0.3">
      <c r="A45" s="660" t="s">
        <v>5732</v>
      </c>
      <c r="B45" s="661" t="s">
        <v>5762</v>
      </c>
      <c r="C45" s="661" t="s">
        <v>5795</v>
      </c>
      <c r="D45" s="661" t="s">
        <v>5796</v>
      </c>
      <c r="E45" s="664">
        <v>6187</v>
      </c>
      <c r="F45" s="664">
        <v>717692</v>
      </c>
      <c r="G45" s="661">
        <v>1</v>
      </c>
      <c r="H45" s="661">
        <v>116</v>
      </c>
      <c r="I45" s="664">
        <v>6305</v>
      </c>
      <c r="J45" s="664">
        <v>732832</v>
      </c>
      <c r="K45" s="661">
        <v>1.0210954002552628</v>
      </c>
      <c r="L45" s="661">
        <v>116.23029341792228</v>
      </c>
      <c r="M45" s="664">
        <v>5863</v>
      </c>
      <c r="N45" s="664">
        <v>691834</v>
      </c>
      <c r="O45" s="677">
        <v>0.96397061692202224</v>
      </c>
      <c r="P45" s="665">
        <v>118</v>
      </c>
    </row>
    <row r="46" spans="1:16" ht="14.4" customHeight="1" x14ac:dyDescent="0.3">
      <c r="A46" s="660" t="s">
        <v>5732</v>
      </c>
      <c r="B46" s="661" t="s">
        <v>5762</v>
      </c>
      <c r="C46" s="661" t="s">
        <v>5797</v>
      </c>
      <c r="D46" s="661" t="s">
        <v>5798</v>
      </c>
      <c r="E46" s="664">
        <v>9</v>
      </c>
      <c r="F46" s="664">
        <v>4491</v>
      </c>
      <c r="G46" s="661">
        <v>1</v>
      </c>
      <c r="H46" s="661">
        <v>499</v>
      </c>
      <c r="I46" s="664">
        <v>92</v>
      </c>
      <c r="J46" s="664">
        <v>29137</v>
      </c>
      <c r="K46" s="661">
        <v>6.4878646181251396</v>
      </c>
      <c r="L46" s="661">
        <v>316.70652173913044</v>
      </c>
      <c r="M46" s="664">
        <v>19</v>
      </c>
      <c r="N46" s="664">
        <v>9614</v>
      </c>
      <c r="O46" s="677">
        <v>2.1407258962369182</v>
      </c>
      <c r="P46" s="665">
        <v>506</v>
      </c>
    </row>
    <row r="47" spans="1:16" ht="14.4" customHeight="1" x14ac:dyDescent="0.3">
      <c r="A47" s="660" t="s">
        <v>5732</v>
      </c>
      <c r="B47" s="661" t="s">
        <v>5762</v>
      </c>
      <c r="C47" s="661" t="s">
        <v>5799</v>
      </c>
      <c r="D47" s="661" t="s">
        <v>5800</v>
      </c>
      <c r="E47" s="664">
        <v>1</v>
      </c>
      <c r="F47" s="664">
        <v>638</v>
      </c>
      <c r="G47" s="661">
        <v>1</v>
      </c>
      <c r="H47" s="661">
        <v>638</v>
      </c>
      <c r="I47" s="664"/>
      <c r="J47" s="664"/>
      <c r="K47" s="661"/>
      <c r="L47" s="661"/>
      <c r="M47" s="664"/>
      <c r="N47" s="664"/>
      <c r="O47" s="677"/>
      <c r="P47" s="665"/>
    </row>
    <row r="48" spans="1:16" ht="14.4" customHeight="1" x14ac:dyDescent="0.3">
      <c r="A48" s="660" t="s">
        <v>5732</v>
      </c>
      <c r="B48" s="661" t="s">
        <v>5762</v>
      </c>
      <c r="C48" s="661" t="s">
        <v>5801</v>
      </c>
      <c r="D48" s="661" t="s">
        <v>5802</v>
      </c>
      <c r="E48" s="664">
        <v>2</v>
      </c>
      <c r="F48" s="664">
        <v>366</v>
      </c>
      <c r="G48" s="661">
        <v>1</v>
      </c>
      <c r="H48" s="661">
        <v>183</v>
      </c>
      <c r="I48" s="664">
        <v>1</v>
      </c>
      <c r="J48" s="664">
        <v>183</v>
      </c>
      <c r="K48" s="661">
        <v>0.5</v>
      </c>
      <c r="L48" s="661">
        <v>183</v>
      </c>
      <c r="M48" s="664"/>
      <c r="N48" s="664"/>
      <c r="O48" s="677"/>
      <c r="P48" s="665"/>
    </row>
    <row r="49" spans="1:16" ht="14.4" customHeight="1" x14ac:dyDescent="0.3">
      <c r="A49" s="660" t="s">
        <v>5732</v>
      </c>
      <c r="B49" s="661" t="s">
        <v>5762</v>
      </c>
      <c r="C49" s="661" t="s">
        <v>5803</v>
      </c>
      <c r="D49" s="661" t="s">
        <v>5804</v>
      </c>
      <c r="E49" s="664">
        <v>4</v>
      </c>
      <c r="F49" s="664">
        <v>5080</v>
      </c>
      <c r="G49" s="661">
        <v>1</v>
      </c>
      <c r="H49" s="661">
        <v>1270</v>
      </c>
      <c r="I49" s="664">
        <v>1</v>
      </c>
      <c r="J49" s="664">
        <v>1280</v>
      </c>
      <c r="K49" s="661">
        <v>0.25196850393700787</v>
      </c>
      <c r="L49" s="661">
        <v>1280</v>
      </c>
      <c r="M49" s="664">
        <v>1</v>
      </c>
      <c r="N49" s="664">
        <v>1284</v>
      </c>
      <c r="O49" s="677">
        <v>0.25275590551181104</v>
      </c>
      <c r="P49" s="665">
        <v>1284</v>
      </c>
    </row>
    <row r="50" spans="1:16" ht="14.4" customHeight="1" x14ac:dyDescent="0.3">
      <c r="A50" s="660" t="s">
        <v>5732</v>
      </c>
      <c r="B50" s="661" t="s">
        <v>5762</v>
      </c>
      <c r="C50" s="661" t="s">
        <v>5805</v>
      </c>
      <c r="D50" s="661" t="s">
        <v>5806</v>
      </c>
      <c r="E50" s="664">
        <v>1</v>
      </c>
      <c r="F50" s="664">
        <v>946</v>
      </c>
      <c r="G50" s="661">
        <v>1</v>
      </c>
      <c r="H50" s="661">
        <v>946</v>
      </c>
      <c r="I50" s="664"/>
      <c r="J50" s="664"/>
      <c r="K50" s="661"/>
      <c r="L50" s="661"/>
      <c r="M50" s="664">
        <v>1</v>
      </c>
      <c r="N50" s="664">
        <v>960</v>
      </c>
      <c r="O50" s="677">
        <v>1.014799154334038</v>
      </c>
      <c r="P50" s="665">
        <v>960</v>
      </c>
    </row>
    <row r="51" spans="1:16" ht="14.4" customHeight="1" x14ac:dyDescent="0.3">
      <c r="A51" s="660" t="s">
        <v>5732</v>
      </c>
      <c r="B51" s="661" t="s">
        <v>5762</v>
      </c>
      <c r="C51" s="661" t="s">
        <v>5807</v>
      </c>
      <c r="D51" s="661" t="s">
        <v>5808</v>
      </c>
      <c r="E51" s="664">
        <v>5</v>
      </c>
      <c r="F51" s="664">
        <v>4940</v>
      </c>
      <c r="G51" s="661">
        <v>1</v>
      </c>
      <c r="H51" s="661">
        <v>988</v>
      </c>
      <c r="I51" s="664"/>
      <c r="J51" s="664"/>
      <c r="K51" s="661"/>
      <c r="L51" s="661"/>
      <c r="M51" s="664"/>
      <c r="N51" s="664"/>
      <c r="O51" s="677"/>
      <c r="P51" s="665"/>
    </row>
    <row r="52" spans="1:16" ht="14.4" customHeight="1" x14ac:dyDescent="0.3">
      <c r="A52" s="660" t="s">
        <v>5732</v>
      </c>
      <c r="B52" s="661" t="s">
        <v>5762</v>
      </c>
      <c r="C52" s="661" t="s">
        <v>5809</v>
      </c>
      <c r="D52" s="661" t="s">
        <v>5810</v>
      </c>
      <c r="E52" s="664"/>
      <c r="F52" s="664"/>
      <c r="G52" s="661"/>
      <c r="H52" s="661"/>
      <c r="I52" s="664">
        <v>1</v>
      </c>
      <c r="J52" s="664">
        <v>397</v>
      </c>
      <c r="K52" s="661"/>
      <c r="L52" s="661">
        <v>397</v>
      </c>
      <c r="M52" s="664"/>
      <c r="N52" s="664"/>
      <c r="O52" s="677"/>
      <c r="P52" s="665"/>
    </row>
    <row r="53" spans="1:16" ht="14.4" customHeight="1" x14ac:dyDescent="0.3">
      <c r="A53" s="660" t="s">
        <v>5732</v>
      </c>
      <c r="B53" s="661" t="s">
        <v>5762</v>
      </c>
      <c r="C53" s="661" t="s">
        <v>5811</v>
      </c>
      <c r="D53" s="661" t="s">
        <v>5812</v>
      </c>
      <c r="E53" s="664">
        <v>1</v>
      </c>
      <c r="F53" s="664">
        <v>442</v>
      </c>
      <c r="G53" s="661">
        <v>1</v>
      </c>
      <c r="H53" s="661">
        <v>442</v>
      </c>
      <c r="I53" s="664"/>
      <c r="J53" s="664"/>
      <c r="K53" s="661"/>
      <c r="L53" s="661"/>
      <c r="M53" s="664">
        <v>1</v>
      </c>
      <c r="N53" s="664">
        <v>449</v>
      </c>
      <c r="O53" s="677">
        <v>1.0158371040723981</v>
      </c>
      <c r="P53" s="665">
        <v>449</v>
      </c>
    </row>
    <row r="54" spans="1:16" ht="14.4" customHeight="1" x14ac:dyDescent="0.3">
      <c r="A54" s="660" t="s">
        <v>5732</v>
      </c>
      <c r="B54" s="661" t="s">
        <v>5762</v>
      </c>
      <c r="C54" s="661" t="s">
        <v>5813</v>
      </c>
      <c r="D54" s="661" t="s">
        <v>5814</v>
      </c>
      <c r="E54" s="664">
        <v>2596</v>
      </c>
      <c r="F54" s="664">
        <v>402380</v>
      </c>
      <c r="G54" s="661">
        <v>1</v>
      </c>
      <c r="H54" s="661">
        <v>155</v>
      </c>
      <c r="I54" s="664">
        <v>2600</v>
      </c>
      <c r="J54" s="664">
        <v>403757</v>
      </c>
      <c r="K54" s="661">
        <v>1.0034221382772504</v>
      </c>
      <c r="L54" s="661">
        <v>155.29115384615383</v>
      </c>
      <c r="M54" s="664">
        <v>2495</v>
      </c>
      <c r="N54" s="664">
        <v>391715</v>
      </c>
      <c r="O54" s="677">
        <v>0.97349520353894325</v>
      </c>
      <c r="P54" s="665">
        <v>157</v>
      </c>
    </row>
    <row r="55" spans="1:16" ht="14.4" customHeight="1" x14ac:dyDescent="0.3">
      <c r="A55" s="660" t="s">
        <v>5732</v>
      </c>
      <c r="B55" s="661" t="s">
        <v>5762</v>
      </c>
      <c r="C55" s="661" t="s">
        <v>5815</v>
      </c>
      <c r="D55" s="661" t="s">
        <v>5816</v>
      </c>
      <c r="E55" s="664">
        <v>3</v>
      </c>
      <c r="F55" s="664">
        <v>0</v>
      </c>
      <c r="G55" s="661"/>
      <c r="H55" s="661">
        <v>0</v>
      </c>
      <c r="I55" s="664">
        <v>10</v>
      </c>
      <c r="J55" s="664">
        <v>0</v>
      </c>
      <c r="K55" s="661"/>
      <c r="L55" s="661">
        <v>0</v>
      </c>
      <c r="M55" s="664"/>
      <c r="N55" s="664"/>
      <c r="O55" s="677"/>
      <c r="P55" s="665"/>
    </row>
    <row r="56" spans="1:16" ht="14.4" customHeight="1" x14ac:dyDescent="0.3">
      <c r="A56" s="660" t="s">
        <v>5732</v>
      </c>
      <c r="B56" s="661" t="s">
        <v>5762</v>
      </c>
      <c r="C56" s="661" t="s">
        <v>5817</v>
      </c>
      <c r="D56" s="661" t="s">
        <v>5818</v>
      </c>
      <c r="E56" s="664">
        <v>9330</v>
      </c>
      <c r="F56" s="664">
        <v>0</v>
      </c>
      <c r="G56" s="661"/>
      <c r="H56" s="661">
        <v>0</v>
      </c>
      <c r="I56" s="664">
        <v>9850</v>
      </c>
      <c r="J56" s="664">
        <v>0</v>
      </c>
      <c r="K56" s="661"/>
      <c r="L56" s="661">
        <v>0</v>
      </c>
      <c r="M56" s="664">
        <v>9073</v>
      </c>
      <c r="N56" s="664">
        <v>126333.33</v>
      </c>
      <c r="O56" s="677"/>
      <c r="P56" s="665">
        <v>13.924096770638158</v>
      </c>
    </row>
    <row r="57" spans="1:16" ht="14.4" customHeight="1" x14ac:dyDescent="0.3">
      <c r="A57" s="660" t="s">
        <v>5732</v>
      </c>
      <c r="B57" s="661" t="s">
        <v>5762</v>
      </c>
      <c r="C57" s="661" t="s">
        <v>5819</v>
      </c>
      <c r="D57" s="661" t="s">
        <v>5820</v>
      </c>
      <c r="E57" s="664">
        <v>2</v>
      </c>
      <c r="F57" s="664">
        <v>2172</v>
      </c>
      <c r="G57" s="661">
        <v>1</v>
      </c>
      <c r="H57" s="661">
        <v>1086</v>
      </c>
      <c r="I57" s="664"/>
      <c r="J57" s="664"/>
      <c r="K57" s="661"/>
      <c r="L57" s="661"/>
      <c r="M57" s="664"/>
      <c r="N57" s="664"/>
      <c r="O57" s="677"/>
      <c r="P57" s="665"/>
    </row>
    <row r="58" spans="1:16" ht="14.4" customHeight="1" x14ac:dyDescent="0.3">
      <c r="A58" s="660" t="s">
        <v>5732</v>
      </c>
      <c r="B58" s="661" t="s">
        <v>5762</v>
      </c>
      <c r="C58" s="661" t="s">
        <v>5821</v>
      </c>
      <c r="D58" s="661" t="s">
        <v>5822</v>
      </c>
      <c r="E58" s="664">
        <v>2266</v>
      </c>
      <c r="F58" s="664">
        <v>0</v>
      </c>
      <c r="G58" s="661"/>
      <c r="H58" s="661">
        <v>0</v>
      </c>
      <c r="I58" s="664">
        <v>480</v>
      </c>
      <c r="J58" s="664">
        <v>48938</v>
      </c>
      <c r="K58" s="661"/>
      <c r="L58" s="661">
        <v>101.95416666666667</v>
      </c>
      <c r="M58" s="664">
        <v>449</v>
      </c>
      <c r="N58" s="664">
        <v>48492</v>
      </c>
      <c r="O58" s="677"/>
      <c r="P58" s="665">
        <v>108</v>
      </c>
    </row>
    <row r="59" spans="1:16" ht="14.4" customHeight="1" x14ac:dyDescent="0.3">
      <c r="A59" s="660" t="s">
        <v>5732</v>
      </c>
      <c r="B59" s="661" t="s">
        <v>5762</v>
      </c>
      <c r="C59" s="661" t="s">
        <v>5823</v>
      </c>
      <c r="D59" s="661" t="s">
        <v>5824</v>
      </c>
      <c r="E59" s="664"/>
      <c r="F59" s="664"/>
      <c r="G59" s="661"/>
      <c r="H59" s="661"/>
      <c r="I59" s="664">
        <v>2</v>
      </c>
      <c r="J59" s="664">
        <v>71</v>
      </c>
      <c r="K59" s="661"/>
      <c r="L59" s="661">
        <v>35.5</v>
      </c>
      <c r="M59" s="664">
        <v>114</v>
      </c>
      <c r="N59" s="664">
        <v>4104</v>
      </c>
      <c r="O59" s="677"/>
      <c r="P59" s="665">
        <v>36</v>
      </c>
    </row>
    <row r="60" spans="1:16" ht="14.4" customHeight="1" x14ac:dyDescent="0.3">
      <c r="A60" s="660" t="s">
        <v>5732</v>
      </c>
      <c r="B60" s="661" t="s">
        <v>5762</v>
      </c>
      <c r="C60" s="661" t="s">
        <v>5825</v>
      </c>
      <c r="D60" s="661" t="s">
        <v>5826</v>
      </c>
      <c r="E60" s="664">
        <v>2743</v>
      </c>
      <c r="F60" s="664">
        <v>222183</v>
      </c>
      <c r="G60" s="661">
        <v>1</v>
      </c>
      <c r="H60" s="661">
        <v>81</v>
      </c>
      <c r="I60" s="664">
        <v>2537</v>
      </c>
      <c r="J60" s="664">
        <v>206249</v>
      </c>
      <c r="K60" s="661">
        <v>0.92828434218639588</v>
      </c>
      <c r="L60" s="661">
        <v>81.296413086322431</v>
      </c>
      <c r="M60" s="664">
        <v>2606</v>
      </c>
      <c r="N60" s="664">
        <v>213692</v>
      </c>
      <c r="O60" s="677">
        <v>0.96178375483272793</v>
      </c>
      <c r="P60" s="665">
        <v>82</v>
      </c>
    </row>
    <row r="61" spans="1:16" ht="14.4" customHeight="1" x14ac:dyDescent="0.3">
      <c r="A61" s="660" t="s">
        <v>5732</v>
      </c>
      <c r="B61" s="661" t="s">
        <v>5762</v>
      </c>
      <c r="C61" s="661" t="s">
        <v>5827</v>
      </c>
      <c r="D61" s="661" t="s">
        <v>5828</v>
      </c>
      <c r="E61" s="664">
        <v>15</v>
      </c>
      <c r="F61" s="664">
        <v>2190</v>
      </c>
      <c r="G61" s="661">
        <v>1</v>
      </c>
      <c r="H61" s="661">
        <v>146</v>
      </c>
      <c r="I61" s="664">
        <v>13</v>
      </c>
      <c r="J61" s="664">
        <v>1904</v>
      </c>
      <c r="K61" s="661">
        <v>0.86940639269406395</v>
      </c>
      <c r="L61" s="661">
        <v>146.46153846153845</v>
      </c>
      <c r="M61" s="664">
        <v>8</v>
      </c>
      <c r="N61" s="664">
        <v>1184</v>
      </c>
      <c r="O61" s="677">
        <v>0.54063926940639273</v>
      </c>
      <c r="P61" s="665">
        <v>148</v>
      </c>
    </row>
    <row r="62" spans="1:16" ht="14.4" customHeight="1" x14ac:dyDescent="0.3">
      <c r="A62" s="660" t="s">
        <v>5732</v>
      </c>
      <c r="B62" s="661" t="s">
        <v>5762</v>
      </c>
      <c r="C62" s="661" t="s">
        <v>5829</v>
      </c>
      <c r="D62" s="661" t="s">
        <v>5830</v>
      </c>
      <c r="E62" s="664"/>
      <c r="F62" s="664"/>
      <c r="G62" s="661"/>
      <c r="H62" s="661"/>
      <c r="I62" s="664">
        <v>1</v>
      </c>
      <c r="J62" s="664">
        <v>31</v>
      </c>
      <c r="K62" s="661"/>
      <c r="L62" s="661">
        <v>31</v>
      </c>
      <c r="M62" s="664">
        <v>2</v>
      </c>
      <c r="N62" s="664">
        <v>62</v>
      </c>
      <c r="O62" s="677"/>
      <c r="P62" s="665">
        <v>31</v>
      </c>
    </row>
    <row r="63" spans="1:16" ht="14.4" customHeight="1" x14ac:dyDescent="0.3">
      <c r="A63" s="660" t="s">
        <v>5732</v>
      </c>
      <c r="B63" s="661" t="s">
        <v>5762</v>
      </c>
      <c r="C63" s="661" t="s">
        <v>5831</v>
      </c>
      <c r="D63" s="661" t="s">
        <v>5832</v>
      </c>
      <c r="E63" s="664">
        <v>69</v>
      </c>
      <c r="F63" s="664">
        <v>0</v>
      </c>
      <c r="G63" s="661"/>
      <c r="H63" s="661">
        <v>0</v>
      </c>
      <c r="I63" s="664">
        <v>81</v>
      </c>
      <c r="J63" s="664">
        <v>0</v>
      </c>
      <c r="K63" s="661"/>
      <c r="L63" s="661">
        <v>0</v>
      </c>
      <c r="M63" s="664">
        <v>59</v>
      </c>
      <c r="N63" s="664">
        <v>0</v>
      </c>
      <c r="O63" s="677"/>
      <c r="P63" s="665">
        <v>0</v>
      </c>
    </row>
    <row r="64" spans="1:16" ht="14.4" customHeight="1" x14ac:dyDescent="0.3">
      <c r="A64" s="660" t="s">
        <v>5732</v>
      </c>
      <c r="B64" s="661" t="s">
        <v>5762</v>
      </c>
      <c r="C64" s="661" t="s">
        <v>5833</v>
      </c>
      <c r="D64" s="661" t="s">
        <v>5834</v>
      </c>
      <c r="E64" s="664">
        <v>1</v>
      </c>
      <c r="F64" s="664">
        <v>141</v>
      </c>
      <c r="G64" s="661">
        <v>1</v>
      </c>
      <c r="H64" s="661">
        <v>141</v>
      </c>
      <c r="I64" s="664"/>
      <c r="J64" s="664"/>
      <c r="K64" s="661"/>
      <c r="L64" s="661"/>
      <c r="M64" s="664"/>
      <c r="N64" s="664"/>
      <c r="O64" s="677"/>
      <c r="P64" s="665"/>
    </row>
    <row r="65" spans="1:16" ht="14.4" customHeight="1" x14ac:dyDescent="0.3">
      <c r="A65" s="660" t="s">
        <v>5732</v>
      </c>
      <c r="B65" s="661" t="s">
        <v>5762</v>
      </c>
      <c r="C65" s="661" t="s">
        <v>5835</v>
      </c>
      <c r="D65" s="661" t="s">
        <v>5836</v>
      </c>
      <c r="E65" s="664">
        <v>18</v>
      </c>
      <c r="F65" s="664">
        <v>3600</v>
      </c>
      <c r="G65" s="661">
        <v>1</v>
      </c>
      <c r="H65" s="661">
        <v>200</v>
      </c>
      <c r="I65" s="664">
        <v>2</v>
      </c>
      <c r="J65" s="664">
        <v>400</v>
      </c>
      <c r="K65" s="661">
        <v>0.1111111111111111</v>
      </c>
      <c r="L65" s="661">
        <v>200</v>
      </c>
      <c r="M65" s="664">
        <v>5</v>
      </c>
      <c r="N65" s="664">
        <v>1000</v>
      </c>
      <c r="O65" s="677">
        <v>0.27777777777777779</v>
      </c>
      <c r="P65" s="665">
        <v>200</v>
      </c>
    </row>
    <row r="66" spans="1:16" ht="14.4" customHeight="1" x14ac:dyDescent="0.3">
      <c r="A66" s="660" t="s">
        <v>5732</v>
      </c>
      <c r="B66" s="661" t="s">
        <v>5762</v>
      </c>
      <c r="C66" s="661" t="s">
        <v>5837</v>
      </c>
      <c r="D66" s="661" t="s">
        <v>5838</v>
      </c>
      <c r="E66" s="664"/>
      <c r="F66" s="664"/>
      <c r="G66" s="661"/>
      <c r="H66" s="661"/>
      <c r="I66" s="664"/>
      <c r="J66" s="664"/>
      <c r="K66" s="661"/>
      <c r="L66" s="661"/>
      <c r="M66" s="664">
        <v>2</v>
      </c>
      <c r="N66" s="664">
        <v>140</v>
      </c>
      <c r="O66" s="677"/>
      <c r="P66" s="665">
        <v>70</v>
      </c>
    </row>
    <row r="67" spans="1:16" ht="14.4" customHeight="1" x14ac:dyDescent="0.3">
      <c r="A67" s="660" t="s">
        <v>5732</v>
      </c>
      <c r="B67" s="661" t="s">
        <v>5762</v>
      </c>
      <c r="C67" s="661" t="s">
        <v>5839</v>
      </c>
      <c r="D67" s="661" t="s">
        <v>5840</v>
      </c>
      <c r="E67" s="664">
        <v>12</v>
      </c>
      <c r="F67" s="664">
        <v>2232</v>
      </c>
      <c r="G67" s="661">
        <v>1</v>
      </c>
      <c r="H67" s="661">
        <v>186</v>
      </c>
      <c r="I67" s="664">
        <v>15</v>
      </c>
      <c r="J67" s="664">
        <v>4169</v>
      </c>
      <c r="K67" s="661">
        <v>1.8678315412186379</v>
      </c>
      <c r="L67" s="661">
        <v>277.93333333333334</v>
      </c>
      <c r="M67" s="664">
        <v>8</v>
      </c>
      <c r="N67" s="664">
        <v>3072</v>
      </c>
      <c r="O67" s="677">
        <v>1.3763440860215055</v>
      </c>
      <c r="P67" s="665">
        <v>384</v>
      </c>
    </row>
    <row r="68" spans="1:16" ht="14.4" customHeight="1" x14ac:dyDescent="0.3">
      <c r="A68" s="660" t="s">
        <v>5732</v>
      </c>
      <c r="B68" s="661" t="s">
        <v>5762</v>
      </c>
      <c r="C68" s="661" t="s">
        <v>5841</v>
      </c>
      <c r="D68" s="661" t="s">
        <v>5842</v>
      </c>
      <c r="E68" s="664">
        <v>1</v>
      </c>
      <c r="F68" s="664">
        <v>668</v>
      </c>
      <c r="G68" s="661">
        <v>1</v>
      </c>
      <c r="H68" s="661">
        <v>668</v>
      </c>
      <c r="I68" s="664"/>
      <c r="J68" s="664"/>
      <c r="K68" s="661"/>
      <c r="L68" s="661"/>
      <c r="M68" s="664"/>
      <c r="N68" s="664"/>
      <c r="O68" s="677"/>
      <c r="P68" s="665"/>
    </row>
    <row r="69" spans="1:16" ht="14.4" customHeight="1" x14ac:dyDescent="0.3">
      <c r="A69" s="660" t="s">
        <v>5732</v>
      </c>
      <c r="B69" s="661" t="s">
        <v>5762</v>
      </c>
      <c r="C69" s="661" t="s">
        <v>5843</v>
      </c>
      <c r="D69" s="661"/>
      <c r="E69" s="664">
        <v>46</v>
      </c>
      <c r="F69" s="664">
        <v>0</v>
      </c>
      <c r="G69" s="661"/>
      <c r="H69" s="661">
        <v>0</v>
      </c>
      <c r="I69" s="664"/>
      <c r="J69" s="664"/>
      <c r="K69" s="661"/>
      <c r="L69" s="661"/>
      <c r="M69" s="664"/>
      <c r="N69" s="664"/>
      <c r="O69" s="677"/>
      <c r="P69" s="665"/>
    </row>
    <row r="70" spans="1:16" ht="14.4" customHeight="1" x14ac:dyDescent="0.3">
      <c r="A70" s="660" t="s">
        <v>5732</v>
      </c>
      <c r="B70" s="661" t="s">
        <v>5762</v>
      </c>
      <c r="C70" s="661" t="s">
        <v>5844</v>
      </c>
      <c r="D70" s="661" t="s">
        <v>5845</v>
      </c>
      <c r="E70" s="664">
        <v>0</v>
      </c>
      <c r="F70" s="664">
        <v>0</v>
      </c>
      <c r="G70" s="661"/>
      <c r="H70" s="661"/>
      <c r="I70" s="664"/>
      <c r="J70" s="664"/>
      <c r="K70" s="661"/>
      <c r="L70" s="661"/>
      <c r="M70" s="664"/>
      <c r="N70" s="664"/>
      <c r="O70" s="677"/>
      <c r="P70" s="665"/>
    </row>
    <row r="71" spans="1:16" ht="14.4" customHeight="1" x14ac:dyDescent="0.3">
      <c r="A71" s="660" t="s">
        <v>5732</v>
      </c>
      <c r="B71" s="661" t="s">
        <v>5762</v>
      </c>
      <c r="C71" s="661" t="s">
        <v>5846</v>
      </c>
      <c r="D71" s="661" t="s">
        <v>5847</v>
      </c>
      <c r="E71" s="664">
        <v>12</v>
      </c>
      <c r="F71" s="664">
        <v>1032</v>
      </c>
      <c r="G71" s="661">
        <v>1</v>
      </c>
      <c r="H71" s="661">
        <v>86</v>
      </c>
      <c r="I71" s="664">
        <v>11</v>
      </c>
      <c r="J71" s="664">
        <v>1090</v>
      </c>
      <c r="K71" s="661">
        <v>1.056201550387597</v>
      </c>
      <c r="L71" s="661">
        <v>99.090909090909093</v>
      </c>
      <c r="M71" s="664">
        <v>7</v>
      </c>
      <c r="N71" s="664">
        <v>1106</v>
      </c>
      <c r="O71" s="677">
        <v>1.0717054263565891</v>
      </c>
      <c r="P71" s="665">
        <v>158</v>
      </c>
    </row>
    <row r="72" spans="1:16" ht="14.4" customHeight="1" x14ac:dyDescent="0.3">
      <c r="A72" s="660" t="s">
        <v>5732</v>
      </c>
      <c r="B72" s="661" t="s">
        <v>5762</v>
      </c>
      <c r="C72" s="661" t="s">
        <v>5848</v>
      </c>
      <c r="D72" s="661" t="s">
        <v>5849</v>
      </c>
      <c r="E72" s="664">
        <v>1</v>
      </c>
      <c r="F72" s="664">
        <v>344</v>
      </c>
      <c r="G72" s="661">
        <v>1</v>
      </c>
      <c r="H72" s="661">
        <v>344</v>
      </c>
      <c r="I72" s="664"/>
      <c r="J72" s="664"/>
      <c r="K72" s="661"/>
      <c r="L72" s="661"/>
      <c r="M72" s="664">
        <v>4</v>
      </c>
      <c r="N72" s="664">
        <v>1396</v>
      </c>
      <c r="O72" s="677">
        <v>4.058139534883721</v>
      </c>
      <c r="P72" s="665">
        <v>349</v>
      </c>
    </row>
    <row r="73" spans="1:16" ht="14.4" customHeight="1" x14ac:dyDescent="0.3">
      <c r="A73" s="660" t="s">
        <v>5732</v>
      </c>
      <c r="B73" s="661" t="s">
        <v>5762</v>
      </c>
      <c r="C73" s="661" t="s">
        <v>5850</v>
      </c>
      <c r="D73" s="661" t="s">
        <v>5851</v>
      </c>
      <c r="E73" s="664">
        <v>1</v>
      </c>
      <c r="F73" s="664">
        <v>431</v>
      </c>
      <c r="G73" s="661">
        <v>1</v>
      </c>
      <c r="H73" s="661">
        <v>431</v>
      </c>
      <c r="I73" s="664"/>
      <c r="J73" s="664"/>
      <c r="K73" s="661"/>
      <c r="L73" s="661"/>
      <c r="M73" s="664"/>
      <c r="N73" s="664"/>
      <c r="O73" s="677"/>
      <c r="P73" s="665"/>
    </row>
    <row r="74" spans="1:16" ht="14.4" customHeight="1" x14ac:dyDescent="0.3">
      <c r="A74" s="660" t="s">
        <v>5732</v>
      </c>
      <c r="B74" s="661" t="s">
        <v>5762</v>
      </c>
      <c r="C74" s="661" t="s">
        <v>5852</v>
      </c>
      <c r="D74" s="661" t="s">
        <v>5853</v>
      </c>
      <c r="E74" s="664">
        <v>34</v>
      </c>
      <c r="F74" s="664">
        <v>23596</v>
      </c>
      <c r="G74" s="661">
        <v>1</v>
      </c>
      <c r="H74" s="661">
        <v>694</v>
      </c>
      <c r="I74" s="664">
        <v>2</v>
      </c>
      <c r="J74" s="664">
        <v>1402</v>
      </c>
      <c r="K74" s="661">
        <v>5.9416850313612476E-2</v>
      </c>
      <c r="L74" s="661">
        <v>701</v>
      </c>
      <c r="M74" s="664">
        <v>19</v>
      </c>
      <c r="N74" s="664">
        <v>13376</v>
      </c>
      <c r="O74" s="677">
        <v>0.56687574165112731</v>
      </c>
      <c r="P74" s="665">
        <v>704</v>
      </c>
    </row>
    <row r="75" spans="1:16" ht="14.4" customHeight="1" x14ac:dyDescent="0.3">
      <c r="A75" s="660" t="s">
        <v>5732</v>
      </c>
      <c r="B75" s="661" t="s">
        <v>5762</v>
      </c>
      <c r="C75" s="661" t="s">
        <v>5854</v>
      </c>
      <c r="D75" s="661" t="s">
        <v>5855</v>
      </c>
      <c r="E75" s="664"/>
      <c r="F75" s="664"/>
      <c r="G75" s="661"/>
      <c r="H75" s="661"/>
      <c r="I75" s="664"/>
      <c r="J75" s="664"/>
      <c r="K75" s="661"/>
      <c r="L75" s="661"/>
      <c r="M75" s="664">
        <v>19</v>
      </c>
      <c r="N75" s="664">
        <v>1083</v>
      </c>
      <c r="O75" s="677"/>
      <c r="P75" s="665">
        <v>57</v>
      </c>
    </row>
    <row r="76" spans="1:16" ht="14.4" customHeight="1" x14ac:dyDescent="0.3">
      <c r="A76" s="660" t="s">
        <v>5732</v>
      </c>
      <c r="B76" s="661" t="s">
        <v>5762</v>
      </c>
      <c r="C76" s="661" t="s">
        <v>5856</v>
      </c>
      <c r="D76" s="661" t="s">
        <v>5857</v>
      </c>
      <c r="E76" s="664">
        <v>956</v>
      </c>
      <c r="F76" s="664">
        <v>187376</v>
      </c>
      <c r="G76" s="661">
        <v>1</v>
      </c>
      <c r="H76" s="661">
        <v>196</v>
      </c>
      <c r="I76" s="664">
        <v>626</v>
      </c>
      <c r="J76" s="664">
        <v>122204</v>
      </c>
      <c r="K76" s="661">
        <v>0.65218597899410813</v>
      </c>
      <c r="L76" s="661">
        <v>195.21405750798721</v>
      </c>
      <c r="M76" s="664">
        <v>1089</v>
      </c>
      <c r="N76" s="664">
        <v>215622</v>
      </c>
      <c r="O76" s="677">
        <v>1.1507450260438903</v>
      </c>
      <c r="P76" s="665">
        <v>198</v>
      </c>
    </row>
    <row r="77" spans="1:16" ht="14.4" customHeight="1" x14ac:dyDescent="0.3">
      <c r="A77" s="660" t="s">
        <v>5732</v>
      </c>
      <c r="B77" s="661" t="s">
        <v>5762</v>
      </c>
      <c r="C77" s="661" t="s">
        <v>5858</v>
      </c>
      <c r="D77" s="661" t="s">
        <v>5859</v>
      </c>
      <c r="E77" s="664"/>
      <c r="F77" s="664"/>
      <c r="G77" s="661"/>
      <c r="H77" s="661"/>
      <c r="I77" s="664"/>
      <c r="J77" s="664"/>
      <c r="K77" s="661"/>
      <c r="L77" s="661"/>
      <c r="M77" s="664">
        <v>1</v>
      </c>
      <c r="N77" s="664">
        <v>179</v>
      </c>
      <c r="O77" s="677"/>
      <c r="P77" s="665">
        <v>179</v>
      </c>
    </row>
    <row r="78" spans="1:16" ht="14.4" customHeight="1" x14ac:dyDescent="0.3">
      <c r="A78" s="660" t="s">
        <v>5732</v>
      </c>
      <c r="B78" s="661" t="s">
        <v>5762</v>
      </c>
      <c r="C78" s="661" t="s">
        <v>5860</v>
      </c>
      <c r="D78" s="661" t="s">
        <v>5861</v>
      </c>
      <c r="E78" s="664">
        <v>5</v>
      </c>
      <c r="F78" s="664">
        <v>6385</v>
      </c>
      <c r="G78" s="661">
        <v>1</v>
      </c>
      <c r="H78" s="661">
        <v>1277</v>
      </c>
      <c r="I78" s="664"/>
      <c r="J78" s="664"/>
      <c r="K78" s="661"/>
      <c r="L78" s="661"/>
      <c r="M78" s="664"/>
      <c r="N78" s="664"/>
      <c r="O78" s="677"/>
      <c r="P78" s="665"/>
    </row>
    <row r="79" spans="1:16" ht="14.4" customHeight="1" x14ac:dyDescent="0.3">
      <c r="A79" s="660" t="s">
        <v>5732</v>
      </c>
      <c r="B79" s="661" t="s">
        <v>5762</v>
      </c>
      <c r="C79" s="661" t="s">
        <v>5862</v>
      </c>
      <c r="D79" s="661" t="s">
        <v>5863</v>
      </c>
      <c r="E79" s="664">
        <v>7</v>
      </c>
      <c r="F79" s="664">
        <v>1127</v>
      </c>
      <c r="G79" s="661">
        <v>1</v>
      </c>
      <c r="H79" s="661">
        <v>161</v>
      </c>
      <c r="I79" s="664">
        <v>3</v>
      </c>
      <c r="J79" s="664">
        <v>632</v>
      </c>
      <c r="K79" s="661">
        <v>0.56078083407275958</v>
      </c>
      <c r="L79" s="661">
        <v>210.66666666666666</v>
      </c>
      <c r="M79" s="664">
        <v>2</v>
      </c>
      <c r="N79" s="664">
        <v>622</v>
      </c>
      <c r="O79" s="677">
        <v>0.55190771960958296</v>
      </c>
      <c r="P79" s="665">
        <v>311</v>
      </c>
    </row>
    <row r="80" spans="1:16" ht="14.4" customHeight="1" x14ac:dyDescent="0.3">
      <c r="A80" s="660" t="s">
        <v>5732</v>
      </c>
      <c r="B80" s="661" t="s">
        <v>5762</v>
      </c>
      <c r="C80" s="661" t="s">
        <v>5864</v>
      </c>
      <c r="D80" s="661" t="s">
        <v>5865</v>
      </c>
      <c r="E80" s="664">
        <v>8</v>
      </c>
      <c r="F80" s="664">
        <v>3840</v>
      </c>
      <c r="G80" s="661">
        <v>1</v>
      </c>
      <c r="H80" s="661">
        <v>480</v>
      </c>
      <c r="I80" s="664"/>
      <c r="J80" s="664"/>
      <c r="K80" s="661"/>
      <c r="L80" s="661"/>
      <c r="M80" s="664">
        <v>7</v>
      </c>
      <c r="N80" s="664">
        <v>3409</v>
      </c>
      <c r="O80" s="677">
        <v>0.88776041666666672</v>
      </c>
      <c r="P80" s="665">
        <v>487</v>
      </c>
    </row>
    <row r="81" spans="1:16" ht="14.4" customHeight="1" x14ac:dyDescent="0.3">
      <c r="A81" s="660" t="s">
        <v>5732</v>
      </c>
      <c r="B81" s="661" t="s">
        <v>5762</v>
      </c>
      <c r="C81" s="661" t="s">
        <v>5866</v>
      </c>
      <c r="D81" s="661" t="s">
        <v>5867</v>
      </c>
      <c r="E81" s="664">
        <v>1</v>
      </c>
      <c r="F81" s="664">
        <v>109</v>
      </c>
      <c r="G81" s="661">
        <v>1</v>
      </c>
      <c r="H81" s="661">
        <v>109</v>
      </c>
      <c r="I81" s="664"/>
      <c r="J81" s="664"/>
      <c r="K81" s="661"/>
      <c r="L81" s="661"/>
      <c r="M81" s="664"/>
      <c r="N81" s="664"/>
      <c r="O81" s="677"/>
      <c r="P81" s="665"/>
    </row>
    <row r="82" spans="1:16" ht="14.4" customHeight="1" x14ac:dyDescent="0.3">
      <c r="A82" s="660" t="s">
        <v>5732</v>
      </c>
      <c r="B82" s="661" t="s">
        <v>5762</v>
      </c>
      <c r="C82" s="661" t="s">
        <v>5868</v>
      </c>
      <c r="D82" s="661" t="s">
        <v>5869</v>
      </c>
      <c r="E82" s="664">
        <v>1</v>
      </c>
      <c r="F82" s="664">
        <v>3499</v>
      </c>
      <c r="G82" s="661">
        <v>1</v>
      </c>
      <c r="H82" s="661">
        <v>3499</v>
      </c>
      <c r="I82" s="664"/>
      <c r="J82" s="664"/>
      <c r="K82" s="661"/>
      <c r="L82" s="661"/>
      <c r="M82" s="664">
        <v>5</v>
      </c>
      <c r="N82" s="664">
        <v>17675</v>
      </c>
      <c r="O82" s="677">
        <v>5.0514432695055733</v>
      </c>
      <c r="P82" s="665">
        <v>3535</v>
      </c>
    </row>
    <row r="83" spans="1:16" ht="14.4" customHeight="1" x14ac:dyDescent="0.3">
      <c r="A83" s="660" t="s">
        <v>5732</v>
      </c>
      <c r="B83" s="661" t="s">
        <v>5762</v>
      </c>
      <c r="C83" s="661" t="s">
        <v>5870</v>
      </c>
      <c r="D83" s="661" t="s">
        <v>5871</v>
      </c>
      <c r="E83" s="664">
        <v>18</v>
      </c>
      <c r="F83" s="664">
        <v>5364</v>
      </c>
      <c r="G83" s="661">
        <v>1</v>
      </c>
      <c r="H83" s="661">
        <v>298</v>
      </c>
      <c r="I83" s="664">
        <v>11</v>
      </c>
      <c r="J83" s="664">
        <v>4454</v>
      </c>
      <c r="K83" s="661">
        <v>0.83035048471290085</v>
      </c>
      <c r="L83" s="661">
        <v>404.90909090909093</v>
      </c>
      <c r="M83" s="664">
        <v>8</v>
      </c>
      <c r="N83" s="664">
        <v>4752</v>
      </c>
      <c r="O83" s="677">
        <v>0.88590604026845643</v>
      </c>
      <c r="P83" s="665">
        <v>594</v>
      </c>
    </row>
    <row r="84" spans="1:16" ht="14.4" customHeight="1" x14ac:dyDescent="0.3">
      <c r="A84" s="660" t="s">
        <v>5732</v>
      </c>
      <c r="B84" s="661" t="s">
        <v>5762</v>
      </c>
      <c r="C84" s="661" t="s">
        <v>5872</v>
      </c>
      <c r="D84" s="661" t="s">
        <v>5873</v>
      </c>
      <c r="E84" s="664">
        <v>2</v>
      </c>
      <c r="F84" s="664">
        <v>968</v>
      </c>
      <c r="G84" s="661">
        <v>1</v>
      </c>
      <c r="H84" s="661">
        <v>484</v>
      </c>
      <c r="I84" s="664"/>
      <c r="J84" s="664"/>
      <c r="K84" s="661"/>
      <c r="L84" s="661"/>
      <c r="M84" s="664"/>
      <c r="N84" s="664"/>
      <c r="O84" s="677"/>
      <c r="P84" s="665"/>
    </row>
    <row r="85" spans="1:16" ht="14.4" customHeight="1" x14ac:dyDescent="0.3">
      <c r="A85" s="660" t="s">
        <v>5732</v>
      </c>
      <c r="B85" s="661" t="s">
        <v>5762</v>
      </c>
      <c r="C85" s="661" t="s">
        <v>5874</v>
      </c>
      <c r="D85" s="661" t="s">
        <v>5875</v>
      </c>
      <c r="E85" s="664">
        <v>212</v>
      </c>
      <c r="F85" s="664">
        <v>16960</v>
      </c>
      <c r="G85" s="661">
        <v>1</v>
      </c>
      <c r="H85" s="661">
        <v>80</v>
      </c>
      <c r="I85" s="664">
        <v>150</v>
      </c>
      <c r="J85" s="664">
        <v>12102</v>
      </c>
      <c r="K85" s="661">
        <v>0.71356132075471701</v>
      </c>
      <c r="L85" s="661">
        <v>80.680000000000007</v>
      </c>
      <c r="M85" s="664">
        <v>170</v>
      </c>
      <c r="N85" s="664">
        <v>13940</v>
      </c>
      <c r="O85" s="677">
        <v>0.82193396226415094</v>
      </c>
      <c r="P85" s="665">
        <v>82</v>
      </c>
    </row>
    <row r="86" spans="1:16" ht="14.4" customHeight="1" x14ac:dyDescent="0.3">
      <c r="A86" s="660" t="s">
        <v>5732</v>
      </c>
      <c r="B86" s="661" t="s">
        <v>5762</v>
      </c>
      <c r="C86" s="661" t="s">
        <v>5876</v>
      </c>
      <c r="D86" s="661" t="s">
        <v>5877</v>
      </c>
      <c r="E86" s="664">
        <v>8</v>
      </c>
      <c r="F86" s="664">
        <v>1584</v>
      </c>
      <c r="G86" s="661">
        <v>1</v>
      </c>
      <c r="H86" s="661">
        <v>198</v>
      </c>
      <c r="I86" s="664">
        <v>2</v>
      </c>
      <c r="J86" s="664">
        <v>776</v>
      </c>
      <c r="K86" s="661">
        <v>0.48989898989898989</v>
      </c>
      <c r="L86" s="661">
        <v>388</v>
      </c>
      <c r="M86" s="664">
        <v>2</v>
      </c>
      <c r="N86" s="664">
        <v>778</v>
      </c>
      <c r="O86" s="677">
        <v>0.49116161616161619</v>
      </c>
      <c r="P86" s="665">
        <v>389</v>
      </c>
    </row>
    <row r="87" spans="1:16" ht="14.4" customHeight="1" x14ac:dyDescent="0.3">
      <c r="A87" s="660" t="s">
        <v>5732</v>
      </c>
      <c r="B87" s="661" t="s">
        <v>5762</v>
      </c>
      <c r="C87" s="661" t="s">
        <v>5878</v>
      </c>
      <c r="D87" s="661" t="s">
        <v>5879</v>
      </c>
      <c r="E87" s="664">
        <v>2</v>
      </c>
      <c r="F87" s="664">
        <v>622</v>
      </c>
      <c r="G87" s="661">
        <v>1</v>
      </c>
      <c r="H87" s="661">
        <v>311</v>
      </c>
      <c r="I87" s="664"/>
      <c r="J87" s="664"/>
      <c r="K87" s="661"/>
      <c r="L87" s="661"/>
      <c r="M87" s="664"/>
      <c r="N87" s="664"/>
      <c r="O87" s="677"/>
      <c r="P87" s="665"/>
    </row>
    <row r="88" spans="1:16" ht="14.4" customHeight="1" x14ac:dyDescent="0.3">
      <c r="A88" s="660" t="s">
        <v>5732</v>
      </c>
      <c r="B88" s="661" t="s">
        <v>5762</v>
      </c>
      <c r="C88" s="661" t="s">
        <v>5880</v>
      </c>
      <c r="D88" s="661" t="s">
        <v>5881</v>
      </c>
      <c r="E88" s="664">
        <v>2</v>
      </c>
      <c r="F88" s="664">
        <v>3292</v>
      </c>
      <c r="G88" s="661">
        <v>1</v>
      </c>
      <c r="H88" s="661">
        <v>1646</v>
      </c>
      <c r="I88" s="664"/>
      <c r="J88" s="664"/>
      <c r="K88" s="661"/>
      <c r="L88" s="661"/>
      <c r="M88" s="664"/>
      <c r="N88" s="664"/>
      <c r="O88" s="677"/>
      <c r="P88" s="665"/>
    </row>
    <row r="89" spans="1:16" ht="14.4" customHeight="1" x14ac:dyDescent="0.3">
      <c r="A89" s="660" t="s">
        <v>5732</v>
      </c>
      <c r="B89" s="661" t="s">
        <v>5762</v>
      </c>
      <c r="C89" s="661" t="s">
        <v>5882</v>
      </c>
      <c r="D89" s="661" t="s">
        <v>5883</v>
      </c>
      <c r="E89" s="664"/>
      <c r="F89" s="664"/>
      <c r="G89" s="661"/>
      <c r="H89" s="661"/>
      <c r="I89" s="664">
        <v>2</v>
      </c>
      <c r="J89" s="664">
        <v>5010</v>
      </c>
      <c r="K89" s="661"/>
      <c r="L89" s="661">
        <v>2505</v>
      </c>
      <c r="M89" s="664"/>
      <c r="N89" s="664"/>
      <c r="O89" s="677"/>
      <c r="P89" s="665"/>
    </row>
    <row r="90" spans="1:16" ht="14.4" customHeight="1" x14ac:dyDescent="0.3">
      <c r="A90" s="660" t="s">
        <v>5732</v>
      </c>
      <c r="B90" s="661" t="s">
        <v>5762</v>
      </c>
      <c r="C90" s="661" t="s">
        <v>5884</v>
      </c>
      <c r="D90" s="661" t="s">
        <v>5885</v>
      </c>
      <c r="E90" s="664">
        <v>2</v>
      </c>
      <c r="F90" s="664">
        <v>1646</v>
      </c>
      <c r="G90" s="661">
        <v>1</v>
      </c>
      <c r="H90" s="661">
        <v>823</v>
      </c>
      <c r="I90" s="664"/>
      <c r="J90" s="664"/>
      <c r="K90" s="661"/>
      <c r="L90" s="661"/>
      <c r="M90" s="664"/>
      <c r="N90" s="664"/>
      <c r="O90" s="677"/>
      <c r="P90" s="665"/>
    </row>
    <row r="91" spans="1:16" ht="14.4" customHeight="1" x14ac:dyDescent="0.3">
      <c r="A91" s="660" t="s">
        <v>5732</v>
      </c>
      <c r="B91" s="661" t="s">
        <v>5762</v>
      </c>
      <c r="C91" s="661" t="s">
        <v>5886</v>
      </c>
      <c r="D91" s="661" t="s">
        <v>5887</v>
      </c>
      <c r="E91" s="664">
        <v>1</v>
      </c>
      <c r="F91" s="664">
        <v>0</v>
      </c>
      <c r="G91" s="661"/>
      <c r="H91" s="661">
        <v>0</v>
      </c>
      <c r="I91" s="664"/>
      <c r="J91" s="664"/>
      <c r="K91" s="661"/>
      <c r="L91" s="661"/>
      <c r="M91" s="664"/>
      <c r="N91" s="664"/>
      <c r="O91" s="677"/>
      <c r="P91" s="665"/>
    </row>
    <row r="92" spans="1:16" ht="14.4" customHeight="1" x14ac:dyDescent="0.3">
      <c r="A92" s="660" t="s">
        <v>5732</v>
      </c>
      <c r="B92" s="661" t="s">
        <v>5762</v>
      </c>
      <c r="C92" s="661" t="s">
        <v>5888</v>
      </c>
      <c r="D92" s="661" t="s">
        <v>5889</v>
      </c>
      <c r="E92" s="664">
        <v>1</v>
      </c>
      <c r="F92" s="664">
        <v>457</v>
      </c>
      <c r="G92" s="661">
        <v>1</v>
      </c>
      <c r="H92" s="661">
        <v>457</v>
      </c>
      <c r="I92" s="664"/>
      <c r="J92" s="664"/>
      <c r="K92" s="661"/>
      <c r="L92" s="661"/>
      <c r="M92" s="664"/>
      <c r="N92" s="664"/>
      <c r="O92" s="677"/>
      <c r="P92" s="665"/>
    </row>
    <row r="93" spans="1:16" ht="14.4" customHeight="1" x14ac:dyDescent="0.3">
      <c r="A93" s="660" t="s">
        <v>5732</v>
      </c>
      <c r="B93" s="661" t="s">
        <v>5762</v>
      </c>
      <c r="C93" s="661" t="s">
        <v>5890</v>
      </c>
      <c r="D93" s="661" t="s">
        <v>5891</v>
      </c>
      <c r="E93" s="664">
        <v>2</v>
      </c>
      <c r="F93" s="664">
        <v>2050</v>
      </c>
      <c r="G93" s="661">
        <v>1</v>
      </c>
      <c r="H93" s="661">
        <v>1025</v>
      </c>
      <c r="I93" s="664"/>
      <c r="J93" s="664"/>
      <c r="K93" s="661"/>
      <c r="L93" s="661"/>
      <c r="M93" s="664"/>
      <c r="N93" s="664"/>
      <c r="O93" s="677"/>
      <c r="P93" s="665"/>
    </row>
    <row r="94" spans="1:16" ht="14.4" customHeight="1" x14ac:dyDescent="0.3">
      <c r="A94" s="660" t="s">
        <v>5732</v>
      </c>
      <c r="B94" s="661" t="s">
        <v>5762</v>
      </c>
      <c r="C94" s="661" t="s">
        <v>5892</v>
      </c>
      <c r="D94" s="661" t="s">
        <v>5893</v>
      </c>
      <c r="E94" s="664"/>
      <c r="F94" s="664"/>
      <c r="G94" s="661"/>
      <c r="H94" s="661"/>
      <c r="I94" s="664"/>
      <c r="J94" s="664"/>
      <c r="K94" s="661"/>
      <c r="L94" s="661"/>
      <c r="M94" s="664">
        <v>6</v>
      </c>
      <c r="N94" s="664">
        <v>600</v>
      </c>
      <c r="O94" s="677"/>
      <c r="P94" s="665">
        <v>100</v>
      </c>
    </row>
    <row r="95" spans="1:16" ht="14.4" customHeight="1" x14ac:dyDescent="0.3">
      <c r="A95" s="660" t="s">
        <v>5894</v>
      </c>
      <c r="B95" s="661" t="s">
        <v>5762</v>
      </c>
      <c r="C95" s="661" t="s">
        <v>5793</v>
      </c>
      <c r="D95" s="661" t="s">
        <v>5794</v>
      </c>
      <c r="E95" s="664">
        <v>1</v>
      </c>
      <c r="F95" s="664">
        <v>232</v>
      </c>
      <c r="G95" s="661">
        <v>1</v>
      </c>
      <c r="H95" s="661">
        <v>232</v>
      </c>
      <c r="I95" s="664"/>
      <c r="J95" s="664"/>
      <c r="K95" s="661"/>
      <c r="L95" s="661"/>
      <c r="M95" s="664">
        <v>8</v>
      </c>
      <c r="N95" s="664">
        <v>1880</v>
      </c>
      <c r="O95" s="677">
        <v>8.1034482758620694</v>
      </c>
      <c r="P95" s="665">
        <v>235</v>
      </c>
    </row>
    <row r="96" spans="1:16" ht="14.4" customHeight="1" x14ac:dyDescent="0.3">
      <c r="A96" s="660" t="s">
        <v>5894</v>
      </c>
      <c r="B96" s="661" t="s">
        <v>5762</v>
      </c>
      <c r="C96" s="661" t="s">
        <v>5813</v>
      </c>
      <c r="D96" s="661" t="s">
        <v>5814</v>
      </c>
      <c r="E96" s="664">
        <v>2</v>
      </c>
      <c r="F96" s="664">
        <v>310</v>
      </c>
      <c r="G96" s="661">
        <v>1</v>
      </c>
      <c r="H96" s="661">
        <v>155</v>
      </c>
      <c r="I96" s="664"/>
      <c r="J96" s="664"/>
      <c r="K96" s="661"/>
      <c r="L96" s="661"/>
      <c r="M96" s="664">
        <v>3</v>
      </c>
      <c r="N96" s="664">
        <v>471</v>
      </c>
      <c r="O96" s="677">
        <v>1.5193548387096774</v>
      </c>
      <c r="P96" s="665">
        <v>157</v>
      </c>
    </row>
    <row r="97" spans="1:16" ht="14.4" customHeight="1" x14ac:dyDescent="0.3">
      <c r="A97" s="660" t="s">
        <v>5894</v>
      </c>
      <c r="B97" s="661" t="s">
        <v>5762</v>
      </c>
      <c r="C97" s="661" t="s">
        <v>5817</v>
      </c>
      <c r="D97" s="661" t="s">
        <v>5818</v>
      </c>
      <c r="E97" s="664"/>
      <c r="F97" s="664"/>
      <c r="G97" s="661"/>
      <c r="H97" s="661"/>
      <c r="I97" s="664"/>
      <c r="J97" s="664"/>
      <c r="K97" s="661"/>
      <c r="L97" s="661"/>
      <c r="M97" s="664">
        <v>8</v>
      </c>
      <c r="N97" s="664">
        <v>0</v>
      </c>
      <c r="O97" s="677"/>
      <c r="P97" s="665">
        <v>0</v>
      </c>
    </row>
    <row r="98" spans="1:16" ht="14.4" customHeight="1" x14ac:dyDescent="0.3">
      <c r="A98" s="660" t="s">
        <v>5894</v>
      </c>
      <c r="B98" s="661" t="s">
        <v>5762</v>
      </c>
      <c r="C98" s="661" t="s">
        <v>5825</v>
      </c>
      <c r="D98" s="661" t="s">
        <v>5826</v>
      </c>
      <c r="E98" s="664">
        <v>3</v>
      </c>
      <c r="F98" s="664">
        <v>243</v>
      </c>
      <c r="G98" s="661">
        <v>1</v>
      </c>
      <c r="H98" s="661">
        <v>81</v>
      </c>
      <c r="I98" s="664"/>
      <c r="J98" s="664"/>
      <c r="K98" s="661"/>
      <c r="L98" s="661"/>
      <c r="M98" s="664">
        <v>2</v>
      </c>
      <c r="N98" s="664">
        <v>164</v>
      </c>
      <c r="O98" s="677">
        <v>0.67489711934156382</v>
      </c>
      <c r="P98" s="665">
        <v>82</v>
      </c>
    </row>
    <row r="99" spans="1:16" ht="14.4" customHeight="1" thickBot="1" x14ac:dyDescent="0.35">
      <c r="A99" s="666" t="s">
        <v>5894</v>
      </c>
      <c r="B99" s="667" t="s">
        <v>5762</v>
      </c>
      <c r="C99" s="667" t="s">
        <v>5864</v>
      </c>
      <c r="D99" s="667" t="s">
        <v>5865</v>
      </c>
      <c r="E99" s="670">
        <v>1</v>
      </c>
      <c r="F99" s="670">
        <v>480</v>
      </c>
      <c r="G99" s="667">
        <v>1</v>
      </c>
      <c r="H99" s="667">
        <v>480</v>
      </c>
      <c r="I99" s="670"/>
      <c r="J99" s="670"/>
      <c r="K99" s="667"/>
      <c r="L99" s="667"/>
      <c r="M99" s="670"/>
      <c r="N99" s="670"/>
      <c r="O99" s="678"/>
      <c r="P99" s="67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15755404</v>
      </c>
      <c r="C3" s="352">
        <f t="shared" ref="C3:R3" si="0">SUBTOTAL(9,C6:C1048576)</f>
        <v>18</v>
      </c>
      <c r="D3" s="352">
        <f t="shared" si="0"/>
        <v>16685713</v>
      </c>
      <c r="E3" s="352">
        <f t="shared" si="0"/>
        <v>38.388852405506888</v>
      </c>
      <c r="F3" s="352">
        <f t="shared" si="0"/>
        <v>16195820.32</v>
      </c>
      <c r="G3" s="355">
        <f>IF(B3&lt;&gt;0,F3/B3,"")</f>
        <v>1.0279533498474556</v>
      </c>
      <c r="H3" s="351">
        <f t="shared" si="0"/>
        <v>21593295.259999979</v>
      </c>
      <c r="I3" s="352">
        <f t="shared" si="0"/>
        <v>2</v>
      </c>
      <c r="J3" s="352">
        <f t="shared" si="0"/>
        <v>24000335.260000009</v>
      </c>
      <c r="K3" s="352">
        <f t="shared" si="0"/>
        <v>1.1114987719495111</v>
      </c>
      <c r="L3" s="352">
        <f t="shared" si="0"/>
        <v>24143299.609999999</v>
      </c>
      <c r="M3" s="353">
        <f>IF(H3&lt;&gt;0,L3/H3,"")</f>
        <v>1.1180924133762815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5896</v>
      </c>
      <c r="B6" s="789">
        <v>266</v>
      </c>
      <c r="C6" s="736">
        <v>1</v>
      </c>
      <c r="D6" s="789">
        <v>466</v>
      </c>
      <c r="E6" s="736">
        <v>1.7518796992481203</v>
      </c>
      <c r="F6" s="789">
        <v>354</v>
      </c>
      <c r="G6" s="741">
        <v>1.3308270676691729</v>
      </c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x14ac:dyDescent="0.3">
      <c r="A7" s="687" t="s">
        <v>5897</v>
      </c>
      <c r="B7" s="794">
        <v>1817</v>
      </c>
      <c r="C7" s="661">
        <v>1</v>
      </c>
      <c r="D7" s="794">
        <v>5572</v>
      </c>
      <c r="E7" s="661">
        <v>3.0665932856356632</v>
      </c>
      <c r="F7" s="794">
        <v>1179</v>
      </c>
      <c r="G7" s="677">
        <v>0.64887176664832136</v>
      </c>
      <c r="H7" s="794"/>
      <c r="I7" s="661"/>
      <c r="J7" s="794">
        <v>17.64</v>
      </c>
      <c r="K7" s="661"/>
      <c r="L7" s="794"/>
      <c r="M7" s="677"/>
      <c r="N7" s="794"/>
      <c r="O7" s="661"/>
      <c r="P7" s="794"/>
      <c r="Q7" s="661"/>
      <c r="R7" s="794"/>
      <c r="S7" s="700"/>
    </row>
    <row r="8" spans="1:19" ht="14.4" customHeight="1" x14ac:dyDescent="0.3">
      <c r="A8" s="687" t="s">
        <v>5898</v>
      </c>
      <c r="B8" s="794">
        <v>3397</v>
      </c>
      <c r="C8" s="661">
        <v>1</v>
      </c>
      <c r="D8" s="794">
        <v>4419</v>
      </c>
      <c r="E8" s="661">
        <v>1.3008536944362672</v>
      </c>
      <c r="F8" s="794">
        <v>2859.33</v>
      </c>
      <c r="G8" s="677">
        <v>0.84172210774212541</v>
      </c>
      <c r="H8" s="794"/>
      <c r="I8" s="661"/>
      <c r="J8" s="794"/>
      <c r="K8" s="661"/>
      <c r="L8" s="794"/>
      <c r="M8" s="677"/>
      <c r="N8" s="794"/>
      <c r="O8" s="661"/>
      <c r="P8" s="794"/>
      <c r="Q8" s="661"/>
      <c r="R8" s="794"/>
      <c r="S8" s="700"/>
    </row>
    <row r="9" spans="1:19" ht="14.4" customHeight="1" x14ac:dyDescent="0.3">
      <c r="A9" s="687" t="s">
        <v>5899</v>
      </c>
      <c r="B9" s="794">
        <v>661</v>
      </c>
      <c r="C9" s="661">
        <v>1</v>
      </c>
      <c r="D9" s="794">
        <v>232</v>
      </c>
      <c r="E9" s="661">
        <v>0.35098335854765506</v>
      </c>
      <c r="F9" s="794">
        <v>709</v>
      </c>
      <c r="G9" s="677">
        <v>1.0726172465960666</v>
      </c>
      <c r="H9" s="794"/>
      <c r="I9" s="661"/>
      <c r="J9" s="794"/>
      <c r="K9" s="661"/>
      <c r="L9" s="794"/>
      <c r="M9" s="677"/>
      <c r="N9" s="794"/>
      <c r="O9" s="661"/>
      <c r="P9" s="794"/>
      <c r="Q9" s="661"/>
      <c r="R9" s="794"/>
      <c r="S9" s="700"/>
    </row>
    <row r="10" spans="1:19" ht="14.4" customHeight="1" x14ac:dyDescent="0.3">
      <c r="A10" s="687" t="s">
        <v>5900</v>
      </c>
      <c r="B10" s="794">
        <v>116</v>
      </c>
      <c r="C10" s="661">
        <v>1</v>
      </c>
      <c r="D10" s="794"/>
      <c r="E10" s="661"/>
      <c r="F10" s="794">
        <v>268.33</v>
      </c>
      <c r="G10" s="677">
        <v>2.3131896551724136</v>
      </c>
      <c r="H10" s="794"/>
      <c r="I10" s="661"/>
      <c r="J10" s="794"/>
      <c r="K10" s="661"/>
      <c r="L10" s="794"/>
      <c r="M10" s="677"/>
      <c r="N10" s="794"/>
      <c r="O10" s="661"/>
      <c r="P10" s="794"/>
      <c r="Q10" s="661"/>
      <c r="R10" s="794"/>
      <c r="S10" s="700"/>
    </row>
    <row r="11" spans="1:19" ht="14.4" customHeight="1" x14ac:dyDescent="0.3">
      <c r="A11" s="687" t="s">
        <v>5901</v>
      </c>
      <c r="B11" s="794"/>
      <c r="C11" s="661"/>
      <c r="D11" s="794">
        <v>118</v>
      </c>
      <c r="E11" s="661"/>
      <c r="F11" s="794">
        <v>153</v>
      </c>
      <c r="G11" s="677"/>
      <c r="H11" s="794"/>
      <c r="I11" s="661"/>
      <c r="J11" s="794"/>
      <c r="K11" s="661"/>
      <c r="L11" s="794"/>
      <c r="M11" s="677"/>
      <c r="N11" s="794"/>
      <c r="O11" s="661"/>
      <c r="P11" s="794"/>
      <c r="Q11" s="661"/>
      <c r="R11" s="794"/>
      <c r="S11" s="700"/>
    </row>
    <row r="12" spans="1:19" ht="14.4" customHeight="1" x14ac:dyDescent="0.3">
      <c r="A12" s="687" t="s">
        <v>5902</v>
      </c>
      <c r="B12" s="794">
        <v>34</v>
      </c>
      <c r="C12" s="661">
        <v>1</v>
      </c>
      <c r="D12" s="794">
        <v>387</v>
      </c>
      <c r="E12" s="661">
        <v>11.382352941176471</v>
      </c>
      <c r="F12" s="794"/>
      <c r="G12" s="677"/>
      <c r="H12" s="794"/>
      <c r="I12" s="661"/>
      <c r="J12" s="794"/>
      <c r="K12" s="661"/>
      <c r="L12" s="794"/>
      <c r="M12" s="677"/>
      <c r="N12" s="794"/>
      <c r="O12" s="661"/>
      <c r="P12" s="794"/>
      <c r="Q12" s="661"/>
      <c r="R12" s="794"/>
      <c r="S12" s="700"/>
    </row>
    <row r="13" spans="1:19" ht="14.4" customHeight="1" x14ac:dyDescent="0.3">
      <c r="A13" s="687" t="s">
        <v>5903</v>
      </c>
      <c r="B13" s="794"/>
      <c r="C13" s="661"/>
      <c r="D13" s="794">
        <v>232</v>
      </c>
      <c r="E13" s="661"/>
      <c r="F13" s="794">
        <v>505</v>
      </c>
      <c r="G13" s="677"/>
      <c r="H13" s="794"/>
      <c r="I13" s="661"/>
      <c r="J13" s="794"/>
      <c r="K13" s="661"/>
      <c r="L13" s="794"/>
      <c r="M13" s="677"/>
      <c r="N13" s="794"/>
      <c r="O13" s="661"/>
      <c r="P13" s="794"/>
      <c r="Q13" s="661"/>
      <c r="R13" s="794"/>
      <c r="S13" s="700"/>
    </row>
    <row r="14" spans="1:19" ht="14.4" customHeight="1" x14ac:dyDescent="0.3">
      <c r="A14" s="687" t="s">
        <v>5904</v>
      </c>
      <c r="B14" s="794"/>
      <c r="C14" s="661"/>
      <c r="D14" s="794">
        <v>1439</v>
      </c>
      <c r="E14" s="661"/>
      <c r="F14" s="794"/>
      <c r="G14" s="677"/>
      <c r="H14" s="794"/>
      <c r="I14" s="661"/>
      <c r="J14" s="794"/>
      <c r="K14" s="661"/>
      <c r="L14" s="794"/>
      <c r="M14" s="677"/>
      <c r="N14" s="794"/>
      <c r="O14" s="661"/>
      <c r="P14" s="794"/>
      <c r="Q14" s="661"/>
      <c r="R14" s="794"/>
      <c r="S14" s="700"/>
    </row>
    <row r="15" spans="1:19" ht="14.4" customHeight="1" x14ac:dyDescent="0.3">
      <c r="A15" s="687" t="s">
        <v>5905</v>
      </c>
      <c r="B15" s="794">
        <v>10444</v>
      </c>
      <c r="C15" s="661">
        <v>1</v>
      </c>
      <c r="D15" s="794">
        <v>10343</v>
      </c>
      <c r="E15" s="661">
        <v>0.99032937571811563</v>
      </c>
      <c r="F15" s="794">
        <v>7648</v>
      </c>
      <c r="G15" s="677">
        <v>0.73228648027575638</v>
      </c>
      <c r="H15" s="794">
        <v>543</v>
      </c>
      <c r="I15" s="661">
        <v>1</v>
      </c>
      <c r="J15" s="794"/>
      <c r="K15" s="661"/>
      <c r="L15" s="794"/>
      <c r="M15" s="677"/>
      <c r="N15" s="794"/>
      <c r="O15" s="661"/>
      <c r="P15" s="794"/>
      <c r="Q15" s="661"/>
      <c r="R15" s="794"/>
      <c r="S15" s="700"/>
    </row>
    <row r="16" spans="1:19" ht="14.4" customHeight="1" x14ac:dyDescent="0.3">
      <c r="A16" s="687" t="s">
        <v>2249</v>
      </c>
      <c r="B16" s="794">
        <v>15727169</v>
      </c>
      <c r="C16" s="661">
        <v>1</v>
      </c>
      <c r="D16" s="794">
        <v>16641253</v>
      </c>
      <c r="E16" s="661">
        <v>1.0581213313088962</v>
      </c>
      <c r="F16" s="794">
        <v>16167832.33</v>
      </c>
      <c r="G16" s="677">
        <v>1.0280192404621582</v>
      </c>
      <c r="H16" s="794">
        <v>21592752.259999979</v>
      </c>
      <c r="I16" s="661">
        <v>1</v>
      </c>
      <c r="J16" s="794">
        <v>24000317.620000008</v>
      </c>
      <c r="K16" s="661">
        <v>1.1114987719495111</v>
      </c>
      <c r="L16" s="794">
        <v>24143299.609999999</v>
      </c>
      <c r="M16" s="677">
        <v>1.1181205304117181</v>
      </c>
      <c r="N16" s="794"/>
      <c r="O16" s="661"/>
      <c r="P16" s="794"/>
      <c r="Q16" s="661"/>
      <c r="R16" s="794"/>
      <c r="S16" s="700"/>
    </row>
    <row r="17" spans="1:19" ht="14.4" customHeight="1" x14ac:dyDescent="0.3">
      <c r="A17" s="687" t="s">
        <v>5906</v>
      </c>
      <c r="B17" s="794"/>
      <c r="C17" s="661"/>
      <c r="D17" s="794">
        <v>824</v>
      </c>
      <c r="E17" s="661"/>
      <c r="F17" s="794"/>
      <c r="G17" s="677"/>
      <c r="H17" s="794"/>
      <c r="I17" s="661"/>
      <c r="J17" s="794"/>
      <c r="K17" s="661"/>
      <c r="L17" s="794"/>
      <c r="M17" s="677"/>
      <c r="N17" s="794"/>
      <c r="O17" s="661"/>
      <c r="P17" s="794"/>
      <c r="Q17" s="661"/>
      <c r="R17" s="794"/>
      <c r="S17" s="700"/>
    </row>
    <row r="18" spans="1:19" ht="14.4" customHeight="1" x14ac:dyDescent="0.3">
      <c r="A18" s="687" t="s">
        <v>5907</v>
      </c>
      <c r="B18" s="794">
        <v>352</v>
      </c>
      <c r="C18" s="661">
        <v>1</v>
      </c>
      <c r="D18" s="794"/>
      <c r="E18" s="661"/>
      <c r="F18" s="794"/>
      <c r="G18" s="677"/>
      <c r="H18" s="794"/>
      <c r="I18" s="661"/>
      <c r="J18" s="794"/>
      <c r="K18" s="661"/>
      <c r="L18" s="794"/>
      <c r="M18" s="677"/>
      <c r="N18" s="794"/>
      <c r="O18" s="661"/>
      <c r="P18" s="794"/>
      <c r="Q18" s="661"/>
      <c r="R18" s="794"/>
      <c r="S18" s="700"/>
    </row>
    <row r="19" spans="1:19" ht="14.4" customHeight="1" x14ac:dyDescent="0.3">
      <c r="A19" s="687" t="s">
        <v>5908</v>
      </c>
      <c r="B19" s="794">
        <v>1512</v>
      </c>
      <c r="C19" s="661">
        <v>1</v>
      </c>
      <c r="D19" s="794">
        <v>3738</v>
      </c>
      <c r="E19" s="661">
        <v>2.4722222222222223</v>
      </c>
      <c r="F19" s="794">
        <v>1768</v>
      </c>
      <c r="G19" s="677">
        <v>1.1693121693121693</v>
      </c>
      <c r="H19" s="794"/>
      <c r="I19" s="661"/>
      <c r="J19" s="794"/>
      <c r="K19" s="661"/>
      <c r="L19" s="794"/>
      <c r="M19" s="677"/>
      <c r="N19" s="794"/>
      <c r="O19" s="661"/>
      <c r="P19" s="794"/>
      <c r="Q19" s="661"/>
      <c r="R19" s="794"/>
      <c r="S19" s="700"/>
    </row>
    <row r="20" spans="1:19" ht="14.4" customHeight="1" x14ac:dyDescent="0.3">
      <c r="A20" s="687" t="s">
        <v>5909</v>
      </c>
      <c r="B20" s="794">
        <v>3698</v>
      </c>
      <c r="C20" s="661">
        <v>1</v>
      </c>
      <c r="D20" s="794">
        <v>3109</v>
      </c>
      <c r="E20" s="661">
        <v>0.84072471606273658</v>
      </c>
      <c r="F20" s="794">
        <v>4031.67</v>
      </c>
      <c r="G20" s="677">
        <v>1.0902298539751216</v>
      </c>
      <c r="H20" s="794"/>
      <c r="I20" s="661"/>
      <c r="J20" s="794"/>
      <c r="K20" s="661"/>
      <c r="L20" s="794"/>
      <c r="M20" s="677"/>
      <c r="N20" s="794"/>
      <c r="O20" s="661"/>
      <c r="P20" s="794"/>
      <c r="Q20" s="661"/>
      <c r="R20" s="794"/>
      <c r="S20" s="700"/>
    </row>
    <row r="21" spans="1:19" ht="14.4" customHeight="1" x14ac:dyDescent="0.3">
      <c r="A21" s="687" t="s">
        <v>5910</v>
      </c>
      <c r="B21" s="794"/>
      <c r="C21" s="661"/>
      <c r="D21" s="794">
        <v>234</v>
      </c>
      <c r="E21" s="661"/>
      <c r="F21" s="794"/>
      <c r="G21" s="677"/>
      <c r="H21" s="794"/>
      <c r="I21" s="661"/>
      <c r="J21" s="794"/>
      <c r="K21" s="661"/>
      <c r="L21" s="794"/>
      <c r="M21" s="677"/>
      <c r="N21" s="794"/>
      <c r="O21" s="661"/>
      <c r="P21" s="794"/>
      <c r="Q21" s="661"/>
      <c r="R21" s="794"/>
      <c r="S21" s="700"/>
    </row>
    <row r="22" spans="1:19" ht="14.4" customHeight="1" x14ac:dyDescent="0.3">
      <c r="A22" s="687" t="s">
        <v>5911</v>
      </c>
      <c r="B22" s="794">
        <v>657</v>
      </c>
      <c r="C22" s="661">
        <v>1</v>
      </c>
      <c r="D22" s="794">
        <v>1000</v>
      </c>
      <c r="E22" s="661">
        <v>1.5220700152207001</v>
      </c>
      <c r="F22" s="794">
        <v>1497.33</v>
      </c>
      <c r="G22" s="677">
        <v>2.279041095890411</v>
      </c>
      <c r="H22" s="794"/>
      <c r="I22" s="661"/>
      <c r="J22" s="794"/>
      <c r="K22" s="661"/>
      <c r="L22" s="794"/>
      <c r="M22" s="677"/>
      <c r="N22" s="794"/>
      <c r="O22" s="661"/>
      <c r="P22" s="794"/>
      <c r="Q22" s="661"/>
      <c r="R22" s="794"/>
      <c r="S22" s="700"/>
    </row>
    <row r="23" spans="1:19" ht="14.4" customHeight="1" x14ac:dyDescent="0.3">
      <c r="A23" s="687" t="s">
        <v>5912</v>
      </c>
      <c r="B23" s="794">
        <v>232</v>
      </c>
      <c r="C23" s="661">
        <v>1</v>
      </c>
      <c r="D23" s="794"/>
      <c r="E23" s="661"/>
      <c r="F23" s="794">
        <v>118</v>
      </c>
      <c r="G23" s="677">
        <v>0.50862068965517238</v>
      </c>
      <c r="H23" s="794"/>
      <c r="I23" s="661"/>
      <c r="J23" s="794"/>
      <c r="K23" s="661"/>
      <c r="L23" s="794"/>
      <c r="M23" s="677"/>
      <c r="N23" s="794"/>
      <c r="O23" s="661"/>
      <c r="P23" s="794"/>
      <c r="Q23" s="661"/>
      <c r="R23" s="794"/>
      <c r="S23" s="700"/>
    </row>
    <row r="24" spans="1:19" ht="14.4" customHeight="1" x14ac:dyDescent="0.3">
      <c r="A24" s="687" t="s">
        <v>5913</v>
      </c>
      <c r="B24" s="794"/>
      <c r="C24" s="661"/>
      <c r="D24" s="794">
        <v>232</v>
      </c>
      <c r="E24" s="661"/>
      <c r="F24" s="794"/>
      <c r="G24" s="677"/>
      <c r="H24" s="794"/>
      <c r="I24" s="661"/>
      <c r="J24" s="794"/>
      <c r="K24" s="661"/>
      <c r="L24" s="794"/>
      <c r="M24" s="677"/>
      <c r="N24" s="794"/>
      <c r="O24" s="661"/>
      <c r="P24" s="794"/>
      <c r="Q24" s="661"/>
      <c r="R24" s="794"/>
      <c r="S24" s="700"/>
    </row>
    <row r="25" spans="1:19" ht="14.4" customHeight="1" x14ac:dyDescent="0.3">
      <c r="A25" s="687" t="s">
        <v>5914</v>
      </c>
      <c r="B25" s="794">
        <v>2168</v>
      </c>
      <c r="C25" s="661">
        <v>1</v>
      </c>
      <c r="D25" s="794">
        <v>4104</v>
      </c>
      <c r="E25" s="661">
        <v>1.8929889298892988</v>
      </c>
      <c r="F25" s="794">
        <v>1449</v>
      </c>
      <c r="G25" s="677">
        <v>0.66835793357933582</v>
      </c>
      <c r="H25" s="794"/>
      <c r="I25" s="661"/>
      <c r="J25" s="794"/>
      <c r="K25" s="661"/>
      <c r="L25" s="794"/>
      <c r="M25" s="677"/>
      <c r="N25" s="794"/>
      <c r="O25" s="661"/>
      <c r="P25" s="794"/>
      <c r="Q25" s="661"/>
      <c r="R25" s="794"/>
      <c r="S25" s="700"/>
    </row>
    <row r="26" spans="1:19" ht="14.4" customHeight="1" x14ac:dyDescent="0.3">
      <c r="A26" s="687" t="s">
        <v>5915</v>
      </c>
      <c r="B26" s="794">
        <v>1164</v>
      </c>
      <c r="C26" s="661">
        <v>1</v>
      </c>
      <c r="D26" s="794">
        <v>4172</v>
      </c>
      <c r="E26" s="661">
        <v>3.5841924398625431</v>
      </c>
      <c r="F26" s="794">
        <v>2984.33</v>
      </c>
      <c r="G26" s="677">
        <v>2.5638573883161513</v>
      </c>
      <c r="H26" s="794"/>
      <c r="I26" s="661"/>
      <c r="J26" s="794"/>
      <c r="K26" s="661"/>
      <c r="L26" s="794"/>
      <c r="M26" s="677"/>
      <c r="N26" s="794"/>
      <c r="O26" s="661"/>
      <c r="P26" s="794"/>
      <c r="Q26" s="661"/>
      <c r="R26" s="794"/>
      <c r="S26" s="700"/>
    </row>
    <row r="27" spans="1:19" ht="14.4" customHeight="1" x14ac:dyDescent="0.3">
      <c r="A27" s="687" t="s">
        <v>5916</v>
      </c>
      <c r="B27" s="794">
        <v>566</v>
      </c>
      <c r="C27" s="661">
        <v>1</v>
      </c>
      <c r="D27" s="794">
        <v>468</v>
      </c>
      <c r="E27" s="661">
        <v>0.82685512367491165</v>
      </c>
      <c r="F27" s="794">
        <v>388</v>
      </c>
      <c r="G27" s="677">
        <v>0.68551236749116606</v>
      </c>
      <c r="H27" s="794"/>
      <c r="I27" s="661"/>
      <c r="J27" s="794"/>
      <c r="K27" s="661"/>
      <c r="L27" s="794"/>
      <c r="M27" s="677"/>
      <c r="N27" s="794"/>
      <c r="O27" s="661"/>
      <c r="P27" s="794"/>
      <c r="Q27" s="661"/>
      <c r="R27" s="794"/>
      <c r="S27" s="700"/>
    </row>
    <row r="28" spans="1:19" ht="14.4" customHeight="1" x14ac:dyDescent="0.3">
      <c r="A28" s="687" t="s">
        <v>5917</v>
      </c>
      <c r="B28" s="794">
        <v>885</v>
      </c>
      <c r="C28" s="661">
        <v>1</v>
      </c>
      <c r="D28" s="794">
        <v>1859</v>
      </c>
      <c r="E28" s="661">
        <v>2.1005649717514125</v>
      </c>
      <c r="F28" s="794">
        <v>2076</v>
      </c>
      <c r="G28" s="677">
        <v>2.3457627118644067</v>
      </c>
      <c r="H28" s="794"/>
      <c r="I28" s="661"/>
      <c r="J28" s="794"/>
      <c r="K28" s="661"/>
      <c r="L28" s="794"/>
      <c r="M28" s="677"/>
      <c r="N28" s="794"/>
      <c r="O28" s="661"/>
      <c r="P28" s="794"/>
      <c r="Q28" s="661"/>
      <c r="R28" s="794"/>
      <c r="S28" s="700"/>
    </row>
    <row r="29" spans="1:19" ht="14.4" customHeight="1" x14ac:dyDescent="0.3">
      <c r="A29" s="687" t="s">
        <v>5918</v>
      </c>
      <c r="B29" s="794"/>
      <c r="C29" s="661"/>
      <c r="D29" s="794">
        <v>116</v>
      </c>
      <c r="E29" s="661"/>
      <c r="F29" s="794"/>
      <c r="G29" s="677"/>
      <c r="H29" s="794"/>
      <c r="I29" s="661"/>
      <c r="J29" s="794"/>
      <c r="K29" s="661"/>
      <c r="L29" s="794"/>
      <c r="M29" s="677"/>
      <c r="N29" s="794"/>
      <c r="O29" s="661"/>
      <c r="P29" s="794"/>
      <c r="Q29" s="661"/>
      <c r="R29" s="794"/>
      <c r="S29" s="700"/>
    </row>
    <row r="30" spans="1:19" ht="14.4" customHeight="1" thickBot="1" x14ac:dyDescent="0.35">
      <c r="A30" s="791" t="s">
        <v>5919</v>
      </c>
      <c r="B30" s="790">
        <v>266</v>
      </c>
      <c r="C30" s="667">
        <v>1</v>
      </c>
      <c r="D30" s="790">
        <v>1396</v>
      </c>
      <c r="E30" s="667">
        <v>5.2481203007518795</v>
      </c>
      <c r="F30" s="790"/>
      <c r="G30" s="678"/>
      <c r="H30" s="790"/>
      <c r="I30" s="667"/>
      <c r="J30" s="790"/>
      <c r="K30" s="667"/>
      <c r="L30" s="790"/>
      <c r="M30" s="678"/>
      <c r="N30" s="790"/>
      <c r="O30" s="667"/>
      <c r="P30" s="790"/>
      <c r="Q30" s="667"/>
      <c r="R30" s="790"/>
      <c r="S30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5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6858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22345.489999999998</v>
      </c>
      <c r="G3" s="212">
        <f t="shared" si="0"/>
        <v>37348699.260000005</v>
      </c>
      <c r="H3" s="212"/>
      <c r="I3" s="212"/>
      <c r="J3" s="212">
        <f t="shared" si="0"/>
        <v>18869.05999999999</v>
      </c>
      <c r="K3" s="212">
        <f t="shared" si="0"/>
        <v>40686048.260000005</v>
      </c>
      <c r="L3" s="212"/>
      <c r="M3" s="212"/>
      <c r="N3" s="212">
        <f t="shared" si="0"/>
        <v>19175.03</v>
      </c>
      <c r="O3" s="212">
        <f t="shared" si="0"/>
        <v>40339119.930000015</v>
      </c>
      <c r="P3" s="79">
        <f>IF(G3=0,0,O3/G3)</f>
        <v>1.0800675988521697</v>
      </c>
      <c r="Q3" s="213">
        <f>IF(N3=0,0,O3/N3)</f>
        <v>2103.7317766908327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5" t="s">
        <v>5920</v>
      </c>
      <c r="B6" s="736" t="s">
        <v>5732</v>
      </c>
      <c r="C6" s="736" t="s">
        <v>5762</v>
      </c>
      <c r="D6" s="736" t="s">
        <v>5771</v>
      </c>
      <c r="E6" s="736" t="s">
        <v>5772</v>
      </c>
      <c r="F6" s="229">
        <v>1</v>
      </c>
      <c r="G6" s="229">
        <v>34</v>
      </c>
      <c r="H6" s="229">
        <v>1</v>
      </c>
      <c r="I6" s="229">
        <v>34</v>
      </c>
      <c r="J6" s="229"/>
      <c r="K6" s="229"/>
      <c r="L6" s="229"/>
      <c r="M6" s="229"/>
      <c r="N6" s="229"/>
      <c r="O6" s="229"/>
      <c r="P6" s="741"/>
      <c r="Q6" s="749"/>
    </row>
    <row r="7" spans="1:17" ht="14.4" customHeight="1" x14ac:dyDescent="0.3">
      <c r="A7" s="660" t="s">
        <v>5920</v>
      </c>
      <c r="B7" s="661" t="s">
        <v>5732</v>
      </c>
      <c r="C7" s="661" t="s">
        <v>5762</v>
      </c>
      <c r="D7" s="661" t="s">
        <v>5793</v>
      </c>
      <c r="E7" s="661" t="s">
        <v>5794</v>
      </c>
      <c r="F7" s="664">
        <v>1</v>
      </c>
      <c r="G7" s="664">
        <v>232</v>
      </c>
      <c r="H7" s="664">
        <v>1</v>
      </c>
      <c r="I7" s="664">
        <v>232</v>
      </c>
      <c r="J7" s="664">
        <v>1</v>
      </c>
      <c r="K7" s="664">
        <v>232</v>
      </c>
      <c r="L7" s="664">
        <v>1</v>
      </c>
      <c r="M7" s="664">
        <v>232</v>
      </c>
      <c r="N7" s="664"/>
      <c r="O7" s="664"/>
      <c r="P7" s="677"/>
      <c r="Q7" s="665"/>
    </row>
    <row r="8" spans="1:17" ht="14.4" customHeight="1" x14ac:dyDescent="0.3">
      <c r="A8" s="660" t="s">
        <v>5920</v>
      </c>
      <c r="B8" s="661" t="s">
        <v>5732</v>
      </c>
      <c r="C8" s="661" t="s">
        <v>5762</v>
      </c>
      <c r="D8" s="661" t="s">
        <v>5795</v>
      </c>
      <c r="E8" s="661" t="s">
        <v>5796</v>
      </c>
      <c r="F8" s="664"/>
      <c r="G8" s="664"/>
      <c r="H8" s="664"/>
      <c r="I8" s="664"/>
      <c r="J8" s="664">
        <v>2</v>
      </c>
      <c r="K8" s="664">
        <v>234</v>
      </c>
      <c r="L8" s="664"/>
      <c r="M8" s="664">
        <v>117</v>
      </c>
      <c r="N8" s="664">
        <v>3</v>
      </c>
      <c r="O8" s="664">
        <v>354</v>
      </c>
      <c r="P8" s="677"/>
      <c r="Q8" s="665">
        <v>118</v>
      </c>
    </row>
    <row r="9" spans="1:17" ht="14.4" customHeight="1" x14ac:dyDescent="0.3">
      <c r="A9" s="660" t="s">
        <v>5920</v>
      </c>
      <c r="B9" s="661" t="s">
        <v>5732</v>
      </c>
      <c r="C9" s="661" t="s">
        <v>5762</v>
      </c>
      <c r="D9" s="661" t="s">
        <v>5817</v>
      </c>
      <c r="E9" s="661" t="s">
        <v>5818</v>
      </c>
      <c r="F9" s="664">
        <v>1</v>
      </c>
      <c r="G9" s="664">
        <v>0</v>
      </c>
      <c r="H9" s="664"/>
      <c r="I9" s="664">
        <v>0</v>
      </c>
      <c r="J9" s="664">
        <v>1</v>
      </c>
      <c r="K9" s="664">
        <v>0</v>
      </c>
      <c r="L9" s="664"/>
      <c r="M9" s="664">
        <v>0</v>
      </c>
      <c r="N9" s="664"/>
      <c r="O9" s="664"/>
      <c r="P9" s="677"/>
      <c r="Q9" s="665"/>
    </row>
    <row r="10" spans="1:17" ht="14.4" customHeight="1" x14ac:dyDescent="0.3">
      <c r="A10" s="660" t="s">
        <v>5921</v>
      </c>
      <c r="B10" s="661" t="s">
        <v>5732</v>
      </c>
      <c r="C10" s="661" t="s">
        <v>5733</v>
      </c>
      <c r="D10" s="661" t="s">
        <v>5741</v>
      </c>
      <c r="E10" s="661" t="s">
        <v>2186</v>
      </c>
      <c r="F10" s="664"/>
      <c r="G10" s="664"/>
      <c r="H10" s="664"/>
      <c r="I10" s="664"/>
      <c r="J10" s="664">
        <v>1</v>
      </c>
      <c r="K10" s="664">
        <v>17.64</v>
      </c>
      <c r="L10" s="664"/>
      <c r="M10" s="664">
        <v>17.64</v>
      </c>
      <c r="N10" s="664"/>
      <c r="O10" s="664"/>
      <c r="P10" s="677"/>
      <c r="Q10" s="665"/>
    </row>
    <row r="11" spans="1:17" ht="14.4" customHeight="1" x14ac:dyDescent="0.3">
      <c r="A11" s="660" t="s">
        <v>5921</v>
      </c>
      <c r="B11" s="661" t="s">
        <v>5732</v>
      </c>
      <c r="C11" s="661" t="s">
        <v>5762</v>
      </c>
      <c r="D11" s="661" t="s">
        <v>5771</v>
      </c>
      <c r="E11" s="661" t="s">
        <v>5772</v>
      </c>
      <c r="F11" s="664">
        <v>1</v>
      </c>
      <c r="G11" s="664">
        <v>34</v>
      </c>
      <c r="H11" s="664">
        <v>1</v>
      </c>
      <c r="I11" s="664">
        <v>34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5921</v>
      </c>
      <c r="B12" s="661" t="s">
        <v>5732</v>
      </c>
      <c r="C12" s="661" t="s">
        <v>5762</v>
      </c>
      <c r="D12" s="661" t="s">
        <v>5793</v>
      </c>
      <c r="E12" s="661" t="s">
        <v>5794</v>
      </c>
      <c r="F12" s="664">
        <v>4</v>
      </c>
      <c r="G12" s="664">
        <v>928</v>
      </c>
      <c r="H12" s="664">
        <v>1</v>
      </c>
      <c r="I12" s="664">
        <v>232</v>
      </c>
      <c r="J12" s="664">
        <v>2</v>
      </c>
      <c r="K12" s="664">
        <v>466</v>
      </c>
      <c r="L12" s="664">
        <v>0.50215517241379315</v>
      </c>
      <c r="M12" s="664">
        <v>233</v>
      </c>
      <c r="N12" s="664">
        <v>1</v>
      </c>
      <c r="O12" s="664">
        <v>235</v>
      </c>
      <c r="P12" s="677">
        <v>0.25323275862068967</v>
      </c>
      <c r="Q12" s="665">
        <v>235</v>
      </c>
    </row>
    <row r="13" spans="1:17" ht="14.4" customHeight="1" x14ac:dyDescent="0.3">
      <c r="A13" s="660" t="s">
        <v>5921</v>
      </c>
      <c r="B13" s="661" t="s">
        <v>5732</v>
      </c>
      <c r="C13" s="661" t="s">
        <v>5762</v>
      </c>
      <c r="D13" s="661" t="s">
        <v>5795</v>
      </c>
      <c r="E13" s="661" t="s">
        <v>5796</v>
      </c>
      <c r="F13" s="664">
        <v>4</v>
      </c>
      <c r="G13" s="664">
        <v>464</v>
      </c>
      <c r="H13" s="664">
        <v>1</v>
      </c>
      <c r="I13" s="664">
        <v>116</v>
      </c>
      <c r="J13" s="664">
        <v>26</v>
      </c>
      <c r="K13" s="664">
        <v>3048</v>
      </c>
      <c r="L13" s="664">
        <v>6.568965517241379</v>
      </c>
      <c r="M13" s="664">
        <v>117.23076923076923</v>
      </c>
      <c r="N13" s="664">
        <v>8</v>
      </c>
      <c r="O13" s="664">
        <v>944</v>
      </c>
      <c r="P13" s="677">
        <v>2.0344827586206895</v>
      </c>
      <c r="Q13" s="665">
        <v>118</v>
      </c>
    </row>
    <row r="14" spans="1:17" ht="14.4" customHeight="1" x14ac:dyDescent="0.3">
      <c r="A14" s="660" t="s">
        <v>5921</v>
      </c>
      <c r="B14" s="661" t="s">
        <v>5732</v>
      </c>
      <c r="C14" s="661" t="s">
        <v>5762</v>
      </c>
      <c r="D14" s="661" t="s">
        <v>5813</v>
      </c>
      <c r="E14" s="661" t="s">
        <v>5814</v>
      </c>
      <c r="F14" s="664">
        <v>2</v>
      </c>
      <c r="G14" s="664">
        <v>310</v>
      </c>
      <c r="H14" s="664">
        <v>1</v>
      </c>
      <c r="I14" s="664">
        <v>155</v>
      </c>
      <c r="J14" s="664">
        <v>9</v>
      </c>
      <c r="K14" s="664">
        <v>1403</v>
      </c>
      <c r="L14" s="664">
        <v>4.5258064516129028</v>
      </c>
      <c r="M14" s="664">
        <v>155.88888888888889</v>
      </c>
      <c r="N14" s="664"/>
      <c r="O14" s="664"/>
      <c r="P14" s="677"/>
      <c r="Q14" s="665"/>
    </row>
    <row r="15" spans="1:17" ht="14.4" customHeight="1" x14ac:dyDescent="0.3">
      <c r="A15" s="660" t="s">
        <v>5921</v>
      </c>
      <c r="B15" s="661" t="s">
        <v>5732</v>
      </c>
      <c r="C15" s="661" t="s">
        <v>5762</v>
      </c>
      <c r="D15" s="661" t="s">
        <v>5817</v>
      </c>
      <c r="E15" s="661" t="s">
        <v>5818</v>
      </c>
      <c r="F15" s="664">
        <v>1</v>
      </c>
      <c r="G15" s="664">
        <v>0</v>
      </c>
      <c r="H15" s="664"/>
      <c r="I15" s="664">
        <v>0</v>
      </c>
      <c r="J15" s="664">
        <v>1</v>
      </c>
      <c r="K15" s="664">
        <v>0</v>
      </c>
      <c r="L15" s="664"/>
      <c r="M15" s="664">
        <v>0</v>
      </c>
      <c r="N15" s="664"/>
      <c r="O15" s="664"/>
      <c r="P15" s="677"/>
      <c r="Q15" s="665"/>
    </row>
    <row r="16" spans="1:17" ht="14.4" customHeight="1" x14ac:dyDescent="0.3">
      <c r="A16" s="660" t="s">
        <v>5921</v>
      </c>
      <c r="B16" s="661" t="s">
        <v>5732</v>
      </c>
      <c r="C16" s="661" t="s">
        <v>5762</v>
      </c>
      <c r="D16" s="661" t="s">
        <v>5821</v>
      </c>
      <c r="E16" s="661" t="s">
        <v>5822</v>
      </c>
      <c r="F16" s="664">
        <v>3</v>
      </c>
      <c r="G16" s="664">
        <v>0</v>
      </c>
      <c r="H16" s="664"/>
      <c r="I16" s="664">
        <v>0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5921</v>
      </c>
      <c r="B17" s="661" t="s">
        <v>5732</v>
      </c>
      <c r="C17" s="661" t="s">
        <v>5762</v>
      </c>
      <c r="D17" s="661" t="s">
        <v>5825</v>
      </c>
      <c r="E17" s="661" t="s">
        <v>5826</v>
      </c>
      <c r="F17" s="664">
        <v>1</v>
      </c>
      <c r="G17" s="664">
        <v>81</v>
      </c>
      <c r="H17" s="664">
        <v>1</v>
      </c>
      <c r="I17" s="664">
        <v>81</v>
      </c>
      <c r="J17" s="664">
        <v>8</v>
      </c>
      <c r="K17" s="664">
        <v>655</v>
      </c>
      <c r="L17" s="664">
        <v>8.0864197530864192</v>
      </c>
      <c r="M17" s="664">
        <v>81.875</v>
      </c>
      <c r="N17" s="664"/>
      <c r="O17" s="664"/>
      <c r="P17" s="677"/>
      <c r="Q17" s="665"/>
    </row>
    <row r="18" spans="1:17" ht="14.4" customHeight="1" x14ac:dyDescent="0.3">
      <c r="A18" s="660" t="s">
        <v>5922</v>
      </c>
      <c r="B18" s="661" t="s">
        <v>5732</v>
      </c>
      <c r="C18" s="661" t="s">
        <v>5762</v>
      </c>
      <c r="D18" s="661" t="s">
        <v>5771</v>
      </c>
      <c r="E18" s="661" t="s">
        <v>5772</v>
      </c>
      <c r="F18" s="664">
        <v>4</v>
      </c>
      <c r="G18" s="664">
        <v>136</v>
      </c>
      <c r="H18" s="664">
        <v>1</v>
      </c>
      <c r="I18" s="664">
        <v>34</v>
      </c>
      <c r="J18" s="664">
        <v>2</v>
      </c>
      <c r="K18" s="664">
        <v>68</v>
      </c>
      <c r="L18" s="664">
        <v>0.5</v>
      </c>
      <c r="M18" s="664">
        <v>34</v>
      </c>
      <c r="N18" s="664">
        <v>1</v>
      </c>
      <c r="O18" s="664">
        <v>35</v>
      </c>
      <c r="P18" s="677">
        <v>0.25735294117647056</v>
      </c>
      <c r="Q18" s="665">
        <v>35</v>
      </c>
    </row>
    <row r="19" spans="1:17" ht="14.4" customHeight="1" x14ac:dyDescent="0.3">
      <c r="A19" s="660" t="s">
        <v>5922</v>
      </c>
      <c r="B19" s="661" t="s">
        <v>5732</v>
      </c>
      <c r="C19" s="661" t="s">
        <v>5762</v>
      </c>
      <c r="D19" s="661" t="s">
        <v>5793</v>
      </c>
      <c r="E19" s="661" t="s">
        <v>5794</v>
      </c>
      <c r="F19" s="664">
        <v>5</v>
      </c>
      <c r="G19" s="664">
        <v>1160</v>
      </c>
      <c r="H19" s="664">
        <v>1</v>
      </c>
      <c r="I19" s="664">
        <v>232</v>
      </c>
      <c r="J19" s="664">
        <v>8</v>
      </c>
      <c r="K19" s="664">
        <v>1860</v>
      </c>
      <c r="L19" s="664">
        <v>1.603448275862069</v>
      </c>
      <c r="M19" s="664">
        <v>232.5</v>
      </c>
      <c r="N19" s="664">
        <v>7</v>
      </c>
      <c r="O19" s="664">
        <v>1645</v>
      </c>
      <c r="P19" s="677">
        <v>1.4181034482758621</v>
      </c>
      <c r="Q19" s="665">
        <v>235</v>
      </c>
    </row>
    <row r="20" spans="1:17" ht="14.4" customHeight="1" x14ac:dyDescent="0.3">
      <c r="A20" s="660" t="s">
        <v>5922</v>
      </c>
      <c r="B20" s="661" t="s">
        <v>5732</v>
      </c>
      <c r="C20" s="661" t="s">
        <v>5762</v>
      </c>
      <c r="D20" s="661" t="s">
        <v>5795</v>
      </c>
      <c r="E20" s="661" t="s">
        <v>5796</v>
      </c>
      <c r="F20" s="664">
        <v>8</v>
      </c>
      <c r="G20" s="664">
        <v>928</v>
      </c>
      <c r="H20" s="664">
        <v>1</v>
      </c>
      <c r="I20" s="664">
        <v>116</v>
      </c>
      <c r="J20" s="664">
        <v>14</v>
      </c>
      <c r="K20" s="664">
        <v>1628</v>
      </c>
      <c r="L20" s="664">
        <v>1.7543103448275863</v>
      </c>
      <c r="M20" s="664">
        <v>116.28571428571429</v>
      </c>
      <c r="N20" s="664">
        <v>3</v>
      </c>
      <c r="O20" s="664">
        <v>354</v>
      </c>
      <c r="P20" s="677">
        <v>0.38146551724137934</v>
      </c>
      <c r="Q20" s="665">
        <v>118</v>
      </c>
    </row>
    <row r="21" spans="1:17" ht="14.4" customHeight="1" x14ac:dyDescent="0.3">
      <c r="A21" s="660" t="s">
        <v>5922</v>
      </c>
      <c r="B21" s="661" t="s">
        <v>5732</v>
      </c>
      <c r="C21" s="661" t="s">
        <v>5762</v>
      </c>
      <c r="D21" s="661" t="s">
        <v>5813</v>
      </c>
      <c r="E21" s="661" t="s">
        <v>5814</v>
      </c>
      <c r="F21" s="664">
        <v>6</v>
      </c>
      <c r="G21" s="664">
        <v>930</v>
      </c>
      <c r="H21" s="664">
        <v>1</v>
      </c>
      <c r="I21" s="664">
        <v>155</v>
      </c>
      <c r="J21" s="664">
        <v>4</v>
      </c>
      <c r="K21" s="664">
        <v>620</v>
      </c>
      <c r="L21" s="664">
        <v>0.66666666666666663</v>
      </c>
      <c r="M21" s="664">
        <v>155</v>
      </c>
      <c r="N21" s="664">
        <v>4</v>
      </c>
      <c r="O21" s="664">
        <v>628</v>
      </c>
      <c r="P21" s="677">
        <v>0.6752688172043011</v>
      </c>
      <c r="Q21" s="665">
        <v>157</v>
      </c>
    </row>
    <row r="22" spans="1:17" ht="14.4" customHeight="1" x14ac:dyDescent="0.3">
      <c r="A22" s="660" t="s">
        <v>5922</v>
      </c>
      <c r="B22" s="661" t="s">
        <v>5732</v>
      </c>
      <c r="C22" s="661" t="s">
        <v>5762</v>
      </c>
      <c r="D22" s="661" t="s">
        <v>5817</v>
      </c>
      <c r="E22" s="661" t="s">
        <v>5818</v>
      </c>
      <c r="F22" s="664">
        <v>1</v>
      </c>
      <c r="G22" s="664">
        <v>0</v>
      </c>
      <c r="H22" s="664"/>
      <c r="I22" s="664">
        <v>0</v>
      </c>
      <c r="J22" s="664">
        <v>2</v>
      </c>
      <c r="K22" s="664">
        <v>0</v>
      </c>
      <c r="L22" s="664"/>
      <c r="M22" s="664">
        <v>0</v>
      </c>
      <c r="N22" s="664">
        <v>2</v>
      </c>
      <c r="O22" s="664">
        <v>33.33</v>
      </c>
      <c r="P22" s="677"/>
      <c r="Q22" s="665">
        <v>16.664999999999999</v>
      </c>
    </row>
    <row r="23" spans="1:17" ht="14.4" customHeight="1" x14ac:dyDescent="0.3">
      <c r="A23" s="660" t="s">
        <v>5922</v>
      </c>
      <c r="B23" s="661" t="s">
        <v>5732</v>
      </c>
      <c r="C23" s="661" t="s">
        <v>5762</v>
      </c>
      <c r="D23" s="661" t="s">
        <v>5821</v>
      </c>
      <c r="E23" s="661" t="s">
        <v>5822</v>
      </c>
      <c r="F23" s="664">
        <v>2</v>
      </c>
      <c r="G23" s="664">
        <v>0</v>
      </c>
      <c r="H23" s="664"/>
      <c r="I23" s="664">
        <v>0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5922</v>
      </c>
      <c r="B24" s="661" t="s">
        <v>5732</v>
      </c>
      <c r="C24" s="661" t="s">
        <v>5762</v>
      </c>
      <c r="D24" s="661" t="s">
        <v>5825</v>
      </c>
      <c r="E24" s="661" t="s">
        <v>5826</v>
      </c>
      <c r="F24" s="664">
        <v>3</v>
      </c>
      <c r="G24" s="664">
        <v>243</v>
      </c>
      <c r="H24" s="664">
        <v>1</v>
      </c>
      <c r="I24" s="664">
        <v>81</v>
      </c>
      <c r="J24" s="664">
        <v>3</v>
      </c>
      <c r="K24" s="664">
        <v>243</v>
      </c>
      <c r="L24" s="664">
        <v>1</v>
      </c>
      <c r="M24" s="664">
        <v>81</v>
      </c>
      <c r="N24" s="664">
        <v>2</v>
      </c>
      <c r="O24" s="664">
        <v>164</v>
      </c>
      <c r="P24" s="677">
        <v>0.67489711934156382</v>
      </c>
      <c r="Q24" s="665">
        <v>82</v>
      </c>
    </row>
    <row r="25" spans="1:17" ht="14.4" customHeight="1" x14ac:dyDescent="0.3">
      <c r="A25" s="660" t="s">
        <v>5923</v>
      </c>
      <c r="B25" s="661" t="s">
        <v>5732</v>
      </c>
      <c r="C25" s="661" t="s">
        <v>5762</v>
      </c>
      <c r="D25" s="661" t="s">
        <v>5793</v>
      </c>
      <c r="E25" s="661" t="s">
        <v>5794</v>
      </c>
      <c r="F25" s="664">
        <v>1</v>
      </c>
      <c r="G25" s="664">
        <v>232</v>
      </c>
      <c r="H25" s="664">
        <v>1</v>
      </c>
      <c r="I25" s="664">
        <v>232</v>
      </c>
      <c r="J25" s="664">
        <v>1</v>
      </c>
      <c r="K25" s="664">
        <v>232</v>
      </c>
      <c r="L25" s="664">
        <v>1</v>
      </c>
      <c r="M25" s="664">
        <v>232</v>
      </c>
      <c r="N25" s="664">
        <v>2</v>
      </c>
      <c r="O25" s="664">
        <v>470</v>
      </c>
      <c r="P25" s="677">
        <v>2.0258620689655173</v>
      </c>
      <c r="Q25" s="665">
        <v>235</v>
      </c>
    </row>
    <row r="26" spans="1:17" ht="14.4" customHeight="1" x14ac:dyDescent="0.3">
      <c r="A26" s="660" t="s">
        <v>5923</v>
      </c>
      <c r="B26" s="661" t="s">
        <v>5732</v>
      </c>
      <c r="C26" s="661" t="s">
        <v>5762</v>
      </c>
      <c r="D26" s="661" t="s">
        <v>5795</v>
      </c>
      <c r="E26" s="661" t="s">
        <v>5796</v>
      </c>
      <c r="F26" s="664">
        <v>3</v>
      </c>
      <c r="G26" s="664">
        <v>348</v>
      </c>
      <c r="H26" s="664">
        <v>1</v>
      </c>
      <c r="I26" s="664">
        <v>116</v>
      </c>
      <c r="J26" s="664"/>
      <c r="K26" s="664"/>
      <c r="L26" s="664"/>
      <c r="M26" s="664"/>
      <c r="N26" s="664"/>
      <c r="O26" s="664"/>
      <c r="P26" s="677"/>
      <c r="Q26" s="665"/>
    </row>
    <row r="27" spans="1:17" ht="14.4" customHeight="1" x14ac:dyDescent="0.3">
      <c r="A27" s="660" t="s">
        <v>5923</v>
      </c>
      <c r="B27" s="661" t="s">
        <v>5732</v>
      </c>
      <c r="C27" s="661" t="s">
        <v>5762</v>
      </c>
      <c r="D27" s="661" t="s">
        <v>5813</v>
      </c>
      <c r="E27" s="661" t="s">
        <v>5814</v>
      </c>
      <c r="F27" s="664"/>
      <c r="G27" s="664"/>
      <c r="H27" s="664"/>
      <c r="I27" s="664"/>
      <c r="J27" s="664"/>
      <c r="K27" s="664"/>
      <c r="L27" s="664"/>
      <c r="M27" s="664"/>
      <c r="N27" s="664">
        <v>1</v>
      </c>
      <c r="O27" s="664">
        <v>157</v>
      </c>
      <c r="P27" s="677"/>
      <c r="Q27" s="665">
        <v>157</v>
      </c>
    </row>
    <row r="28" spans="1:17" ht="14.4" customHeight="1" x14ac:dyDescent="0.3">
      <c r="A28" s="660" t="s">
        <v>5923</v>
      </c>
      <c r="B28" s="661" t="s">
        <v>5732</v>
      </c>
      <c r="C28" s="661" t="s">
        <v>5762</v>
      </c>
      <c r="D28" s="661" t="s">
        <v>5817</v>
      </c>
      <c r="E28" s="661" t="s">
        <v>5818</v>
      </c>
      <c r="F28" s="664">
        <v>1</v>
      </c>
      <c r="G28" s="664">
        <v>0</v>
      </c>
      <c r="H28" s="664"/>
      <c r="I28" s="664">
        <v>0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5923</v>
      </c>
      <c r="B29" s="661" t="s">
        <v>5732</v>
      </c>
      <c r="C29" s="661" t="s">
        <v>5762</v>
      </c>
      <c r="D29" s="661" t="s">
        <v>5825</v>
      </c>
      <c r="E29" s="661" t="s">
        <v>5826</v>
      </c>
      <c r="F29" s="664">
        <v>1</v>
      </c>
      <c r="G29" s="664">
        <v>81</v>
      </c>
      <c r="H29" s="664">
        <v>1</v>
      </c>
      <c r="I29" s="664">
        <v>81</v>
      </c>
      <c r="J29" s="664"/>
      <c r="K29" s="664"/>
      <c r="L29" s="664"/>
      <c r="M29" s="664"/>
      <c r="N29" s="664">
        <v>1</v>
      </c>
      <c r="O29" s="664">
        <v>82</v>
      </c>
      <c r="P29" s="677">
        <v>1.0123456790123457</v>
      </c>
      <c r="Q29" s="665">
        <v>82</v>
      </c>
    </row>
    <row r="30" spans="1:17" ht="14.4" customHeight="1" x14ac:dyDescent="0.3">
      <c r="A30" s="660" t="s">
        <v>5924</v>
      </c>
      <c r="B30" s="661" t="s">
        <v>5732</v>
      </c>
      <c r="C30" s="661" t="s">
        <v>5762</v>
      </c>
      <c r="D30" s="661" t="s">
        <v>5793</v>
      </c>
      <c r="E30" s="661" t="s">
        <v>5794</v>
      </c>
      <c r="F30" s="664"/>
      <c r="G30" s="664"/>
      <c r="H30" s="664"/>
      <c r="I30" s="664"/>
      <c r="J30" s="664"/>
      <c r="K30" s="664"/>
      <c r="L30" s="664"/>
      <c r="M30" s="664"/>
      <c r="N30" s="664">
        <v>1</v>
      </c>
      <c r="O30" s="664">
        <v>235</v>
      </c>
      <c r="P30" s="677"/>
      <c r="Q30" s="665">
        <v>235</v>
      </c>
    </row>
    <row r="31" spans="1:17" ht="14.4" customHeight="1" x14ac:dyDescent="0.3">
      <c r="A31" s="660" t="s">
        <v>5924</v>
      </c>
      <c r="B31" s="661" t="s">
        <v>5732</v>
      </c>
      <c r="C31" s="661" t="s">
        <v>5762</v>
      </c>
      <c r="D31" s="661" t="s">
        <v>5795</v>
      </c>
      <c r="E31" s="661" t="s">
        <v>5796</v>
      </c>
      <c r="F31" s="664">
        <v>1</v>
      </c>
      <c r="G31" s="664">
        <v>116</v>
      </c>
      <c r="H31" s="664">
        <v>1</v>
      </c>
      <c r="I31" s="664">
        <v>116</v>
      </c>
      <c r="J31" s="664"/>
      <c r="K31" s="664"/>
      <c r="L31" s="664"/>
      <c r="M31" s="664"/>
      <c r="N31" s="664"/>
      <c r="O31" s="664"/>
      <c r="P31" s="677"/>
      <c r="Q31" s="665"/>
    </row>
    <row r="32" spans="1:17" ht="14.4" customHeight="1" x14ac:dyDescent="0.3">
      <c r="A32" s="660" t="s">
        <v>5924</v>
      </c>
      <c r="B32" s="661" t="s">
        <v>5732</v>
      </c>
      <c r="C32" s="661" t="s">
        <v>5762</v>
      </c>
      <c r="D32" s="661" t="s">
        <v>5817</v>
      </c>
      <c r="E32" s="661" t="s">
        <v>5818</v>
      </c>
      <c r="F32" s="664">
        <v>1</v>
      </c>
      <c r="G32" s="664">
        <v>0</v>
      </c>
      <c r="H32" s="664"/>
      <c r="I32" s="664">
        <v>0</v>
      </c>
      <c r="J32" s="664"/>
      <c r="K32" s="664"/>
      <c r="L32" s="664"/>
      <c r="M32" s="664"/>
      <c r="N32" s="664">
        <v>1</v>
      </c>
      <c r="O32" s="664">
        <v>33.33</v>
      </c>
      <c r="P32" s="677"/>
      <c r="Q32" s="665">
        <v>33.33</v>
      </c>
    </row>
    <row r="33" spans="1:17" ht="14.4" customHeight="1" x14ac:dyDescent="0.3">
      <c r="A33" s="660" t="s">
        <v>5925</v>
      </c>
      <c r="B33" s="661" t="s">
        <v>5732</v>
      </c>
      <c r="C33" s="661" t="s">
        <v>5762</v>
      </c>
      <c r="D33" s="661" t="s">
        <v>5771</v>
      </c>
      <c r="E33" s="661" t="s">
        <v>5772</v>
      </c>
      <c r="F33" s="664"/>
      <c r="G33" s="664"/>
      <c r="H33" s="664"/>
      <c r="I33" s="664"/>
      <c r="J33" s="664"/>
      <c r="K33" s="664"/>
      <c r="L33" s="664"/>
      <c r="M33" s="664"/>
      <c r="N33" s="664">
        <v>1</v>
      </c>
      <c r="O33" s="664">
        <v>35</v>
      </c>
      <c r="P33" s="677"/>
      <c r="Q33" s="665">
        <v>35</v>
      </c>
    </row>
    <row r="34" spans="1:17" ht="14.4" customHeight="1" x14ac:dyDescent="0.3">
      <c r="A34" s="660" t="s">
        <v>5925</v>
      </c>
      <c r="B34" s="661" t="s">
        <v>5732</v>
      </c>
      <c r="C34" s="661" t="s">
        <v>5762</v>
      </c>
      <c r="D34" s="661" t="s">
        <v>5795</v>
      </c>
      <c r="E34" s="661" t="s">
        <v>5796</v>
      </c>
      <c r="F34" s="664"/>
      <c r="G34" s="664"/>
      <c r="H34" s="664"/>
      <c r="I34" s="664"/>
      <c r="J34" s="664">
        <v>1</v>
      </c>
      <c r="K34" s="664">
        <v>118</v>
      </c>
      <c r="L34" s="664"/>
      <c r="M34" s="664">
        <v>118</v>
      </c>
      <c r="N34" s="664">
        <v>1</v>
      </c>
      <c r="O34" s="664">
        <v>118</v>
      </c>
      <c r="P34" s="677"/>
      <c r="Q34" s="665">
        <v>118</v>
      </c>
    </row>
    <row r="35" spans="1:17" ht="14.4" customHeight="1" x14ac:dyDescent="0.3">
      <c r="A35" s="660" t="s">
        <v>5926</v>
      </c>
      <c r="B35" s="661" t="s">
        <v>5732</v>
      </c>
      <c r="C35" s="661" t="s">
        <v>5762</v>
      </c>
      <c r="D35" s="661" t="s">
        <v>5771</v>
      </c>
      <c r="E35" s="661" t="s">
        <v>5772</v>
      </c>
      <c r="F35" s="664">
        <v>1</v>
      </c>
      <c r="G35" s="664">
        <v>34</v>
      </c>
      <c r="H35" s="664">
        <v>1</v>
      </c>
      <c r="I35" s="664">
        <v>34</v>
      </c>
      <c r="J35" s="664"/>
      <c r="K35" s="664"/>
      <c r="L35" s="664"/>
      <c r="M35" s="664"/>
      <c r="N35" s="664"/>
      <c r="O35" s="664"/>
      <c r="P35" s="677"/>
      <c r="Q35" s="665"/>
    </row>
    <row r="36" spans="1:17" ht="14.4" customHeight="1" x14ac:dyDescent="0.3">
      <c r="A36" s="660" t="s">
        <v>5926</v>
      </c>
      <c r="B36" s="661" t="s">
        <v>5732</v>
      </c>
      <c r="C36" s="661" t="s">
        <v>5762</v>
      </c>
      <c r="D36" s="661" t="s">
        <v>5795</v>
      </c>
      <c r="E36" s="661" t="s">
        <v>5796</v>
      </c>
      <c r="F36" s="664"/>
      <c r="G36" s="664"/>
      <c r="H36" s="664"/>
      <c r="I36" s="664"/>
      <c r="J36" s="664">
        <v>2</v>
      </c>
      <c r="K36" s="664">
        <v>232</v>
      </c>
      <c r="L36" s="664"/>
      <c r="M36" s="664">
        <v>116</v>
      </c>
      <c r="N36" s="664"/>
      <c r="O36" s="664"/>
      <c r="P36" s="677"/>
      <c r="Q36" s="665"/>
    </row>
    <row r="37" spans="1:17" ht="14.4" customHeight="1" x14ac:dyDescent="0.3">
      <c r="A37" s="660" t="s">
        <v>5926</v>
      </c>
      <c r="B37" s="661" t="s">
        <v>5732</v>
      </c>
      <c r="C37" s="661" t="s">
        <v>5762</v>
      </c>
      <c r="D37" s="661" t="s">
        <v>5813</v>
      </c>
      <c r="E37" s="661" t="s">
        <v>5814</v>
      </c>
      <c r="F37" s="664"/>
      <c r="G37" s="664"/>
      <c r="H37" s="664"/>
      <c r="I37" s="664"/>
      <c r="J37" s="664">
        <v>1</v>
      </c>
      <c r="K37" s="664">
        <v>155</v>
      </c>
      <c r="L37" s="664"/>
      <c r="M37" s="664">
        <v>155</v>
      </c>
      <c r="N37" s="664"/>
      <c r="O37" s="664"/>
      <c r="P37" s="677"/>
      <c r="Q37" s="665"/>
    </row>
    <row r="38" spans="1:17" ht="14.4" customHeight="1" x14ac:dyDescent="0.3">
      <c r="A38" s="660" t="s">
        <v>5927</v>
      </c>
      <c r="B38" s="661" t="s">
        <v>5732</v>
      </c>
      <c r="C38" s="661" t="s">
        <v>5762</v>
      </c>
      <c r="D38" s="661" t="s">
        <v>5771</v>
      </c>
      <c r="E38" s="661" t="s">
        <v>5772</v>
      </c>
      <c r="F38" s="664"/>
      <c r="G38" s="664"/>
      <c r="H38" s="664"/>
      <c r="I38" s="664"/>
      <c r="J38" s="664"/>
      <c r="K38" s="664"/>
      <c r="L38" s="664"/>
      <c r="M38" s="664"/>
      <c r="N38" s="664">
        <v>1</v>
      </c>
      <c r="O38" s="664">
        <v>35</v>
      </c>
      <c r="P38" s="677"/>
      <c r="Q38" s="665">
        <v>35</v>
      </c>
    </row>
    <row r="39" spans="1:17" ht="14.4" customHeight="1" x14ac:dyDescent="0.3">
      <c r="A39" s="660" t="s">
        <v>5927</v>
      </c>
      <c r="B39" s="661" t="s">
        <v>5732</v>
      </c>
      <c r="C39" s="661" t="s">
        <v>5762</v>
      </c>
      <c r="D39" s="661" t="s">
        <v>5793</v>
      </c>
      <c r="E39" s="661" t="s">
        <v>5794</v>
      </c>
      <c r="F39" s="664"/>
      <c r="G39" s="664"/>
      <c r="H39" s="664"/>
      <c r="I39" s="664"/>
      <c r="J39" s="664">
        <v>1</v>
      </c>
      <c r="K39" s="664">
        <v>232</v>
      </c>
      <c r="L39" s="664"/>
      <c r="M39" s="664">
        <v>232</v>
      </c>
      <c r="N39" s="664">
        <v>2</v>
      </c>
      <c r="O39" s="664">
        <v>470</v>
      </c>
      <c r="P39" s="677"/>
      <c r="Q39" s="665">
        <v>235</v>
      </c>
    </row>
    <row r="40" spans="1:17" ht="14.4" customHeight="1" x14ac:dyDescent="0.3">
      <c r="A40" s="660" t="s">
        <v>5928</v>
      </c>
      <c r="B40" s="661" t="s">
        <v>5732</v>
      </c>
      <c r="C40" s="661" t="s">
        <v>5762</v>
      </c>
      <c r="D40" s="661" t="s">
        <v>5783</v>
      </c>
      <c r="E40" s="661" t="s">
        <v>5784</v>
      </c>
      <c r="F40" s="664"/>
      <c r="G40" s="664"/>
      <c r="H40" s="664"/>
      <c r="I40" s="664"/>
      <c r="J40" s="664">
        <v>1</v>
      </c>
      <c r="K40" s="664">
        <v>93</v>
      </c>
      <c r="L40" s="664"/>
      <c r="M40" s="664">
        <v>93</v>
      </c>
      <c r="N40" s="664"/>
      <c r="O40" s="664"/>
      <c r="P40" s="677"/>
      <c r="Q40" s="665"/>
    </row>
    <row r="41" spans="1:17" ht="14.4" customHeight="1" x14ac:dyDescent="0.3">
      <c r="A41" s="660" t="s">
        <v>5928</v>
      </c>
      <c r="B41" s="661" t="s">
        <v>5732</v>
      </c>
      <c r="C41" s="661" t="s">
        <v>5762</v>
      </c>
      <c r="D41" s="661" t="s">
        <v>5795</v>
      </c>
      <c r="E41" s="661" t="s">
        <v>5796</v>
      </c>
      <c r="F41" s="664"/>
      <c r="G41" s="664"/>
      <c r="H41" s="664"/>
      <c r="I41" s="664"/>
      <c r="J41" s="664">
        <v>3</v>
      </c>
      <c r="K41" s="664">
        <v>348</v>
      </c>
      <c r="L41" s="664"/>
      <c r="M41" s="664">
        <v>116</v>
      </c>
      <c r="N41" s="664"/>
      <c r="O41" s="664"/>
      <c r="P41" s="677"/>
      <c r="Q41" s="665"/>
    </row>
    <row r="42" spans="1:17" ht="14.4" customHeight="1" x14ac:dyDescent="0.3">
      <c r="A42" s="660" t="s">
        <v>5928</v>
      </c>
      <c r="B42" s="661" t="s">
        <v>5732</v>
      </c>
      <c r="C42" s="661" t="s">
        <v>5762</v>
      </c>
      <c r="D42" s="661" t="s">
        <v>5797</v>
      </c>
      <c r="E42" s="661" t="s">
        <v>5798</v>
      </c>
      <c r="F42" s="664"/>
      <c r="G42" s="664"/>
      <c r="H42" s="664"/>
      <c r="I42" s="664"/>
      <c r="J42" s="664">
        <v>2</v>
      </c>
      <c r="K42" s="664">
        <v>998</v>
      </c>
      <c r="L42" s="664"/>
      <c r="M42" s="664">
        <v>499</v>
      </c>
      <c r="N42" s="664"/>
      <c r="O42" s="664"/>
      <c r="P42" s="677"/>
      <c r="Q42" s="665"/>
    </row>
    <row r="43" spans="1:17" ht="14.4" customHeight="1" x14ac:dyDescent="0.3">
      <c r="A43" s="660" t="s">
        <v>5929</v>
      </c>
      <c r="B43" s="661" t="s">
        <v>5732</v>
      </c>
      <c r="C43" s="661" t="s">
        <v>5743</v>
      </c>
      <c r="D43" s="661" t="s">
        <v>5751</v>
      </c>
      <c r="E43" s="661"/>
      <c r="F43" s="664">
        <v>1</v>
      </c>
      <c r="G43" s="664">
        <v>147</v>
      </c>
      <c r="H43" s="664">
        <v>1</v>
      </c>
      <c r="I43" s="664">
        <v>147</v>
      </c>
      <c r="J43" s="664"/>
      <c r="K43" s="664"/>
      <c r="L43" s="664"/>
      <c r="M43" s="664"/>
      <c r="N43" s="664"/>
      <c r="O43" s="664"/>
      <c r="P43" s="677"/>
      <c r="Q43" s="665"/>
    </row>
    <row r="44" spans="1:17" ht="14.4" customHeight="1" x14ac:dyDescent="0.3">
      <c r="A44" s="660" t="s">
        <v>5929</v>
      </c>
      <c r="B44" s="661" t="s">
        <v>5732</v>
      </c>
      <c r="C44" s="661" t="s">
        <v>5743</v>
      </c>
      <c r="D44" s="661" t="s">
        <v>5755</v>
      </c>
      <c r="E44" s="661"/>
      <c r="F44" s="664">
        <v>1</v>
      </c>
      <c r="G44" s="664">
        <v>149</v>
      </c>
      <c r="H44" s="664">
        <v>1</v>
      </c>
      <c r="I44" s="664">
        <v>149</v>
      </c>
      <c r="J44" s="664"/>
      <c r="K44" s="664"/>
      <c r="L44" s="664"/>
      <c r="M44" s="664"/>
      <c r="N44" s="664"/>
      <c r="O44" s="664"/>
      <c r="P44" s="677"/>
      <c r="Q44" s="665"/>
    </row>
    <row r="45" spans="1:17" ht="14.4" customHeight="1" x14ac:dyDescent="0.3">
      <c r="A45" s="660" t="s">
        <v>5929</v>
      </c>
      <c r="B45" s="661" t="s">
        <v>5732</v>
      </c>
      <c r="C45" s="661" t="s">
        <v>5743</v>
      </c>
      <c r="D45" s="661" t="s">
        <v>5758</v>
      </c>
      <c r="E45" s="661"/>
      <c r="F45" s="664">
        <v>1</v>
      </c>
      <c r="G45" s="664">
        <v>247</v>
      </c>
      <c r="H45" s="664">
        <v>1</v>
      </c>
      <c r="I45" s="664">
        <v>247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5929</v>
      </c>
      <c r="B46" s="661" t="s">
        <v>5732</v>
      </c>
      <c r="C46" s="661" t="s">
        <v>5762</v>
      </c>
      <c r="D46" s="661" t="s">
        <v>5771</v>
      </c>
      <c r="E46" s="661" t="s">
        <v>5772</v>
      </c>
      <c r="F46" s="664"/>
      <c r="G46" s="664"/>
      <c r="H46" s="664"/>
      <c r="I46" s="664"/>
      <c r="J46" s="664"/>
      <c r="K46" s="664"/>
      <c r="L46" s="664"/>
      <c r="M46" s="664"/>
      <c r="N46" s="664">
        <v>1</v>
      </c>
      <c r="O46" s="664">
        <v>35</v>
      </c>
      <c r="P46" s="677"/>
      <c r="Q46" s="665">
        <v>35</v>
      </c>
    </row>
    <row r="47" spans="1:17" ht="14.4" customHeight="1" x14ac:dyDescent="0.3">
      <c r="A47" s="660" t="s">
        <v>5929</v>
      </c>
      <c r="B47" s="661" t="s">
        <v>5732</v>
      </c>
      <c r="C47" s="661" t="s">
        <v>5762</v>
      </c>
      <c r="D47" s="661" t="s">
        <v>5779</v>
      </c>
      <c r="E47" s="661" t="s">
        <v>5780</v>
      </c>
      <c r="F47" s="664">
        <v>1</v>
      </c>
      <c r="G47" s="664">
        <v>149</v>
      </c>
      <c r="H47" s="664">
        <v>1</v>
      </c>
      <c r="I47" s="664">
        <v>149</v>
      </c>
      <c r="J47" s="664">
        <v>5</v>
      </c>
      <c r="K47" s="664">
        <v>1349</v>
      </c>
      <c r="L47" s="664">
        <v>9.053691275167786</v>
      </c>
      <c r="M47" s="664">
        <v>269.8</v>
      </c>
      <c r="N47" s="664">
        <v>1</v>
      </c>
      <c r="O47" s="664">
        <v>301</v>
      </c>
      <c r="P47" s="677">
        <v>2.0201342281879193</v>
      </c>
      <c r="Q47" s="665">
        <v>301</v>
      </c>
    </row>
    <row r="48" spans="1:17" ht="14.4" customHeight="1" x14ac:dyDescent="0.3">
      <c r="A48" s="660" t="s">
        <v>5929</v>
      </c>
      <c r="B48" s="661" t="s">
        <v>5732</v>
      </c>
      <c r="C48" s="661" t="s">
        <v>5762</v>
      </c>
      <c r="D48" s="661" t="s">
        <v>5781</v>
      </c>
      <c r="E48" s="661" t="s">
        <v>5782</v>
      </c>
      <c r="F48" s="664">
        <v>1</v>
      </c>
      <c r="G48" s="664">
        <v>224</v>
      </c>
      <c r="H48" s="664">
        <v>1</v>
      </c>
      <c r="I48" s="664">
        <v>224</v>
      </c>
      <c r="J48" s="664"/>
      <c r="K48" s="664"/>
      <c r="L48" s="664"/>
      <c r="M48" s="664"/>
      <c r="N48" s="664"/>
      <c r="O48" s="664"/>
      <c r="P48" s="677"/>
      <c r="Q48" s="665"/>
    </row>
    <row r="49" spans="1:17" ht="14.4" customHeight="1" x14ac:dyDescent="0.3">
      <c r="A49" s="660" t="s">
        <v>5929</v>
      </c>
      <c r="B49" s="661" t="s">
        <v>5732</v>
      </c>
      <c r="C49" s="661" t="s">
        <v>5762</v>
      </c>
      <c r="D49" s="661" t="s">
        <v>5783</v>
      </c>
      <c r="E49" s="661" t="s">
        <v>5784</v>
      </c>
      <c r="F49" s="664">
        <v>1</v>
      </c>
      <c r="G49" s="664">
        <v>93</v>
      </c>
      <c r="H49" s="664">
        <v>1</v>
      </c>
      <c r="I49" s="664">
        <v>93</v>
      </c>
      <c r="J49" s="664">
        <v>2</v>
      </c>
      <c r="K49" s="664">
        <v>188</v>
      </c>
      <c r="L49" s="664">
        <v>2.021505376344086</v>
      </c>
      <c r="M49" s="664">
        <v>94</v>
      </c>
      <c r="N49" s="664"/>
      <c r="O49" s="664"/>
      <c r="P49" s="677"/>
      <c r="Q49" s="665"/>
    </row>
    <row r="50" spans="1:17" ht="14.4" customHeight="1" x14ac:dyDescent="0.3">
      <c r="A50" s="660" t="s">
        <v>5929</v>
      </c>
      <c r="B50" s="661" t="s">
        <v>5732</v>
      </c>
      <c r="C50" s="661" t="s">
        <v>5762</v>
      </c>
      <c r="D50" s="661" t="s">
        <v>5793</v>
      </c>
      <c r="E50" s="661" t="s">
        <v>5794</v>
      </c>
      <c r="F50" s="664">
        <v>4</v>
      </c>
      <c r="G50" s="664">
        <v>928</v>
      </c>
      <c r="H50" s="664">
        <v>1</v>
      </c>
      <c r="I50" s="664">
        <v>232</v>
      </c>
      <c r="J50" s="664">
        <v>4</v>
      </c>
      <c r="K50" s="664">
        <v>934</v>
      </c>
      <c r="L50" s="664">
        <v>1.0064655172413792</v>
      </c>
      <c r="M50" s="664">
        <v>233.5</v>
      </c>
      <c r="N50" s="664">
        <v>4</v>
      </c>
      <c r="O50" s="664">
        <v>940</v>
      </c>
      <c r="P50" s="677">
        <v>1.0129310344827587</v>
      </c>
      <c r="Q50" s="665">
        <v>235</v>
      </c>
    </row>
    <row r="51" spans="1:17" ht="14.4" customHeight="1" x14ac:dyDescent="0.3">
      <c r="A51" s="660" t="s">
        <v>5929</v>
      </c>
      <c r="B51" s="661" t="s">
        <v>5732</v>
      </c>
      <c r="C51" s="661" t="s">
        <v>5762</v>
      </c>
      <c r="D51" s="661" t="s">
        <v>5795</v>
      </c>
      <c r="E51" s="661" t="s">
        <v>5796</v>
      </c>
      <c r="F51" s="664">
        <v>63</v>
      </c>
      <c r="G51" s="664">
        <v>7308</v>
      </c>
      <c r="H51" s="664">
        <v>1</v>
      </c>
      <c r="I51" s="664">
        <v>116</v>
      </c>
      <c r="J51" s="664">
        <v>58</v>
      </c>
      <c r="K51" s="664">
        <v>6820</v>
      </c>
      <c r="L51" s="664">
        <v>0.93322386425834702</v>
      </c>
      <c r="M51" s="664">
        <v>117.58620689655173</v>
      </c>
      <c r="N51" s="664">
        <v>54</v>
      </c>
      <c r="O51" s="664">
        <v>6372</v>
      </c>
      <c r="P51" s="677">
        <v>0.8719211822660099</v>
      </c>
      <c r="Q51" s="665">
        <v>118</v>
      </c>
    </row>
    <row r="52" spans="1:17" ht="14.4" customHeight="1" x14ac:dyDescent="0.3">
      <c r="A52" s="660" t="s">
        <v>5929</v>
      </c>
      <c r="B52" s="661" t="s">
        <v>5732</v>
      </c>
      <c r="C52" s="661" t="s">
        <v>5762</v>
      </c>
      <c r="D52" s="661" t="s">
        <v>5797</v>
      </c>
      <c r="E52" s="661" t="s">
        <v>5798</v>
      </c>
      <c r="F52" s="664"/>
      <c r="G52" s="664"/>
      <c r="H52" s="664"/>
      <c r="I52" s="664"/>
      <c r="J52" s="664">
        <v>1</v>
      </c>
      <c r="K52" s="664">
        <v>504</v>
      </c>
      <c r="L52" s="664"/>
      <c r="M52" s="664">
        <v>504</v>
      </c>
      <c r="N52" s="664"/>
      <c r="O52" s="664"/>
      <c r="P52" s="677"/>
      <c r="Q52" s="665"/>
    </row>
    <row r="53" spans="1:17" ht="14.4" customHeight="1" x14ac:dyDescent="0.3">
      <c r="A53" s="660" t="s">
        <v>5929</v>
      </c>
      <c r="B53" s="661" t="s">
        <v>5732</v>
      </c>
      <c r="C53" s="661" t="s">
        <v>5762</v>
      </c>
      <c r="D53" s="661" t="s">
        <v>5813</v>
      </c>
      <c r="E53" s="661" t="s">
        <v>5814</v>
      </c>
      <c r="F53" s="664">
        <v>3</v>
      </c>
      <c r="G53" s="664">
        <v>465</v>
      </c>
      <c r="H53" s="664">
        <v>1</v>
      </c>
      <c r="I53" s="664">
        <v>155</v>
      </c>
      <c r="J53" s="664">
        <v>1</v>
      </c>
      <c r="K53" s="664">
        <v>155</v>
      </c>
      <c r="L53" s="664">
        <v>0.33333333333333331</v>
      </c>
      <c r="M53" s="664">
        <v>155</v>
      </c>
      <c r="N53" s="664"/>
      <c r="O53" s="664"/>
      <c r="P53" s="677"/>
      <c r="Q53" s="665"/>
    </row>
    <row r="54" spans="1:17" ht="14.4" customHeight="1" x14ac:dyDescent="0.3">
      <c r="A54" s="660" t="s">
        <v>5929</v>
      </c>
      <c r="B54" s="661" t="s">
        <v>5732</v>
      </c>
      <c r="C54" s="661" t="s">
        <v>5762</v>
      </c>
      <c r="D54" s="661" t="s">
        <v>5930</v>
      </c>
      <c r="E54" s="661" t="s">
        <v>5931</v>
      </c>
      <c r="F54" s="664">
        <v>1</v>
      </c>
      <c r="G54" s="664">
        <v>0</v>
      </c>
      <c r="H54" s="664"/>
      <c r="I54" s="664">
        <v>0</v>
      </c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5929</v>
      </c>
      <c r="B55" s="661" t="s">
        <v>5732</v>
      </c>
      <c r="C55" s="661" t="s">
        <v>5762</v>
      </c>
      <c r="D55" s="661" t="s">
        <v>5821</v>
      </c>
      <c r="E55" s="661" t="s">
        <v>5822</v>
      </c>
      <c r="F55" s="664">
        <v>24</v>
      </c>
      <c r="G55" s="664">
        <v>0</v>
      </c>
      <c r="H55" s="664"/>
      <c r="I55" s="664">
        <v>0</v>
      </c>
      <c r="J55" s="664"/>
      <c r="K55" s="664"/>
      <c r="L55" s="664"/>
      <c r="M55" s="664"/>
      <c r="N55" s="664"/>
      <c r="O55" s="664"/>
      <c r="P55" s="677"/>
      <c r="Q55" s="665"/>
    </row>
    <row r="56" spans="1:17" ht="14.4" customHeight="1" x14ac:dyDescent="0.3">
      <c r="A56" s="660" t="s">
        <v>5929</v>
      </c>
      <c r="B56" s="661" t="s">
        <v>5732</v>
      </c>
      <c r="C56" s="661" t="s">
        <v>5762</v>
      </c>
      <c r="D56" s="661" t="s">
        <v>5825</v>
      </c>
      <c r="E56" s="661" t="s">
        <v>5826</v>
      </c>
      <c r="F56" s="664">
        <v>3</v>
      </c>
      <c r="G56" s="664">
        <v>243</v>
      </c>
      <c r="H56" s="664">
        <v>1</v>
      </c>
      <c r="I56" s="664">
        <v>81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5929</v>
      </c>
      <c r="B57" s="661" t="s">
        <v>5732</v>
      </c>
      <c r="C57" s="661" t="s">
        <v>5762</v>
      </c>
      <c r="D57" s="661" t="s">
        <v>5856</v>
      </c>
      <c r="E57" s="661" t="s">
        <v>5857</v>
      </c>
      <c r="F57" s="664"/>
      <c r="G57" s="664"/>
      <c r="H57" s="664"/>
      <c r="I57" s="664"/>
      <c r="J57" s="664">
        <v>2</v>
      </c>
      <c r="K57" s="664">
        <v>393</v>
      </c>
      <c r="L57" s="664"/>
      <c r="M57" s="664">
        <v>196.5</v>
      </c>
      <c r="N57" s="664"/>
      <c r="O57" s="664"/>
      <c r="P57" s="677"/>
      <c r="Q57" s="665"/>
    </row>
    <row r="58" spans="1:17" ht="14.4" customHeight="1" x14ac:dyDescent="0.3">
      <c r="A58" s="660" t="s">
        <v>5929</v>
      </c>
      <c r="B58" s="661" t="s">
        <v>5732</v>
      </c>
      <c r="C58" s="661" t="s">
        <v>5762</v>
      </c>
      <c r="D58" s="661" t="s">
        <v>5862</v>
      </c>
      <c r="E58" s="661" t="s">
        <v>5863</v>
      </c>
      <c r="F58" s="664">
        <v>1</v>
      </c>
      <c r="G58" s="664">
        <v>161</v>
      </c>
      <c r="H58" s="664">
        <v>1</v>
      </c>
      <c r="I58" s="664">
        <v>161</v>
      </c>
      <c r="J58" s="664"/>
      <c r="K58" s="664"/>
      <c r="L58" s="664"/>
      <c r="M58" s="664"/>
      <c r="N58" s="664"/>
      <c r="O58" s="664"/>
      <c r="P58" s="677"/>
      <c r="Q58" s="665"/>
    </row>
    <row r="59" spans="1:17" ht="14.4" customHeight="1" x14ac:dyDescent="0.3">
      <c r="A59" s="660" t="s">
        <v>5929</v>
      </c>
      <c r="B59" s="661" t="s">
        <v>5894</v>
      </c>
      <c r="C59" s="661" t="s">
        <v>5762</v>
      </c>
      <c r="D59" s="661" t="s">
        <v>5787</v>
      </c>
      <c r="E59" s="661" t="s">
        <v>5788</v>
      </c>
      <c r="F59" s="664">
        <v>1</v>
      </c>
      <c r="G59" s="664">
        <v>91</v>
      </c>
      <c r="H59" s="664">
        <v>1</v>
      </c>
      <c r="I59" s="664">
        <v>91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5929</v>
      </c>
      <c r="B60" s="661" t="s">
        <v>5894</v>
      </c>
      <c r="C60" s="661" t="s">
        <v>5762</v>
      </c>
      <c r="D60" s="661" t="s">
        <v>5932</v>
      </c>
      <c r="E60" s="661" t="s">
        <v>5933</v>
      </c>
      <c r="F60" s="664">
        <v>1</v>
      </c>
      <c r="G60" s="664">
        <v>782</v>
      </c>
      <c r="H60" s="664">
        <v>1</v>
      </c>
      <c r="I60" s="664">
        <v>782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576</v>
      </c>
      <c r="B61" s="661" t="s">
        <v>5732</v>
      </c>
      <c r="C61" s="661" t="s">
        <v>5762</v>
      </c>
      <c r="D61" s="661" t="s">
        <v>5771</v>
      </c>
      <c r="E61" s="661" t="s">
        <v>5772</v>
      </c>
      <c r="F61" s="664">
        <v>125</v>
      </c>
      <c r="G61" s="664">
        <v>4250</v>
      </c>
      <c r="H61" s="664">
        <v>1</v>
      </c>
      <c r="I61" s="664">
        <v>34</v>
      </c>
      <c r="J61" s="664">
        <v>139</v>
      </c>
      <c r="K61" s="664">
        <v>4793</v>
      </c>
      <c r="L61" s="664">
        <v>1.127764705882353</v>
      </c>
      <c r="M61" s="664">
        <v>34.482014388489212</v>
      </c>
      <c r="N61" s="664">
        <v>34</v>
      </c>
      <c r="O61" s="664">
        <v>1190</v>
      </c>
      <c r="P61" s="677">
        <v>0.28000000000000003</v>
      </c>
      <c r="Q61" s="665">
        <v>35</v>
      </c>
    </row>
    <row r="62" spans="1:17" ht="14.4" customHeight="1" x14ac:dyDescent="0.3">
      <c r="A62" s="660" t="s">
        <v>576</v>
      </c>
      <c r="B62" s="661" t="s">
        <v>5732</v>
      </c>
      <c r="C62" s="661" t="s">
        <v>5762</v>
      </c>
      <c r="D62" s="661" t="s">
        <v>5773</v>
      </c>
      <c r="E62" s="661" t="s">
        <v>5774</v>
      </c>
      <c r="F62" s="664">
        <v>79</v>
      </c>
      <c r="G62" s="664">
        <v>395</v>
      </c>
      <c r="H62" s="664">
        <v>1</v>
      </c>
      <c r="I62" s="664">
        <v>5</v>
      </c>
      <c r="J62" s="664">
        <v>37</v>
      </c>
      <c r="K62" s="664">
        <v>185</v>
      </c>
      <c r="L62" s="664">
        <v>0.46835443037974683</v>
      </c>
      <c r="M62" s="664">
        <v>5</v>
      </c>
      <c r="N62" s="664">
        <v>20</v>
      </c>
      <c r="O62" s="664">
        <v>100</v>
      </c>
      <c r="P62" s="677">
        <v>0.25316455696202533</v>
      </c>
      <c r="Q62" s="665">
        <v>5</v>
      </c>
    </row>
    <row r="63" spans="1:17" ht="14.4" customHeight="1" x14ac:dyDescent="0.3">
      <c r="A63" s="660" t="s">
        <v>576</v>
      </c>
      <c r="B63" s="661" t="s">
        <v>5732</v>
      </c>
      <c r="C63" s="661" t="s">
        <v>5762</v>
      </c>
      <c r="D63" s="661" t="s">
        <v>5775</v>
      </c>
      <c r="E63" s="661" t="s">
        <v>5776</v>
      </c>
      <c r="F63" s="664">
        <v>2</v>
      </c>
      <c r="G63" s="664">
        <v>10</v>
      </c>
      <c r="H63" s="664">
        <v>1</v>
      </c>
      <c r="I63" s="664">
        <v>5</v>
      </c>
      <c r="J63" s="664">
        <v>4</v>
      </c>
      <c r="K63" s="664">
        <v>20</v>
      </c>
      <c r="L63" s="664">
        <v>2</v>
      </c>
      <c r="M63" s="664">
        <v>5</v>
      </c>
      <c r="N63" s="664">
        <v>1</v>
      </c>
      <c r="O63" s="664">
        <v>5</v>
      </c>
      <c r="P63" s="677">
        <v>0.5</v>
      </c>
      <c r="Q63" s="665">
        <v>5</v>
      </c>
    </row>
    <row r="64" spans="1:17" ht="14.4" customHeight="1" x14ac:dyDescent="0.3">
      <c r="A64" s="660" t="s">
        <v>576</v>
      </c>
      <c r="B64" s="661" t="s">
        <v>5732</v>
      </c>
      <c r="C64" s="661" t="s">
        <v>5762</v>
      </c>
      <c r="D64" s="661" t="s">
        <v>5789</v>
      </c>
      <c r="E64" s="661" t="s">
        <v>5790</v>
      </c>
      <c r="F64" s="664">
        <v>5</v>
      </c>
      <c r="G64" s="664">
        <v>8125</v>
      </c>
      <c r="H64" s="664">
        <v>1</v>
      </c>
      <c r="I64" s="664">
        <v>1625</v>
      </c>
      <c r="J64" s="664">
        <v>13</v>
      </c>
      <c r="K64" s="664">
        <v>21188</v>
      </c>
      <c r="L64" s="664">
        <v>2.6077538461538463</v>
      </c>
      <c r="M64" s="664">
        <v>1629.8461538461538</v>
      </c>
      <c r="N64" s="664">
        <v>1</v>
      </c>
      <c r="O64" s="664">
        <v>1637</v>
      </c>
      <c r="P64" s="677">
        <v>0.20147692307692308</v>
      </c>
      <c r="Q64" s="665">
        <v>1637</v>
      </c>
    </row>
    <row r="65" spans="1:17" ht="14.4" customHeight="1" x14ac:dyDescent="0.3">
      <c r="A65" s="660" t="s">
        <v>576</v>
      </c>
      <c r="B65" s="661" t="s">
        <v>5732</v>
      </c>
      <c r="C65" s="661" t="s">
        <v>5762</v>
      </c>
      <c r="D65" s="661" t="s">
        <v>5791</v>
      </c>
      <c r="E65" s="661" t="s">
        <v>5792</v>
      </c>
      <c r="F65" s="664"/>
      <c r="G65" s="664"/>
      <c r="H65" s="664"/>
      <c r="I65" s="664"/>
      <c r="J65" s="664"/>
      <c r="K65" s="664"/>
      <c r="L65" s="664"/>
      <c r="M65" s="664"/>
      <c r="N65" s="664">
        <v>2</v>
      </c>
      <c r="O65" s="664">
        <v>2680</v>
      </c>
      <c r="P65" s="677"/>
      <c r="Q65" s="665">
        <v>1340</v>
      </c>
    </row>
    <row r="66" spans="1:17" ht="14.4" customHeight="1" x14ac:dyDescent="0.3">
      <c r="A66" s="660" t="s">
        <v>576</v>
      </c>
      <c r="B66" s="661" t="s">
        <v>5732</v>
      </c>
      <c r="C66" s="661" t="s">
        <v>5762</v>
      </c>
      <c r="D66" s="661" t="s">
        <v>5793</v>
      </c>
      <c r="E66" s="661" t="s">
        <v>5794</v>
      </c>
      <c r="F66" s="664">
        <v>1</v>
      </c>
      <c r="G66" s="664">
        <v>232</v>
      </c>
      <c r="H66" s="664">
        <v>1</v>
      </c>
      <c r="I66" s="664">
        <v>232</v>
      </c>
      <c r="J66" s="664">
        <v>14</v>
      </c>
      <c r="K66" s="664">
        <v>3248</v>
      </c>
      <c r="L66" s="664">
        <v>14</v>
      </c>
      <c r="M66" s="664">
        <v>232</v>
      </c>
      <c r="N66" s="664">
        <v>6</v>
      </c>
      <c r="O66" s="664">
        <v>1410</v>
      </c>
      <c r="P66" s="677">
        <v>6.0775862068965516</v>
      </c>
      <c r="Q66" s="665">
        <v>235</v>
      </c>
    </row>
    <row r="67" spans="1:17" ht="14.4" customHeight="1" x14ac:dyDescent="0.3">
      <c r="A67" s="660" t="s">
        <v>576</v>
      </c>
      <c r="B67" s="661" t="s">
        <v>5732</v>
      </c>
      <c r="C67" s="661" t="s">
        <v>5762</v>
      </c>
      <c r="D67" s="661" t="s">
        <v>5795</v>
      </c>
      <c r="E67" s="661" t="s">
        <v>5796</v>
      </c>
      <c r="F67" s="664">
        <v>3</v>
      </c>
      <c r="G67" s="664">
        <v>348</v>
      </c>
      <c r="H67" s="664">
        <v>1</v>
      </c>
      <c r="I67" s="664">
        <v>116</v>
      </c>
      <c r="J67" s="664">
        <v>173</v>
      </c>
      <c r="K67" s="664">
        <v>20080</v>
      </c>
      <c r="L67" s="664">
        <v>57.701149425287355</v>
      </c>
      <c r="M67" s="664">
        <v>116.06936416184971</v>
      </c>
      <c r="N67" s="664">
        <v>8</v>
      </c>
      <c r="O67" s="664">
        <v>944</v>
      </c>
      <c r="P67" s="677">
        <v>2.7126436781609193</v>
      </c>
      <c r="Q67" s="665">
        <v>118</v>
      </c>
    </row>
    <row r="68" spans="1:17" ht="14.4" customHeight="1" x14ac:dyDescent="0.3">
      <c r="A68" s="660" t="s">
        <v>576</v>
      </c>
      <c r="B68" s="661" t="s">
        <v>5732</v>
      </c>
      <c r="C68" s="661" t="s">
        <v>5762</v>
      </c>
      <c r="D68" s="661" t="s">
        <v>5801</v>
      </c>
      <c r="E68" s="661" t="s">
        <v>5802</v>
      </c>
      <c r="F68" s="664">
        <v>1</v>
      </c>
      <c r="G68" s="664">
        <v>183</v>
      </c>
      <c r="H68" s="664">
        <v>1</v>
      </c>
      <c r="I68" s="664">
        <v>183</v>
      </c>
      <c r="J68" s="664"/>
      <c r="K68" s="664"/>
      <c r="L68" s="664"/>
      <c r="M68" s="664"/>
      <c r="N68" s="664"/>
      <c r="O68" s="664"/>
      <c r="P68" s="677"/>
      <c r="Q68" s="665"/>
    </row>
    <row r="69" spans="1:17" ht="14.4" customHeight="1" x14ac:dyDescent="0.3">
      <c r="A69" s="660" t="s">
        <v>576</v>
      </c>
      <c r="B69" s="661" t="s">
        <v>5732</v>
      </c>
      <c r="C69" s="661" t="s">
        <v>5762</v>
      </c>
      <c r="D69" s="661" t="s">
        <v>5803</v>
      </c>
      <c r="E69" s="661" t="s">
        <v>5804</v>
      </c>
      <c r="F69" s="664"/>
      <c r="G69" s="664"/>
      <c r="H69" s="664"/>
      <c r="I69" s="664"/>
      <c r="J69" s="664"/>
      <c r="K69" s="664"/>
      <c r="L69" s="664"/>
      <c r="M69" s="664"/>
      <c r="N69" s="664">
        <v>1</v>
      </c>
      <c r="O69" s="664">
        <v>1284</v>
      </c>
      <c r="P69" s="677"/>
      <c r="Q69" s="665">
        <v>1284</v>
      </c>
    </row>
    <row r="70" spans="1:17" ht="14.4" customHeight="1" x14ac:dyDescent="0.3">
      <c r="A70" s="660" t="s">
        <v>576</v>
      </c>
      <c r="B70" s="661" t="s">
        <v>5732</v>
      </c>
      <c r="C70" s="661" t="s">
        <v>5762</v>
      </c>
      <c r="D70" s="661" t="s">
        <v>5807</v>
      </c>
      <c r="E70" s="661" t="s">
        <v>5808</v>
      </c>
      <c r="F70" s="664"/>
      <c r="G70" s="664"/>
      <c r="H70" s="664"/>
      <c r="I70" s="664"/>
      <c r="J70" s="664">
        <v>3</v>
      </c>
      <c r="K70" s="664">
        <v>2974</v>
      </c>
      <c r="L70" s="664"/>
      <c r="M70" s="664">
        <v>991.33333333333337</v>
      </c>
      <c r="N70" s="664">
        <v>2</v>
      </c>
      <c r="O70" s="664">
        <v>2004</v>
      </c>
      <c r="P70" s="677"/>
      <c r="Q70" s="665">
        <v>1002</v>
      </c>
    </row>
    <row r="71" spans="1:17" ht="14.4" customHeight="1" x14ac:dyDescent="0.3">
      <c r="A71" s="660" t="s">
        <v>576</v>
      </c>
      <c r="B71" s="661" t="s">
        <v>5732</v>
      </c>
      <c r="C71" s="661" t="s">
        <v>5762</v>
      </c>
      <c r="D71" s="661" t="s">
        <v>5813</v>
      </c>
      <c r="E71" s="661" t="s">
        <v>5814</v>
      </c>
      <c r="F71" s="664">
        <v>3</v>
      </c>
      <c r="G71" s="664">
        <v>465</v>
      </c>
      <c r="H71" s="664">
        <v>1</v>
      </c>
      <c r="I71" s="664">
        <v>155</v>
      </c>
      <c r="J71" s="664">
        <v>25</v>
      </c>
      <c r="K71" s="664">
        <v>3876</v>
      </c>
      <c r="L71" s="664">
        <v>8.3354838709677423</v>
      </c>
      <c r="M71" s="664">
        <v>155.04</v>
      </c>
      <c r="N71" s="664">
        <v>2</v>
      </c>
      <c r="O71" s="664">
        <v>314</v>
      </c>
      <c r="P71" s="677">
        <v>0.6752688172043011</v>
      </c>
      <c r="Q71" s="665">
        <v>157</v>
      </c>
    </row>
    <row r="72" spans="1:17" ht="14.4" customHeight="1" x14ac:dyDescent="0.3">
      <c r="A72" s="660" t="s">
        <v>576</v>
      </c>
      <c r="B72" s="661" t="s">
        <v>5732</v>
      </c>
      <c r="C72" s="661" t="s">
        <v>5762</v>
      </c>
      <c r="D72" s="661" t="s">
        <v>5930</v>
      </c>
      <c r="E72" s="661" t="s">
        <v>5931</v>
      </c>
      <c r="F72" s="664">
        <v>32</v>
      </c>
      <c r="G72" s="664">
        <v>0</v>
      </c>
      <c r="H72" s="664"/>
      <c r="I72" s="664">
        <v>0</v>
      </c>
      <c r="J72" s="664"/>
      <c r="K72" s="664"/>
      <c r="L72" s="664"/>
      <c r="M72" s="664"/>
      <c r="N72" s="664"/>
      <c r="O72" s="664"/>
      <c r="P72" s="677"/>
      <c r="Q72" s="665"/>
    </row>
    <row r="73" spans="1:17" ht="14.4" customHeight="1" x14ac:dyDescent="0.3">
      <c r="A73" s="660" t="s">
        <v>576</v>
      </c>
      <c r="B73" s="661" t="s">
        <v>5732</v>
      </c>
      <c r="C73" s="661" t="s">
        <v>5762</v>
      </c>
      <c r="D73" s="661" t="s">
        <v>5817</v>
      </c>
      <c r="E73" s="661" t="s">
        <v>5818</v>
      </c>
      <c r="F73" s="664">
        <v>23</v>
      </c>
      <c r="G73" s="664">
        <v>0</v>
      </c>
      <c r="H73" s="664"/>
      <c r="I73" s="664">
        <v>0</v>
      </c>
      <c r="J73" s="664">
        <v>41</v>
      </c>
      <c r="K73" s="664">
        <v>0</v>
      </c>
      <c r="L73" s="664"/>
      <c r="M73" s="664">
        <v>0</v>
      </c>
      <c r="N73" s="664">
        <v>5</v>
      </c>
      <c r="O73" s="664">
        <v>33.33</v>
      </c>
      <c r="P73" s="677"/>
      <c r="Q73" s="665">
        <v>6.6659999999999995</v>
      </c>
    </row>
    <row r="74" spans="1:17" ht="14.4" customHeight="1" x14ac:dyDescent="0.3">
      <c r="A74" s="660" t="s">
        <v>576</v>
      </c>
      <c r="B74" s="661" t="s">
        <v>5732</v>
      </c>
      <c r="C74" s="661" t="s">
        <v>5762</v>
      </c>
      <c r="D74" s="661" t="s">
        <v>5821</v>
      </c>
      <c r="E74" s="661" t="s">
        <v>5822</v>
      </c>
      <c r="F74" s="664">
        <v>1</v>
      </c>
      <c r="G74" s="664">
        <v>0</v>
      </c>
      <c r="H74" s="664"/>
      <c r="I74" s="664">
        <v>0</v>
      </c>
      <c r="J74" s="664"/>
      <c r="K74" s="664"/>
      <c r="L74" s="664"/>
      <c r="M74" s="664"/>
      <c r="N74" s="664"/>
      <c r="O74" s="664"/>
      <c r="P74" s="677"/>
      <c r="Q74" s="665"/>
    </row>
    <row r="75" spans="1:17" ht="14.4" customHeight="1" x14ac:dyDescent="0.3">
      <c r="A75" s="660" t="s">
        <v>576</v>
      </c>
      <c r="B75" s="661" t="s">
        <v>5732</v>
      </c>
      <c r="C75" s="661" t="s">
        <v>5762</v>
      </c>
      <c r="D75" s="661" t="s">
        <v>5825</v>
      </c>
      <c r="E75" s="661" t="s">
        <v>5826</v>
      </c>
      <c r="F75" s="664">
        <v>24</v>
      </c>
      <c r="G75" s="664">
        <v>1944</v>
      </c>
      <c r="H75" s="664">
        <v>1</v>
      </c>
      <c r="I75" s="664">
        <v>81</v>
      </c>
      <c r="J75" s="664">
        <v>92</v>
      </c>
      <c r="K75" s="664">
        <v>7501</v>
      </c>
      <c r="L75" s="664">
        <v>3.8585390946502058</v>
      </c>
      <c r="M75" s="664">
        <v>81.532608695652172</v>
      </c>
      <c r="N75" s="664">
        <v>43</v>
      </c>
      <c r="O75" s="664">
        <v>3526</v>
      </c>
      <c r="P75" s="677">
        <v>1.8137860082304527</v>
      </c>
      <c r="Q75" s="665">
        <v>82</v>
      </c>
    </row>
    <row r="76" spans="1:17" ht="14.4" customHeight="1" x14ac:dyDescent="0.3">
      <c r="A76" s="660" t="s">
        <v>576</v>
      </c>
      <c r="B76" s="661" t="s">
        <v>5732</v>
      </c>
      <c r="C76" s="661" t="s">
        <v>5762</v>
      </c>
      <c r="D76" s="661" t="s">
        <v>5839</v>
      </c>
      <c r="E76" s="661" t="s">
        <v>5840</v>
      </c>
      <c r="F76" s="664"/>
      <c r="G76" s="664"/>
      <c r="H76" s="664"/>
      <c r="I76" s="664"/>
      <c r="J76" s="664">
        <v>1</v>
      </c>
      <c r="K76" s="664">
        <v>186</v>
      </c>
      <c r="L76" s="664"/>
      <c r="M76" s="664">
        <v>186</v>
      </c>
      <c r="N76" s="664"/>
      <c r="O76" s="664"/>
      <c r="P76" s="677"/>
      <c r="Q76" s="665"/>
    </row>
    <row r="77" spans="1:17" ht="14.4" customHeight="1" x14ac:dyDescent="0.3">
      <c r="A77" s="660" t="s">
        <v>576</v>
      </c>
      <c r="B77" s="661" t="s">
        <v>5732</v>
      </c>
      <c r="C77" s="661" t="s">
        <v>5762</v>
      </c>
      <c r="D77" s="661" t="s">
        <v>5852</v>
      </c>
      <c r="E77" s="661" t="s">
        <v>5853</v>
      </c>
      <c r="F77" s="664">
        <v>12</v>
      </c>
      <c r="G77" s="664">
        <v>8328</v>
      </c>
      <c r="H77" s="664">
        <v>1</v>
      </c>
      <c r="I77" s="664">
        <v>694</v>
      </c>
      <c r="J77" s="664">
        <v>48</v>
      </c>
      <c r="K77" s="664">
        <v>33494</v>
      </c>
      <c r="L77" s="664">
        <v>4.0218539865513927</v>
      </c>
      <c r="M77" s="664">
        <v>697.79166666666663</v>
      </c>
      <c r="N77" s="664">
        <v>23</v>
      </c>
      <c r="O77" s="664">
        <v>16192</v>
      </c>
      <c r="P77" s="677">
        <v>1.9442843419788665</v>
      </c>
      <c r="Q77" s="665">
        <v>704</v>
      </c>
    </row>
    <row r="78" spans="1:17" ht="14.4" customHeight="1" x14ac:dyDescent="0.3">
      <c r="A78" s="660" t="s">
        <v>576</v>
      </c>
      <c r="B78" s="661" t="s">
        <v>5732</v>
      </c>
      <c r="C78" s="661" t="s">
        <v>5762</v>
      </c>
      <c r="D78" s="661" t="s">
        <v>5934</v>
      </c>
      <c r="E78" s="661" t="s">
        <v>5935</v>
      </c>
      <c r="F78" s="664"/>
      <c r="G78" s="664"/>
      <c r="H78" s="664"/>
      <c r="I78" s="664"/>
      <c r="J78" s="664">
        <v>1</v>
      </c>
      <c r="K78" s="664">
        <v>113</v>
      </c>
      <c r="L78" s="664"/>
      <c r="M78" s="664">
        <v>113</v>
      </c>
      <c r="N78" s="664"/>
      <c r="O78" s="664"/>
      <c r="P78" s="677"/>
      <c r="Q78" s="665"/>
    </row>
    <row r="79" spans="1:17" ht="14.4" customHeight="1" x14ac:dyDescent="0.3">
      <c r="A79" s="660" t="s">
        <v>576</v>
      </c>
      <c r="B79" s="661" t="s">
        <v>5732</v>
      </c>
      <c r="C79" s="661" t="s">
        <v>5762</v>
      </c>
      <c r="D79" s="661" t="s">
        <v>5860</v>
      </c>
      <c r="E79" s="661" t="s">
        <v>5861</v>
      </c>
      <c r="F79" s="664"/>
      <c r="G79" s="664"/>
      <c r="H79" s="664"/>
      <c r="I79" s="664"/>
      <c r="J79" s="664">
        <v>4</v>
      </c>
      <c r="K79" s="664">
        <v>5124</v>
      </c>
      <c r="L79" s="664"/>
      <c r="M79" s="664">
        <v>1281</v>
      </c>
      <c r="N79" s="664"/>
      <c r="O79" s="664"/>
      <c r="P79" s="677"/>
      <c r="Q79" s="665"/>
    </row>
    <row r="80" spans="1:17" ht="14.4" customHeight="1" x14ac:dyDescent="0.3">
      <c r="A80" s="660" t="s">
        <v>576</v>
      </c>
      <c r="B80" s="661" t="s">
        <v>5732</v>
      </c>
      <c r="C80" s="661" t="s">
        <v>5762</v>
      </c>
      <c r="D80" s="661" t="s">
        <v>5864</v>
      </c>
      <c r="E80" s="661" t="s">
        <v>5865</v>
      </c>
      <c r="F80" s="664">
        <v>5</v>
      </c>
      <c r="G80" s="664">
        <v>2400</v>
      </c>
      <c r="H80" s="664">
        <v>1</v>
      </c>
      <c r="I80" s="664">
        <v>480</v>
      </c>
      <c r="J80" s="664">
        <v>8</v>
      </c>
      <c r="K80" s="664">
        <v>3865</v>
      </c>
      <c r="L80" s="664">
        <v>1.6104166666666666</v>
      </c>
      <c r="M80" s="664">
        <v>483.125</v>
      </c>
      <c r="N80" s="664">
        <v>4</v>
      </c>
      <c r="O80" s="664">
        <v>1948</v>
      </c>
      <c r="P80" s="677">
        <v>0.81166666666666665</v>
      </c>
      <c r="Q80" s="665">
        <v>487</v>
      </c>
    </row>
    <row r="81" spans="1:17" ht="14.4" customHeight="1" x14ac:dyDescent="0.3">
      <c r="A81" s="660" t="s">
        <v>576</v>
      </c>
      <c r="B81" s="661" t="s">
        <v>5732</v>
      </c>
      <c r="C81" s="661" t="s">
        <v>5762</v>
      </c>
      <c r="D81" s="661" t="s">
        <v>5868</v>
      </c>
      <c r="E81" s="661" t="s">
        <v>5869</v>
      </c>
      <c r="F81" s="664"/>
      <c r="G81" s="664"/>
      <c r="H81" s="664"/>
      <c r="I81" s="664"/>
      <c r="J81" s="664">
        <v>6</v>
      </c>
      <c r="K81" s="664">
        <v>21124</v>
      </c>
      <c r="L81" s="664"/>
      <c r="M81" s="664">
        <v>3520.6666666666665</v>
      </c>
      <c r="N81" s="664">
        <v>8</v>
      </c>
      <c r="O81" s="664">
        <v>28280</v>
      </c>
      <c r="P81" s="677"/>
      <c r="Q81" s="665">
        <v>3535</v>
      </c>
    </row>
    <row r="82" spans="1:17" ht="14.4" customHeight="1" x14ac:dyDescent="0.3">
      <c r="A82" s="660" t="s">
        <v>576</v>
      </c>
      <c r="B82" s="661" t="s">
        <v>5732</v>
      </c>
      <c r="C82" s="661" t="s">
        <v>5762</v>
      </c>
      <c r="D82" s="661" t="s">
        <v>5872</v>
      </c>
      <c r="E82" s="661" t="s">
        <v>5873</v>
      </c>
      <c r="F82" s="664">
        <v>3</v>
      </c>
      <c r="G82" s="664">
        <v>1452</v>
      </c>
      <c r="H82" s="664">
        <v>1</v>
      </c>
      <c r="I82" s="664">
        <v>484</v>
      </c>
      <c r="J82" s="664">
        <v>4</v>
      </c>
      <c r="K82" s="664">
        <v>1951</v>
      </c>
      <c r="L82" s="664">
        <v>1.3436639118457301</v>
      </c>
      <c r="M82" s="664">
        <v>487.75</v>
      </c>
      <c r="N82" s="664">
        <v>2</v>
      </c>
      <c r="O82" s="664">
        <v>982</v>
      </c>
      <c r="P82" s="677">
        <v>0.67630853994490359</v>
      </c>
      <c r="Q82" s="665">
        <v>491</v>
      </c>
    </row>
    <row r="83" spans="1:17" ht="14.4" customHeight="1" x14ac:dyDescent="0.3">
      <c r="A83" s="660" t="s">
        <v>576</v>
      </c>
      <c r="B83" s="661" t="s">
        <v>5732</v>
      </c>
      <c r="C83" s="661" t="s">
        <v>5762</v>
      </c>
      <c r="D83" s="661" t="s">
        <v>5878</v>
      </c>
      <c r="E83" s="661" t="s">
        <v>5879</v>
      </c>
      <c r="F83" s="664"/>
      <c r="G83" s="664"/>
      <c r="H83" s="664"/>
      <c r="I83" s="664"/>
      <c r="J83" s="664">
        <v>3</v>
      </c>
      <c r="K83" s="664">
        <v>943</v>
      </c>
      <c r="L83" s="664"/>
      <c r="M83" s="664">
        <v>314.33333333333331</v>
      </c>
      <c r="N83" s="664"/>
      <c r="O83" s="664"/>
      <c r="P83" s="677"/>
      <c r="Q83" s="665"/>
    </row>
    <row r="84" spans="1:17" ht="14.4" customHeight="1" x14ac:dyDescent="0.3">
      <c r="A84" s="660" t="s">
        <v>576</v>
      </c>
      <c r="B84" s="661" t="s">
        <v>5732</v>
      </c>
      <c r="C84" s="661" t="s">
        <v>5762</v>
      </c>
      <c r="D84" s="661" t="s">
        <v>5880</v>
      </c>
      <c r="E84" s="661" t="s">
        <v>5881</v>
      </c>
      <c r="F84" s="664"/>
      <c r="G84" s="664"/>
      <c r="H84" s="664"/>
      <c r="I84" s="664"/>
      <c r="J84" s="664">
        <v>1</v>
      </c>
      <c r="K84" s="664">
        <v>1662</v>
      </c>
      <c r="L84" s="664"/>
      <c r="M84" s="664">
        <v>1662</v>
      </c>
      <c r="N84" s="664"/>
      <c r="O84" s="664"/>
      <c r="P84" s="677"/>
      <c r="Q84" s="665"/>
    </row>
    <row r="85" spans="1:17" ht="14.4" customHeight="1" x14ac:dyDescent="0.3">
      <c r="A85" s="660" t="s">
        <v>576</v>
      </c>
      <c r="B85" s="661" t="s">
        <v>5732</v>
      </c>
      <c r="C85" s="661" t="s">
        <v>5762</v>
      </c>
      <c r="D85" s="661" t="s">
        <v>5882</v>
      </c>
      <c r="E85" s="661" t="s">
        <v>5883</v>
      </c>
      <c r="F85" s="664"/>
      <c r="G85" s="664"/>
      <c r="H85" s="664"/>
      <c r="I85" s="664"/>
      <c r="J85" s="664">
        <v>1</v>
      </c>
      <c r="K85" s="664">
        <v>2489</v>
      </c>
      <c r="L85" s="664"/>
      <c r="M85" s="664">
        <v>2489</v>
      </c>
      <c r="N85" s="664"/>
      <c r="O85" s="664"/>
      <c r="P85" s="677"/>
      <c r="Q85" s="665"/>
    </row>
    <row r="86" spans="1:17" ht="14.4" customHeight="1" x14ac:dyDescent="0.3">
      <c r="A86" s="660" t="s">
        <v>576</v>
      </c>
      <c r="B86" s="661" t="s">
        <v>5732</v>
      </c>
      <c r="C86" s="661" t="s">
        <v>5762</v>
      </c>
      <c r="D86" s="661" t="s">
        <v>5884</v>
      </c>
      <c r="E86" s="661" t="s">
        <v>5885</v>
      </c>
      <c r="F86" s="664"/>
      <c r="G86" s="664"/>
      <c r="H86" s="664"/>
      <c r="I86" s="664"/>
      <c r="J86" s="664"/>
      <c r="K86" s="664"/>
      <c r="L86" s="664"/>
      <c r="M86" s="664"/>
      <c r="N86" s="664">
        <v>1</v>
      </c>
      <c r="O86" s="664">
        <v>830</v>
      </c>
      <c r="P86" s="677"/>
      <c r="Q86" s="665">
        <v>830</v>
      </c>
    </row>
    <row r="87" spans="1:17" ht="14.4" customHeight="1" x14ac:dyDescent="0.3">
      <c r="A87" s="660" t="s">
        <v>576</v>
      </c>
      <c r="B87" s="661" t="s">
        <v>5732</v>
      </c>
      <c r="C87" s="661" t="s">
        <v>5762</v>
      </c>
      <c r="D87" s="661" t="s">
        <v>5886</v>
      </c>
      <c r="E87" s="661" t="s">
        <v>5887</v>
      </c>
      <c r="F87" s="664">
        <v>37</v>
      </c>
      <c r="G87" s="664">
        <v>0</v>
      </c>
      <c r="H87" s="664"/>
      <c r="I87" s="664">
        <v>0</v>
      </c>
      <c r="J87" s="664"/>
      <c r="K87" s="664"/>
      <c r="L87" s="664"/>
      <c r="M87" s="664"/>
      <c r="N87" s="664"/>
      <c r="O87" s="664"/>
      <c r="P87" s="677"/>
      <c r="Q87" s="665"/>
    </row>
    <row r="88" spans="1:17" ht="14.4" customHeight="1" x14ac:dyDescent="0.3">
      <c r="A88" s="660" t="s">
        <v>576</v>
      </c>
      <c r="B88" s="661" t="s">
        <v>5732</v>
      </c>
      <c r="C88" s="661" t="s">
        <v>5762</v>
      </c>
      <c r="D88" s="661" t="s">
        <v>5888</v>
      </c>
      <c r="E88" s="661" t="s">
        <v>5889</v>
      </c>
      <c r="F88" s="664"/>
      <c r="G88" s="664"/>
      <c r="H88" s="664"/>
      <c r="I88" s="664"/>
      <c r="J88" s="664">
        <v>1</v>
      </c>
      <c r="K88" s="664">
        <v>462</v>
      </c>
      <c r="L88" s="664"/>
      <c r="M88" s="664">
        <v>462</v>
      </c>
      <c r="N88" s="664"/>
      <c r="O88" s="664"/>
      <c r="P88" s="677"/>
      <c r="Q88" s="665"/>
    </row>
    <row r="89" spans="1:17" ht="14.4" customHeight="1" x14ac:dyDescent="0.3">
      <c r="A89" s="660" t="s">
        <v>576</v>
      </c>
      <c r="B89" s="661" t="s">
        <v>5936</v>
      </c>
      <c r="C89" s="661" t="s">
        <v>5762</v>
      </c>
      <c r="D89" s="661" t="s">
        <v>5937</v>
      </c>
      <c r="E89" s="661" t="s">
        <v>5938</v>
      </c>
      <c r="F89" s="664">
        <v>10</v>
      </c>
      <c r="G89" s="664">
        <v>1720</v>
      </c>
      <c r="H89" s="664">
        <v>1</v>
      </c>
      <c r="I89" s="664">
        <v>172</v>
      </c>
      <c r="J89" s="664">
        <v>1</v>
      </c>
      <c r="K89" s="664">
        <v>173</v>
      </c>
      <c r="L89" s="664">
        <v>0.10058139534883721</v>
      </c>
      <c r="M89" s="664">
        <v>173</v>
      </c>
      <c r="N89" s="664"/>
      <c r="O89" s="664"/>
      <c r="P89" s="677"/>
      <c r="Q89" s="665"/>
    </row>
    <row r="90" spans="1:17" ht="14.4" customHeight="1" x14ac:dyDescent="0.3">
      <c r="A90" s="660" t="s">
        <v>576</v>
      </c>
      <c r="B90" s="661" t="s">
        <v>5936</v>
      </c>
      <c r="C90" s="661" t="s">
        <v>5762</v>
      </c>
      <c r="D90" s="661" t="s">
        <v>5939</v>
      </c>
      <c r="E90" s="661" t="s">
        <v>5940</v>
      </c>
      <c r="F90" s="664">
        <v>1</v>
      </c>
      <c r="G90" s="664">
        <v>1354</v>
      </c>
      <c r="H90" s="664">
        <v>1</v>
      </c>
      <c r="I90" s="664">
        <v>1354</v>
      </c>
      <c r="J90" s="664">
        <v>2</v>
      </c>
      <c r="K90" s="664">
        <v>2726</v>
      </c>
      <c r="L90" s="664">
        <v>2.0132939438700146</v>
      </c>
      <c r="M90" s="664">
        <v>1363</v>
      </c>
      <c r="N90" s="664"/>
      <c r="O90" s="664"/>
      <c r="P90" s="677"/>
      <c r="Q90" s="665"/>
    </row>
    <row r="91" spans="1:17" ht="14.4" customHeight="1" x14ac:dyDescent="0.3">
      <c r="A91" s="660" t="s">
        <v>576</v>
      </c>
      <c r="B91" s="661" t="s">
        <v>5936</v>
      </c>
      <c r="C91" s="661" t="s">
        <v>5762</v>
      </c>
      <c r="D91" s="661" t="s">
        <v>5941</v>
      </c>
      <c r="E91" s="661" t="s">
        <v>5942</v>
      </c>
      <c r="F91" s="664">
        <v>1</v>
      </c>
      <c r="G91" s="664">
        <v>20314</v>
      </c>
      <c r="H91" s="664">
        <v>1</v>
      </c>
      <c r="I91" s="664">
        <v>20314</v>
      </c>
      <c r="J91" s="664">
        <v>1</v>
      </c>
      <c r="K91" s="664">
        <v>20446</v>
      </c>
      <c r="L91" s="664">
        <v>1.0064979816875061</v>
      </c>
      <c r="M91" s="664">
        <v>20446</v>
      </c>
      <c r="N91" s="664"/>
      <c r="O91" s="664"/>
      <c r="P91" s="677"/>
      <c r="Q91" s="665"/>
    </row>
    <row r="92" spans="1:17" ht="14.4" customHeight="1" x14ac:dyDescent="0.3">
      <c r="A92" s="660" t="s">
        <v>576</v>
      </c>
      <c r="B92" s="661" t="s">
        <v>5936</v>
      </c>
      <c r="C92" s="661" t="s">
        <v>5762</v>
      </c>
      <c r="D92" s="661" t="s">
        <v>5825</v>
      </c>
      <c r="E92" s="661" t="s">
        <v>5826</v>
      </c>
      <c r="F92" s="664"/>
      <c r="G92" s="664"/>
      <c r="H92" s="664"/>
      <c r="I92" s="664"/>
      <c r="J92" s="664">
        <v>1</v>
      </c>
      <c r="K92" s="664">
        <v>82</v>
      </c>
      <c r="L92" s="664"/>
      <c r="M92" s="664">
        <v>82</v>
      </c>
      <c r="N92" s="664"/>
      <c r="O92" s="664"/>
      <c r="P92" s="677"/>
      <c r="Q92" s="665"/>
    </row>
    <row r="93" spans="1:17" ht="14.4" customHeight="1" x14ac:dyDescent="0.3">
      <c r="A93" s="660" t="s">
        <v>576</v>
      </c>
      <c r="B93" s="661" t="s">
        <v>5936</v>
      </c>
      <c r="C93" s="661" t="s">
        <v>5762</v>
      </c>
      <c r="D93" s="661" t="s">
        <v>5943</v>
      </c>
      <c r="E93" s="661" t="s">
        <v>5944</v>
      </c>
      <c r="F93" s="664"/>
      <c r="G93" s="664"/>
      <c r="H93" s="664"/>
      <c r="I93" s="664"/>
      <c r="J93" s="664"/>
      <c r="K93" s="664"/>
      <c r="L93" s="664"/>
      <c r="M93" s="664"/>
      <c r="N93" s="664">
        <v>1</v>
      </c>
      <c r="O93" s="664">
        <v>852</v>
      </c>
      <c r="P93" s="677"/>
      <c r="Q93" s="665">
        <v>852</v>
      </c>
    </row>
    <row r="94" spans="1:17" ht="14.4" customHeight="1" x14ac:dyDescent="0.3">
      <c r="A94" s="660" t="s">
        <v>576</v>
      </c>
      <c r="B94" s="661" t="s">
        <v>5936</v>
      </c>
      <c r="C94" s="661" t="s">
        <v>5762</v>
      </c>
      <c r="D94" s="661" t="s">
        <v>5945</v>
      </c>
      <c r="E94" s="661" t="s">
        <v>5946</v>
      </c>
      <c r="F94" s="664"/>
      <c r="G94" s="664"/>
      <c r="H94" s="664"/>
      <c r="I94" s="664"/>
      <c r="J94" s="664">
        <v>1</v>
      </c>
      <c r="K94" s="664">
        <v>1535</v>
      </c>
      <c r="L94" s="664"/>
      <c r="M94" s="664">
        <v>1535</v>
      </c>
      <c r="N94" s="664"/>
      <c r="O94" s="664"/>
      <c r="P94" s="677"/>
      <c r="Q94" s="665"/>
    </row>
    <row r="95" spans="1:17" ht="14.4" customHeight="1" x14ac:dyDescent="0.3">
      <c r="A95" s="660" t="s">
        <v>576</v>
      </c>
      <c r="B95" s="661" t="s">
        <v>5936</v>
      </c>
      <c r="C95" s="661" t="s">
        <v>5762</v>
      </c>
      <c r="D95" s="661" t="s">
        <v>5947</v>
      </c>
      <c r="E95" s="661" t="s">
        <v>5948</v>
      </c>
      <c r="F95" s="664"/>
      <c r="G95" s="664"/>
      <c r="H95" s="664"/>
      <c r="I95" s="664"/>
      <c r="J95" s="664"/>
      <c r="K95" s="664"/>
      <c r="L95" s="664"/>
      <c r="M95" s="664"/>
      <c r="N95" s="664">
        <v>1</v>
      </c>
      <c r="O95" s="664">
        <v>2654</v>
      </c>
      <c r="P95" s="677"/>
      <c r="Q95" s="665">
        <v>2654</v>
      </c>
    </row>
    <row r="96" spans="1:17" ht="14.4" customHeight="1" x14ac:dyDescent="0.3">
      <c r="A96" s="660" t="s">
        <v>576</v>
      </c>
      <c r="B96" s="661" t="s">
        <v>5936</v>
      </c>
      <c r="C96" s="661" t="s">
        <v>5762</v>
      </c>
      <c r="D96" s="661" t="s">
        <v>5949</v>
      </c>
      <c r="E96" s="661" t="s">
        <v>5950</v>
      </c>
      <c r="F96" s="664">
        <v>2</v>
      </c>
      <c r="G96" s="664">
        <v>3526</v>
      </c>
      <c r="H96" s="664">
        <v>1</v>
      </c>
      <c r="I96" s="664">
        <v>1763</v>
      </c>
      <c r="J96" s="664">
        <v>4</v>
      </c>
      <c r="K96" s="664">
        <v>7096</v>
      </c>
      <c r="L96" s="664">
        <v>2.012478729438457</v>
      </c>
      <c r="M96" s="664">
        <v>1774</v>
      </c>
      <c r="N96" s="664"/>
      <c r="O96" s="664"/>
      <c r="P96" s="677"/>
      <c r="Q96" s="665"/>
    </row>
    <row r="97" spans="1:17" ht="14.4" customHeight="1" x14ac:dyDescent="0.3">
      <c r="A97" s="660" t="s">
        <v>576</v>
      </c>
      <c r="B97" s="661" t="s">
        <v>5936</v>
      </c>
      <c r="C97" s="661" t="s">
        <v>5762</v>
      </c>
      <c r="D97" s="661" t="s">
        <v>5951</v>
      </c>
      <c r="E97" s="661" t="s">
        <v>5952</v>
      </c>
      <c r="F97" s="664"/>
      <c r="G97" s="664"/>
      <c r="H97" s="664"/>
      <c r="I97" s="664"/>
      <c r="J97" s="664">
        <v>1</v>
      </c>
      <c r="K97" s="664">
        <v>690</v>
      </c>
      <c r="L97" s="664"/>
      <c r="M97" s="664">
        <v>690</v>
      </c>
      <c r="N97" s="664"/>
      <c r="O97" s="664"/>
      <c r="P97" s="677"/>
      <c r="Q97" s="665"/>
    </row>
    <row r="98" spans="1:17" ht="14.4" customHeight="1" x14ac:dyDescent="0.3">
      <c r="A98" s="660" t="s">
        <v>576</v>
      </c>
      <c r="B98" s="661" t="s">
        <v>5936</v>
      </c>
      <c r="C98" s="661" t="s">
        <v>5762</v>
      </c>
      <c r="D98" s="661" t="s">
        <v>5953</v>
      </c>
      <c r="E98" s="661" t="s">
        <v>5954</v>
      </c>
      <c r="F98" s="664"/>
      <c r="G98" s="664"/>
      <c r="H98" s="664"/>
      <c r="I98" s="664"/>
      <c r="J98" s="664"/>
      <c r="K98" s="664"/>
      <c r="L98" s="664"/>
      <c r="M98" s="664"/>
      <c r="N98" s="664">
        <v>2</v>
      </c>
      <c r="O98" s="664">
        <v>9996</v>
      </c>
      <c r="P98" s="677"/>
      <c r="Q98" s="665">
        <v>4998</v>
      </c>
    </row>
    <row r="99" spans="1:17" ht="14.4" customHeight="1" x14ac:dyDescent="0.3">
      <c r="A99" s="660" t="s">
        <v>576</v>
      </c>
      <c r="B99" s="661" t="s">
        <v>5894</v>
      </c>
      <c r="C99" s="661" t="s">
        <v>5733</v>
      </c>
      <c r="D99" s="661" t="s">
        <v>5955</v>
      </c>
      <c r="E99" s="661" t="s">
        <v>2153</v>
      </c>
      <c r="F99" s="664"/>
      <c r="G99" s="664"/>
      <c r="H99" s="664"/>
      <c r="I99" s="664"/>
      <c r="J99" s="664"/>
      <c r="K99" s="664"/>
      <c r="L99" s="664"/>
      <c r="M99" s="664"/>
      <c r="N99" s="664">
        <v>103</v>
      </c>
      <c r="O99" s="664">
        <v>8168.93</v>
      </c>
      <c r="P99" s="677"/>
      <c r="Q99" s="665">
        <v>79.31</v>
      </c>
    </row>
    <row r="100" spans="1:17" ht="14.4" customHeight="1" x14ac:dyDescent="0.3">
      <c r="A100" s="660" t="s">
        <v>576</v>
      </c>
      <c r="B100" s="661" t="s">
        <v>5894</v>
      </c>
      <c r="C100" s="661" t="s">
        <v>5733</v>
      </c>
      <c r="D100" s="661" t="s">
        <v>5956</v>
      </c>
      <c r="E100" s="661" t="s">
        <v>2153</v>
      </c>
      <c r="F100" s="664">
        <v>79.289999999999992</v>
      </c>
      <c r="G100" s="664">
        <v>10048.66</v>
      </c>
      <c r="H100" s="664">
        <v>1</v>
      </c>
      <c r="I100" s="664">
        <v>126.73300542313029</v>
      </c>
      <c r="J100" s="664">
        <v>54.3</v>
      </c>
      <c r="K100" s="664">
        <v>6405.2200000000012</v>
      </c>
      <c r="L100" s="664">
        <v>0.63742031275811917</v>
      </c>
      <c r="M100" s="664">
        <v>117.95985267034993</v>
      </c>
      <c r="N100" s="664">
        <v>119.99999999999999</v>
      </c>
      <c r="O100" s="664">
        <v>13539.550000000001</v>
      </c>
      <c r="P100" s="677">
        <v>1.3473985586137855</v>
      </c>
      <c r="Q100" s="665">
        <v>112.82958333333336</v>
      </c>
    </row>
    <row r="101" spans="1:17" ht="14.4" customHeight="1" x14ac:dyDescent="0.3">
      <c r="A101" s="660" t="s">
        <v>576</v>
      </c>
      <c r="B101" s="661" t="s">
        <v>5894</v>
      </c>
      <c r="C101" s="661" t="s">
        <v>5733</v>
      </c>
      <c r="D101" s="661" t="s">
        <v>5957</v>
      </c>
      <c r="E101" s="661" t="s">
        <v>2153</v>
      </c>
      <c r="F101" s="664"/>
      <c r="G101" s="664"/>
      <c r="H101" s="664"/>
      <c r="I101" s="664"/>
      <c r="J101" s="664"/>
      <c r="K101" s="664"/>
      <c r="L101" s="664"/>
      <c r="M101" s="664"/>
      <c r="N101" s="664">
        <v>485.99</v>
      </c>
      <c r="O101" s="664">
        <v>37171.399999999994</v>
      </c>
      <c r="P101" s="677"/>
      <c r="Q101" s="665">
        <v>76.485935924607489</v>
      </c>
    </row>
    <row r="102" spans="1:17" ht="14.4" customHeight="1" x14ac:dyDescent="0.3">
      <c r="A102" s="660" t="s">
        <v>576</v>
      </c>
      <c r="B102" s="661" t="s">
        <v>5894</v>
      </c>
      <c r="C102" s="661" t="s">
        <v>5733</v>
      </c>
      <c r="D102" s="661" t="s">
        <v>5958</v>
      </c>
      <c r="E102" s="661" t="s">
        <v>5959</v>
      </c>
      <c r="F102" s="664"/>
      <c r="G102" s="664"/>
      <c r="H102" s="664"/>
      <c r="I102" s="664"/>
      <c r="J102" s="664">
        <v>0.3</v>
      </c>
      <c r="K102" s="664">
        <v>185.55</v>
      </c>
      <c r="L102" s="664"/>
      <c r="M102" s="664">
        <v>618.50000000000011</v>
      </c>
      <c r="N102" s="664"/>
      <c r="O102" s="664"/>
      <c r="P102" s="677"/>
      <c r="Q102" s="665"/>
    </row>
    <row r="103" spans="1:17" ht="14.4" customHeight="1" x14ac:dyDescent="0.3">
      <c r="A103" s="660" t="s">
        <v>576</v>
      </c>
      <c r="B103" s="661" t="s">
        <v>5894</v>
      </c>
      <c r="C103" s="661" t="s">
        <v>5733</v>
      </c>
      <c r="D103" s="661" t="s">
        <v>5960</v>
      </c>
      <c r="E103" s="661" t="s">
        <v>1404</v>
      </c>
      <c r="F103" s="664"/>
      <c r="G103" s="664"/>
      <c r="H103" s="664"/>
      <c r="I103" s="664"/>
      <c r="J103" s="664"/>
      <c r="K103" s="664"/>
      <c r="L103" s="664"/>
      <c r="M103" s="664"/>
      <c r="N103" s="664">
        <v>3.8</v>
      </c>
      <c r="O103" s="664">
        <v>1182.98</v>
      </c>
      <c r="P103" s="677"/>
      <c r="Q103" s="665">
        <v>311.3105263157895</v>
      </c>
    </row>
    <row r="104" spans="1:17" ht="14.4" customHeight="1" x14ac:dyDescent="0.3">
      <c r="A104" s="660" t="s">
        <v>576</v>
      </c>
      <c r="B104" s="661" t="s">
        <v>5894</v>
      </c>
      <c r="C104" s="661" t="s">
        <v>5733</v>
      </c>
      <c r="D104" s="661" t="s">
        <v>5961</v>
      </c>
      <c r="E104" s="661" t="s">
        <v>5962</v>
      </c>
      <c r="F104" s="664"/>
      <c r="G104" s="664"/>
      <c r="H104" s="664"/>
      <c r="I104" s="664"/>
      <c r="J104" s="664">
        <v>2</v>
      </c>
      <c r="K104" s="664">
        <v>168.16</v>
      </c>
      <c r="L104" s="664"/>
      <c r="M104" s="664">
        <v>84.08</v>
      </c>
      <c r="N104" s="664"/>
      <c r="O104" s="664"/>
      <c r="P104" s="677"/>
      <c r="Q104" s="665"/>
    </row>
    <row r="105" spans="1:17" ht="14.4" customHeight="1" x14ac:dyDescent="0.3">
      <c r="A105" s="660" t="s">
        <v>576</v>
      </c>
      <c r="B105" s="661" t="s">
        <v>5894</v>
      </c>
      <c r="C105" s="661" t="s">
        <v>5733</v>
      </c>
      <c r="D105" s="661" t="s">
        <v>5963</v>
      </c>
      <c r="E105" s="661" t="s">
        <v>5964</v>
      </c>
      <c r="F105" s="664">
        <v>26</v>
      </c>
      <c r="G105" s="664">
        <v>3742.7</v>
      </c>
      <c r="H105" s="664">
        <v>1</v>
      </c>
      <c r="I105" s="664">
        <v>143.94999999999999</v>
      </c>
      <c r="J105" s="664"/>
      <c r="K105" s="664"/>
      <c r="L105" s="664"/>
      <c r="M105" s="664"/>
      <c r="N105" s="664"/>
      <c r="O105" s="664"/>
      <c r="P105" s="677"/>
      <c r="Q105" s="665"/>
    </row>
    <row r="106" spans="1:17" ht="14.4" customHeight="1" x14ac:dyDescent="0.3">
      <c r="A106" s="660" t="s">
        <v>576</v>
      </c>
      <c r="B106" s="661" t="s">
        <v>5894</v>
      </c>
      <c r="C106" s="661" t="s">
        <v>5733</v>
      </c>
      <c r="D106" s="661" t="s">
        <v>5965</v>
      </c>
      <c r="E106" s="661" t="s">
        <v>5966</v>
      </c>
      <c r="F106" s="664">
        <v>38.1</v>
      </c>
      <c r="G106" s="664">
        <v>2209.1800000000003</v>
      </c>
      <c r="H106" s="664">
        <v>1</v>
      </c>
      <c r="I106" s="664">
        <v>57.98372703412074</v>
      </c>
      <c r="J106" s="664">
        <v>88</v>
      </c>
      <c r="K106" s="664">
        <v>3551.68</v>
      </c>
      <c r="L106" s="664">
        <v>1.6076915416579904</v>
      </c>
      <c r="M106" s="664">
        <v>40.36</v>
      </c>
      <c r="N106" s="664">
        <v>30</v>
      </c>
      <c r="O106" s="664">
        <v>1158.3</v>
      </c>
      <c r="P106" s="677">
        <v>0.52431218823273784</v>
      </c>
      <c r="Q106" s="665">
        <v>38.61</v>
      </c>
    </row>
    <row r="107" spans="1:17" ht="14.4" customHeight="1" x14ac:dyDescent="0.3">
      <c r="A107" s="660" t="s">
        <v>576</v>
      </c>
      <c r="B107" s="661" t="s">
        <v>5894</v>
      </c>
      <c r="C107" s="661" t="s">
        <v>5733</v>
      </c>
      <c r="D107" s="661" t="s">
        <v>5967</v>
      </c>
      <c r="E107" s="661"/>
      <c r="F107" s="664">
        <v>8</v>
      </c>
      <c r="G107" s="664">
        <v>19617.37</v>
      </c>
      <c r="H107" s="664">
        <v>1</v>
      </c>
      <c r="I107" s="664">
        <v>2452.1712499999999</v>
      </c>
      <c r="J107" s="664"/>
      <c r="K107" s="664"/>
      <c r="L107" s="664"/>
      <c r="M107" s="664"/>
      <c r="N107" s="664"/>
      <c r="O107" s="664"/>
      <c r="P107" s="677"/>
      <c r="Q107" s="665"/>
    </row>
    <row r="108" spans="1:17" ht="14.4" customHeight="1" x14ac:dyDescent="0.3">
      <c r="A108" s="660" t="s">
        <v>576</v>
      </c>
      <c r="B108" s="661" t="s">
        <v>5894</v>
      </c>
      <c r="C108" s="661" t="s">
        <v>5733</v>
      </c>
      <c r="D108" s="661" t="s">
        <v>5968</v>
      </c>
      <c r="E108" s="661" t="s">
        <v>1131</v>
      </c>
      <c r="F108" s="664">
        <v>140.1</v>
      </c>
      <c r="G108" s="664">
        <v>56609.860000000008</v>
      </c>
      <c r="H108" s="664">
        <v>1</v>
      </c>
      <c r="I108" s="664">
        <v>404.06752319771601</v>
      </c>
      <c r="J108" s="664">
        <v>95.6</v>
      </c>
      <c r="K108" s="664">
        <v>37509.99</v>
      </c>
      <c r="L108" s="664">
        <v>0.66260524226698303</v>
      </c>
      <c r="M108" s="664">
        <v>392.36391213389123</v>
      </c>
      <c r="N108" s="664">
        <v>97.4</v>
      </c>
      <c r="O108" s="664">
        <v>37660.339999999997</v>
      </c>
      <c r="P108" s="677">
        <v>0.66526114002048387</v>
      </c>
      <c r="Q108" s="665">
        <v>386.65646817248455</v>
      </c>
    </row>
    <row r="109" spans="1:17" ht="14.4" customHeight="1" x14ac:dyDescent="0.3">
      <c r="A109" s="660" t="s">
        <v>576</v>
      </c>
      <c r="B109" s="661" t="s">
        <v>5894</v>
      </c>
      <c r="C109" s="661" t="s">
        <v>5733</v>
      </c>
      <c r="D109" s="661" t="s">
        <v>5969</v>
      </c>
      <c r="E109" s="661" t="s">
        <v>5970</v>
      </c>
      <c r="F109" s="664">
        <v>1.2</v>
      </c>
      <c r="G109" s="664">
        <v>491.4</v>
      </c>
      <c r="H109" s="664">
        <v>1</v>
      </c>
      <c r="I109" s="664">
        <v>409.5</v>
      </c>
      <c r="J109" s="664">
        <v>4</v>
      </c>
      <c r="K109" s="664">
        <v>1638</v>
      </c>
      <c r="L109" s="664">
        <v>3.3333333333333335</v>
      </c>
      <c r="M109" s="664">
        <v>409.5</v>
      </c>
      <c r="N109" s="664">
        <v>0.3</v>
      </c>
      <c r="O109" s="664">
        <v>204.33</v>
      </c>
      <c r="P109" s="677">
        <v>0.41581196581196583</v>
      </c>
      <c r="Q109" s="665">
        <v>681.1</v>
      </c>
    </row>
    <row r="110" spans="1:17" ht="14.4" customHeight="1" x14ac:dyDescent="0.3">
      <c r="A110" s="660" t="s">
        <v>576</v>
      </c>
      <c r="B110" s="661" t="s">
        <v>5894</v>
      </c>
      <c r="C110" s="661" t="s">
        <v>5733</v>
      </c>
      <c r="D110" s="661" t="s">
        <v>5971</v>
      </c>
      <c r="E110" s="661" t="s">
        <v>5972</v>
      </c>
      <c r="F110" s="664">
        <v>0.2</v>
      </c>
      <c r="G110" s="664">
        <v>9.5</v>
      </c>
      <c r="H110" s="664">
        <v>1</v>
      </c>
      <c r="I110" s="664">
        <v>47.5</v>
      </c>
      <c r="J110" s="664"/>
      <c r="K110" s="664"/>
      <c r="L110" s="664"/>
      <c r="M110" s="664"/>
      <c r="N110" s="664"/>
      <c r="O110" s="664"/>
      <c r="P110" s="677"/>
      <c r="Q110" s="665"/>
    </row>
    <row r="111" spans="1:17" ht="14.4" customHeight="1" x14ac:dyDescent="0.3">
      <c r="A111" s="660" t="s">
        <v>576</v>
      </c>
      <c r="B111" s="661" t="s">
        <v>5894</v>
      </c>
      <c r="C111" s="661" t="s">
        <v>5733</v>
      </c>
      <c r="D111" s="661" t="s">
        <v>5973</v>
      </c>
      <c r="E111" s="661" t="s">
        <v>5974</v>
      </c>
      <c r="F111" s="664">
        <v>0.1</v>
      </c>
      <c r="G111" s="664">
        <v>11.6</v>
      </c>
      <c r="H111" s="664">
        <v>1</v>
      </c>
      <c r="I111" s="664">
        <v>115.99999999999999</v>
      </c>
      <c r="J111" s="664">
        <v>5</v>
      </c>
      <c r="K111" s="664">
        <v>403.65</v>
      </c>
      <c r="L111" s="664">
        <v>34.797413793103445</v>
      </c>
      <c r="M111" s="664">
        <v>80.72999999999999</v>
      </c>
      <c r="N111" s="664">
        <v>31</v>
      </c>
      <c r="O111" s="664">
        <v>2393.8200000000002</v>
      </c>
      <c r="P111" s="677">
        <v>206.3637931034483</v>
      </c>
      <c r="Q111" s="665">
        <v>77.22</v>
      </c>
    </row>
    <row r="112" spans="1:17" ht="14.4" customHeight="1" x14ac:dyDescent="0.3">
      <c r="A112" s="660" t="s">
        <v>576</v>
      </c>
      <c r="B112" s="661" t="s">
        <v>5894</v>
      </c>
      <c r="C112" s="661" t="s">
        <v>5733</v>
      </c>
      <c r="D112" s="661" t="s">
        <v>5975</v>
      </c>
      <c r="E112" s="661" t="s">
        <v>2191</v>
      </c>
      <c r="F112" s="664">
        <v>5.7</v>
      </c>
      <c r="G112" s="664">
        <v>893.48</v>
      </c>
      <c r="H112" s="664">
        <v>1</v>
      </c>
      <c r="I112" s="664">
        <v>156.75087719298244</v>
      </c>
      <c r="J112" s="664"/>
      <c r="K112" s="664"/>
      <c r="L112" s="664"/>
      <c r="M112" s="664"/>
      <c r="N112" s="664">
        <v>0.6</v>
      </c>
      <c r="O112" s="664">
        <v>162.1</v>
      </c>
      <c r="P112" s="677">
        <v>0.18142543761471996</v>
      </c>
      <c r="Q112" s="665">
        <v>270.16666666666669</v>
      </c>
    </row>
    <row r="113" spans="1:17" ht="14.4" customHeight="1" x14ac:dyDescent="0.3">
      <c r="A113" s="660" t="s">
        <v>576</v>
      </c>
      <c r="B113" s="661" t="s">
        <v>5894</v>
      </c>
      <c r="C113" s="661" t="s">
        <v>5733</v>
      </c>
      <c r="D113" s="661" t="s">
        <v>5976</v>
      </c>
      <c r="E113" s="661" t="s">
        <v>5977</v>
      </c>
      <c r="F113" s="664">
        <v>0.6</v>
      </c>
      <c r="G113" s="664">
        <v>70.78</v>
      </c>
      <c r="H113" s="664">
        <v>1</v>
      </c>
      <c r="I113" s="664">
        <v>117.96666666666667</v>
      </c>
      <c r="J113" s="664"/>
      <c r="K113" s="664"/>
      <c r="L113" s="664"/>
      <c r="M113" s="664"/>
      <c r="N113" s="664"/>
      <c r="O113" s="664"/>
      <c r="P113" s="677"/>
      <c r="Q113" s="665"/>
    </row>
    <row r="114" spans="1:17" ht="14.4" customHeight="1" x14ac:dyDescent="0.3">
      <c r="A114" s="660" t="s">
        <v>576</v>
      </c>
      <c r="B114" s="661" t="s">
        <v>5894</v>
      </c>
      <c r="C114" s="661" t="s">
        <v>5733</v>
      </c>
      <c r="D114" s="661" t="s">
        <v>5978</v>
      </c>
      <c r="E114" s="661" t="s">
        <v>2140</v>
      </c>
      <c r="F114" s="664">
        <v>56.66</v>
      </c>
      <c r="G114" s="664">
        <v>21516.6</v>
      </c>
      <c r="H114" s="664">
        <v>1</v>
      </c>
      <c r="I114" s="664">
        <v>379.74938228026826</v>
      </c>
      <c r="J114" s="664">
        <v>66.02</v>
      </c>
      <c r="K114" s="664">
        <v>25071.049999999996</v>
      </c>
      <c r="L114" s="664">
        <v>1.1651957093592853</v>
      </c>
      <c r="M114" s="664">
        <v>379.7493183883671</v>
      </c>
      <c r="N114" s="664">
        <v>123.80000000000003</v>
      </c>
      <c r="O114" s="664">
        <v>45316.890000000007</v>
      </c>
      <c r="P114" s="677">
        <v>2.1061361925211237</v>
      </c>
      <c r="Q114" s="665">
        <v>366.04919224555732</v>
      </c>
    </row>
    <row r="115" spans="1:17" ht="14.4" customHeight="1" x14ac:dyDescent="0.3">
      <c r="A115" s="660" t="s">
        <v>576</v>
      </c>
      <c r="B115" s="661" t="s">
        <v>5894</v>
      </c>
      <c r="C115" s="661" t="s">
        <v>5733</v>
      </c>
      <c r="D115" s="661" t="s">
        <v>5979</v>
      </c>
      <c r="E115" s="661" t="s">
        <v>5980</v>
      </c>
      <c r="F115" s="664">
        <v>244.6</v>
      </c>
      <c r="G115" s="664">
        <v>10016.33</v>
      </c>
      <c r="H115" s="664">
        <v>1</v>
      </c>
      <c r="I115" s="664">
        <v>40.949836467702369</v>
      </c>
      <c r="J115" s="664">
        <v>699.3</v>
      </c>
      <c r="K115" s="664">
        <v>37505.440000000002</v>
      </c>
      <c r="L115" s="664">
        <v>3.7444293468765508</v>
      </c>
      <c r="M115" s="664">
        <v>53.63283283283284</v>
      </c>
      <c r="N115" s="664">
        <v>164</v>
      </c>
      <c r="O115" s="664">
        <v>8043.77</v>
      </c>
      <c r="P115" s="677">
        <v>0.8030655938851855</v>
      </c>
      <c r="Q115" s="665">
        <v>49.047378048780487</v>
      </c>
    </row>
    <row r="116" spans="1:17" ht="14.4" customHeight="1" x14ac:dyDescent="0.3">
      <c r="A116" s="660" t="s">
        <v>576</v>
      </c>
      <c r="B116" s="661" t="s">
        <v>5894</v>
      </c>
      <c r="C116" s="661" t="s">
        <v>5733</v>
      </c>
      <c r="D116" s="661" t="s">
        <v>5981</v>
      </c>
      <c r="E116" s="661" t="s">
        <v>5982</v>
      </c>
      <c r="F116" s="664">
        <v>3</v>
      </c>
      <c r="G116" s="664">
        <v>11777.7</v>
      </c>
      <c r="H116" s="664">
        <v>1</v>
      </c>
      <c r="I116" s="664">
        <v>3925.9</v>
      </c>
      <c r="J116" s="664">
        <v>4.0999999999999996</v>
      </c>
      <c r="K116" s="664">
        <v>16096.19</v>
      </c>
      <c r="L116" s="664">
        <v>1.3666666666666667</v>
      </c>
      <c r="M116" s="664">
        <v>3925.9000000000005</v>
      </c>
      <c r="N116" s="664"/>
      <c r="O116" s="664"/>
      <c r="P116" s="677"/>
      <c r="Q116" s="665"/>
    </row>
    <row r="117" spans="1:17" ht="14.4" customHeight="1" x14ac:dyDescent="0.3">
      <c r="A117" s="660" t="s">
        <v>576</v>
      </c>
      <c r="B117" s="661" t="s">
        <v>5894</v>
      </c>
      <c r="C117" s="661" t="s">
        <v>5733</v>
      </c>
      <c r="D117" s="661" t="s">
        <v>5983</v>
      </c>
      <c r="E117" s="661" t="s">
        <v>5984</v>
      </c>
      <c r="F117" s="664"/>
      <c r="G117" s="664"/>
      <c r="H117" s="664"/>
      <c r="I117" s="664"/>
      <c r="J117" s="664">
        <v>1</v>
      </c>
      <c r="K117" s="664">
        <v>4511.05</v>
      </c>
      <c r="L117" s="664"/>
      <c r="M117" s="664">
        <v>4511.05</v>
      </c>
      <c r="N117" s="664"/>
      <c r="O117" s="664"/>
      <c r="P117" s="677"/>
      <c r="Q117" s="665"/>
    </row>
    <row r="118" spans="1:17" ht="14.4" customHeight="1" x14ac:dyDescent="0.3">
      <c r="A118" s="660" t="s">
        <v>576</v>
      </c>
      <c r="B118" s="661" t="s">
        <v>5894</v>
      </c>
      <c r="C118" s="661" t="s">
        <v>5733</v>
      </c>
      <c r="D118" s="661" t="s">
        <v>5985</v>
      </c>
      <c r="E118" s="661" t="s">
        <v>5986</v>
      </c>
      <c r="F118" s="664"/>
      <c r="G118" s="664"/>
      <c r="H118" s="664"/>
      <c r="I118" s="664"/>
      <c r="J118" s="664">
        <v>1</v>
      </c>
      <c r="K118" s="664">
        <v>9022.09</v>
      </c>
      <c r="L118" s="664"/>
      <c r="M118" s="664">
        <v>9022.09</v>
      </c>
      <c r="N118" s="664"/>
      <c r="O118" s="664"/>
      <c r="P118" s="677"/>
      <c r="Q118" s="665"/>
    </row>
    <row r="119" spans="1:17" ht="14.4" customHeight="1" x14ac:dyDescent="0.3">
      <c r="A119" s="660" t="s">
        <v>576</v>
      </c>
      <c r="B119" s="661" t="s">
        <v>5894</v>
      </c>
      <c r="C119" s="661" t="s">
        <v>5733</v>
      </c>
      <c r="D119" s="661" t="s">
        <v>5987</v>
      </c>
      <c r="E119" s="661" t="s">
        <v>5988</v>
      </c>
      <c r="F119" s="664">
        <v>3.5999999999999996</v>
      </c>
      <c r="G119" s="664">
        <v>1455.18</v>
      </c>
      <c r="H119" s="664">
        <v>1</v>
      </c>
      <c r="I119" s="664">
        <v>404.2166666666667</v>
      </c>
      <c r="J119" s="664">
        <v>0.6</v>
      </c>
      <c r="K119" s="664">
        <v>242.52</v>
      </c>
      <c r="L119" s="664">
        <v>0.16665979466457759</v>
      </c>
      <c r="M119" s="664">
        <v>404.20000000000005</v>
      </c>
      <c r="N119" s="664">
        <v>1.3</v>
      </c>
      <c r="O119" s="664">
        <v>502.59000000000003</v>
      </c>
      <c r="P119" s="677">
        <v>0.34537995299550572</v>
      </c>
      <c r="Q119" s="665">
        <v>386.60769230769233</v>
      </c>
    </row>
    <row r="120" spans="1:17" ht="14.4" customHeight="1" x14ac:dyDescent="0.3">
      <c r="A120" s="660" t="s">
        <v>576</v>
      </c>
      <c r="B120" s="661" t="s">
        <v>5894</v>
      </c>
      <c r="C120" s="661" t="s">
        <v>5733</v>
      </c>
      <c r="D120" s="661" t="s">
        <v>5989</v>
      </c>
      <c r="E120" s="661" t="s">
        <v>1607</v>
      </c>
      <c r="F120" s="664"/>
      <c r="G120" s="664"/>
      <c r="H120" s="664"/>
      <c r="I120" s="664"/>
      <c r="J120" s="664">
        <v>39</v>
      </c>
      <c r="K120" s="664">
        <v>4468.62</v>
      </c>
      <c r="L120" s="664"/>
      <c r="M120" s="664">
        <v>114.58</v>
      </c>
      <c r="N120" s="664">
        <v>10</v>
      </c>
      <c r="O120" s="664">
        <v>1096</v>
      </c>
      <c r="P120" s="677"/>
      <c r="Q120" s="665">
        <v>109.6</v>
      </c>
    </row>
    <row r="121" spans="1:17" ht="14.4" customHeight="1" x14ac:dyDescent="0.3">
      <c r="A121" s="660" t="s">
        <v>576</v>
      </c>
      <c r="B121" s="661" t="s">
        <v>5894</v>
      </c>
      <c r="C121" s="661" t="s">
        <v>5733</v>
      </c>
      <c r="D121" s="661" t="s">
        <v>5990</v>
      </c>
      <c r="E121" s="661" t="s">
        <v>5991</v>
      </c>
      <c r="F121" s="664"/>
      <c r="G121" s="664"/>
      <c r="H121" s="664"/>
      <c r="I121" s="664"/>
      <c r="J121" s="664">
        <v>13</v>
      </c>
      <c r="K121" s="664">
        <v>2979.08</v>
      </c>
      <c r="L121" s="664"/>
      <c r="M121" s="664">
        <v>229.16</v>
      </c>
      <c r="N121" s="664">
        <v>14.2</v>
      </c>
      <c r="O121" s="664">
        <v>3112.64</v>
      </c>
      <c r="P121" s="677"/>
      <c r="Q121" s="665">
        <v>219.2</v>
      </c>
    </row>
    <row r="122" spans="1:17" ht="14.4" customHeight="1" x14ac:dyDescent="0.3">
      <c r="A122" s="660" t="s">
        <v>576</v>
      </c>
      <c r="B122" s="661" t="s">
        <v>5894</v>
      </c>
      <c r="C122" s="661" t="s">
        <v>5733</v>
      </c>
      <c r="D122" s="661" t="s">
        <v>5992</v>
      </c>
      <c r="E122" s="661" t="s">
        <v>1631</v>
      </c>
      <c r="F122" s="664"/>
      <c r="G122" s="664"/>
      <c r="H122" s="664"/>
      <c r="I122" s="664"/>
      <c r="J122" s="664"/>
      <c r="K122" s="664"/>
      <c r="L122" s="664"/>
      <c r="M122" s="664"/>
      <c r="N122" s="664">
        <v>34</v>
      </c>
      <c r="O122" s="664">
        <v>2235.5</v>
      </c>
      <c r="P122" s="677"/>
      <c r="Q122" s="665">
        <v>65.75</v>
      </c>
    </row>
    <row r="123" spans="1:17" ht="14.4" customHeight="1" x14ac:dyDescent="0.3">
      <c r="A123" s="660" t="s">
        <v>576</v>
      </c>
      <c r="B123" s="661" t="s">
        <v>5894</v>
      </c>
      <c r="C123" s="661" t="s">
        <v>5733</v>
      </c>
      <c r="D123" s="661" t="s">
        <v>5993</v>
      </c>
      <c r="E123" s="661" t="s">
        <v>5994</v>
      </c>
      <c r="F123" s="664">
        <v>8.66</v>
      </c>
      <c r="G123" s="664">
        <v>839.72</v>
      </c>
      <c r="H123" s="664">
        <v>1</v>
      </c>
      <c r="I123" s="664">
        <v>96.965357967667444</v>
      </c>
      <c r="J123" s="664">
        <v>2.1</v>
      </c>
      <c r="K123" s="664">
        <v>203.63</v>
      </c>
      <c r="L123" s="664">
        <v>0.24249749916638877</v>
      </c>
      <c r="M123" s="664">
        <v>96.966666666666654</v>
      </c>
      <c r="N123" s="664">
        <v>7.8999999999999995</v>
      </c>
      <c r="O123" s="664">
        <v>732.58999999999992</v>
      </c>
      <c r="P123" s="677">
        <v>0.87242175963416368</v>
      </c>
      <c r="Q123" s="665">
        <v>92.732911392405057</v>
      </c>
    </row>
    <row r="124" spans="1:17" ht="14.4" customHeight="1" x14ac:dyDescent="0.3">
      <c r="A124" s="660" t="s">
        <v>576</v>
      </c>
      <c r="B124" s="661" t="s">
        <v>5894</v>
      </c>
      <c r="C124" s="661" t="s">
        <v>5733</v>
      </c>
      <c r="D124" s="661" t="s">
        <v>5995</v>
      </c>
      <c r="E124" s="661" t="s">
        <v>5996</v>
      </c>
      <c r="F124" s="664">
        <v>5</v>
      </c>
      <c r="G124" s="664">
        <v>6729.4</v>
      </c>
      <c r="H124" s="664">
        <v>1</v>
      </c>
      <c r="I124" s="664">
        <v>1345.8799999999999</v>
      </c>
      <c r="J124" s="664"/>
      <c r="K124" s="664"/>
      <c r="L124" s="664"/>
      <c r="M124" s="664"/>
      <c r="N124" s="664">
        <v>1</v>
      </c>
      <c r="O124" s="664">
        <v>1287.3599999999999</v>
      </c>
      <c r="P124" s="677">
        <v>0.1913038309507534</v>
      </c>
      <c r="Q124" s="665">
        <v>1287.3599999999999</v>
      </c>
    </row>
    <row r="125" spans="1:17" ht="14.4" customHeight="1" x14ac:dyDescent="0.3">
      <c r="A125" s="660" t="s">
        <v>576</v>
      </c>
      <c r="B125" s="661" t="s">
        <v>5894</v>
      </c>
      <c r="C125" s="661" t="s">
        <v>5733</v>
      </c>
      <c r="D125" s="661" t="s">
        <v>5997</v>
      </c>
      <c r="E125" s="661"/>
      <c r="F125" s="664">
        <v>149.04</v>
      </c>
      <c r="G125" s="664">
        <v>101407.54999999999</v>
      </c>
      <c r="H125" s="664">
        <v>1</v>
      </c>
      <c r="I125" s="664">
        <v>680.4049248523886</v>
      </c>
      <c r="J125" s="664">
        <v>77.48</v>
      </c>
      <c r="K125" s="664">
        <v>52738.29</v>
      </c>
      <c r="L125" s="664">
        <v>0.52006275666851243</v>
      </c>
      <c r="M125" s="664">
        <v>680.66972121837887</v>
      </c>
      <c r="N125" s="664"/>
      <c r="O125" s="664"/>
      <c r="P125" s="677"/>
      <c r="Q125" s="665"/>
    </row>
    <row r="126" spans="1:17" ht="14.4" customHeight="1" x14ac:dyDescent="0.3">
      <c r="A126" s="660" t="s">
        <v>576</v>
      </c>
      <c r="B126" s="661" t="s">
        <v>5894</v>
      </c>
      <c r="C126" s="661" t="s">
        <v>5733</v>
      </c>
      <c r="D126" s="661" t="s">
        <v>5998</v>
      </c>
      <c r="E126" s="661"/>
      <c r="F126" s="664">
        <v>24</v>
      </c>
      <c r="G126" s="664">
        <v>3589.2</v>
      </c>
      <c r="H126" s="664">
        <v>1</v>
      </c>
      <c r="I126" s="664">
        <v>149.54999999999998</v>
      </c>
      <c r="J126" s="664"/>
      <c r="K126" s="664"/>
      <c r="L126" s="664"/>
      <c r="M126" s="664"/>
      <c r="N126" s="664"/>
      <c r="O126" s="664"/>
      <c r="P126" s="677"/>
      <c r="Q126" s="665"/>
    </row>
    <row r="127" spans="1:17" ht="14.4" customHeight="1" x14ac:dyDescent="0.3">
      <c r="A127" s="660" t="s">
        <v>576</v>
      </c>
      <c r="B127" s="661" t="s">
        <v>5894</v>
      </c>
      <c r="C127" s="661" t="s">
        <v>5733</v>
      </c>
      <c r="D127" s="661" t="s">
        <v>5999</v>
      </c>
      <c r="E127" s="661" t="s">
        <v>1603</v>
      </c>
      <c r="F127" s="664"/>
      <c r="G127" s="664"/>
      <c r="H127" s="664"/>
      <c r="I127" s="664"/>
      <c r="J127" s="664">
        <v>2.6</v>
      </c>
      <c r="K127" s="664">
        <v>5612.36</v>
      </c>
      <c r="L127" s="664"/>
      <c r="M127" s="664">
        <v>2158.6</v>
      </c>
      <c r="N127" s="664"/>
      <c r="O127" s="664"/>
      <c r="P127" s="677"/>
      <c r="Q127" s="665"/>
    </row>
    <row r="128" spans="1:17" ht="14.4" customHeight="1" x14ac:dyDescent="0.3">
      <c r="A128" s="660" t="s">
        <v>576</v>
      </c>
      <c r="B128" s="661" t="s">
        <v>5894</v>
      </c>
      <c r="C128" s="661" t="s">
        <v>5733</v>
      </c>
      <c r="D128" s="661" t="s">
        <v>6000</v>
      </c>
      <c r="E128" s="661" t="s">
        <v>2212</v>
      </c>
      <c r="F128" s="664"/>
      <c r="G128" s="664"/>
      <c r="H128" s="664"/>
      <c r="I128" s="664"/>
      <c r="J128" s="664">
        <v>10.9</v>
      </c>
      <c r="K128" s="664">
        <v>8794.119999999999</v>
      </c>
      <c r="L128" s="664"/>
      <c r="M128" s="664">
        <v>806.79999999999984</v>
      </c>
      <c r="N128" s="664"/>
      <c r="O128" s="664"/>
      <c r="P128" s="677"/>
      <c r="Q128" s="665"/>
    </row>
    <row r="129" spans="1:17" ht="14.4" customHeight="1" x14ac:dyDescent="0.3">
      <c r="A129" s="660" t="s">
        <v>576</v>
      </c>
      <c r="B129" s="661" t="s">
        <v>5894</v>
      </c>
      <c r="C129" s="661" t="s">
        <v>5733</v>
      </c>
      <c r="D129" s="661" t="s">
        <v>6001</v>
      </c>
      <c r="E129" s="661" t="s">
        <v>2026</v>
      </c>
      <c r="F129" s="664">
        <v>1</v>
      </c>
      <c r="G129" s="664">
        <v>2454.84</v>
      </c>
      <c r="H129" s="664">
        <v>1</v>
      </c>
      <c r="I129" s="664">
        <v>2454.84</v>
      </c>
      <c r="J129" s="664">
        <v>33</v>
      </c>
      <c r="K129" s="664">
        <v>81009.72</v>
      </c>
      <c r="L129" s="664">
        <v>33</v>
      </c>
      <c r="M129" s="664">
        <v>2454.84</v>
      </c>
      <c r="N129" s="664">
        <v>50</v>
      </c>
      <c r="O129" s="664">
        <v>117511.73999999999</v>
      </c>
      <c r="P129" s="677">
        <v>47.869409004252816</v>
      </c>
      <c r="Q129" s="665">
        <v>2350.2347999999997</v>
      </c>
    </row>
    <row r="130" spans="1:17" ht="14.4" customHeight="1" x14ac:dyDescent="0.3">
      <c r="A130" s="660" t="s">
        <v>576</v>
      </c>
      <c r="B130" s="661" t="s">
        <v>5894</v>
      </c>
      <c r="C130" s="661" t="s">
        <v>5733</v>
      </c>
      <c r="D130" s="661" t="s">
        <v>6002</v>
      </c>
      <c r="E130" s="661" t="s">
        <v>1147</v>
      </c>
      <c r="F130" s="664"/>
      <c r="G130" s="664"/>
      <c r="H130" s="664"/>
      <c r="I130" s="664"/>
      <c r="J130" s="664"/>
      <c r="K130" s="664"/>
      <c r="L130" s="664"/>
      <c r="M130" s="664"/>
      <c r="N130" s="664">
        <v>15.5</v>
      </c>
      <c r="O130" s="664">
        <v>6072.9</v>
      </c>
      <c r="P130" s="677"/>
      <c r="Q130" s="665">
        <v>391.79999999999995</v>
      </c>
    </row>
    <row r="131" spans="1:17" ht="14.4" customHeight="1" x14ac:dyDescent="0.3">
      <c r="A131" s="660" t="s">
        <v>576</v>
      </c>
      <c r="B131" s="661" t="s">
        <v>5894</v>
      </c>
      <c r="C131" s="661" t="s">
        <v>5733</v>
      </c>
      <c r="D131" s="661" t="s">
        <v>6003</v>
      </c>
      <c r="E131" s="661" t="s">
        <v>6004</v>
      </c>
      <c r="F131" s="664"/>
      <c r="G131" s="664"/>
      <c r="H131" s="664"/>
      <c r="I131" s="664"/>
      <c r="J131" s="664"/>
      <c r="K131" s="664"/>
      <c r="L131" s="664"/>
      <c r="M131" s="664"/>
      <c r="N131" s="664">
        <v>14</v>
      </c>
      <c r="O131" s="664">
        <v>1534.4</v>
      </c>
      <c r="P131" s="677"/>
      <c r="Q131" s="665">
        <v>109.60000000000001</v>
      </c>
    </row>
    <row r="132" spans="1:17" ht="14.4" customHeight="1" x14ac:dyDescent="0.3">
      <c r="A132" s="660" t="s">
        <v>576</v>
      </c>
      <c r="B132" s="661" t="s">
        <v>5894</v>
      </c>
      <c r="C132" s="661" t="s">
        <v>5733</v>
      </c>
      <c r="D132" s="661" t="s">
        <v>6005</v>
      </c>
      <c r="E132" s="661" t="s">
        <v>1637</v>
      </c>
      <c r="F132" s="664"/>
      <c r="G132" s="664"/>
      <c r="H132" s="664"/>
      <c r="I132" s="664"/>
      <c r="J132" s="664">
        <v>8.9</v>
      </c>
      <c r="K132" s="664">
        <v>3592.22</v>
      </c>
      <c r="L132" s="664"/>
      <c r="M132" s="664">
        <v>403.62022471910109</v>
      </c>
      <c r="N132" s="664"/>
      <c r="O132" s="664"/>
      <c r="P132" s="677"/>
      <c r="Q132" s="665"/>
    </row>
    <row r="133" spans="1:17" ht="14.4" customHeight="1" x14ac:dyDescent="0.3">
      <c r="A133" s="660" t="s">
        <v>576</v>
      </c>
      <c r="B133" s="661" t="s">
        <v>5894</v>
      </c>
      <c r="C133" s="661" t="s">
        <v>5733</v>
      </c>
      <c r="D133" s="661" t="s">
        <v>6006</v>
      </c>
      <c r="E133" s="661" t="s">
        <v>1121</v>
      </c>
      <c r="F133" s="664">
        <v>14.500000000000002</v>
      </c>
      <c r="G133" s="664">
        <v>16674.34</v>
      </c>
      <c r="H133" s="664">
        <v>1</v>
      </c>
      <c r="I133" s="664">
        <v>1149.9544827586205</v>
      </c>
      <c r="J133" s="664">
        <v>21.6</v>
      </c>
      <c r="K133" s="664">
        <v>17436.63</v>
      </c>
      <c r="L133" s="664">
        <v>1.0457163521914512</v>
      </c>
      <c r="M133" s="664">
        <v>807.25138888888887</v>
      </c>
      <c r="N133" s="664">
        <v>22.300000000000004</v>
      </c>
      <c r="O133" s="664">
        <v>17257.54</v>
      </c>
      <c r="P133" s="677">
        <v>1.0349758970969767</v>
      </c>
      <c r="Q133" s="665">
        <v>773.88071748878917</v>
      </c>
    </row>
    <row r="134" spans="1:17" ht="14.4" customHeight="1" x14ac:dyDescent="0.3">
      <c r="A134" s="660" t="s">
        <v>576</v>
      </c>
      <c r="B134" s="661" t="s">
        <v>5894</v>
      </c>
      <c r="C134" s="661" t="s">
        <v>5733</v>
      </c>
      <c r="D134" s="661" t="s">
        <v>6007</v>
      </c>
      <c r="E134" s="661" t="s">
        <v>6008</v>
      </c>
      <c r="F134" s="664"/>
      <c r="G134" s="664"/>
      <c r="H134" s="664"/>
      <c r="I134" s="664"/>
      <c r="J134" s="664">
        <v>1.4</v>
      </c>
      <c r="K134" s="664">
        <v>794.5</v>
      </c>
      <c r="L134" s="664"/>
      <c r="M134" s="664">
        <v>567.5</v>
      </c>
      <c r="N134" s="664"/>
      <c r="O134" s="664"/>
      <c r="P134" s="677"/>
      <c r="Q134" s="665"/>
    </row>
    <row r="135" spans="1:17" ht="14.4" customHeight="1" x14ac:dyDescent="0.3">
      <c r="A135" s="660" t="s">
        <v>576</v>
      </c>
      <c r="B135" s="661" t="s">
        <v>5894</v>
      </c>
      <c r="C135" s="661" t="s">
        <v>5733</v>
      </c>
      <c r="D135" s="661" t="s">
        <v>6009</v>
      </c>
      <c r="E135" s="661" t="s">
        <v>6010</v>
      </c>
      <c r="F135" s="664">
        <v>3.33</v>
      </c>
      <c r="G135" s="664">
        <v>12092.26</v>
      </c>
      <c r="H135" s="664">
        <v>1</v>
      </c>
      <c r="I135" s="664">
        <v>3631.3093093093094</v>
      </c>
      <c r="J135" s="664">
        <v>8.2200000000000006</v>
      </c>
      <c r="K135" s="664">
        <v>29822.57</v>
      </c>
      <c r="L135" s="664">
        <v>2.4662527931089806</v>
      </c>
      <c r="M135" s="664">
        <v>3628.0498783454987</v>
      </c>
      <c r="N135" s="664">
        <v>13.440000000000001</v>
      </c>
      <c r="O135" s="664">
        <v>47303.41</v>
      </c>
      <c r="P135" s="677">
        <v>3.9118750341127302</v>
      </c>
      <c r="Q135" s="665">
        <v>3519.5989583333335</v>
      </c>
    </row>
    <row r="136" spans="1:17" ht="14.4" customHeight="1" x14ac:dyDescent="0.3">
      <c r="A136" s="660" t="s">
        <v>576</v>
      </c>
      <c r="B136" s="661" t="s">
        <v>5894</v>
      </c>
      <c r="C136" s="661" t="s">
        <v>5733</v>
      </c>
      <c r="D136" s="661" t="s">
        <v>6011</v>
      </c>
      <c r="E136" s="661" t="s">
        <v>1642</v>
      </c>
      <c r="F136" s="664"/>
      <c r="G136" s="664"/>
      <c r="H136" s="664"/>
      <c r="I136" s="664"/>
      <c r="J136" s="664"/>
      <c r="K136" s="664"/>
      <c r="L136" s="664"/>
      <c r="M136" s="664"/>
      <c r="N136" s="664">
        <v>12</v>
      </c>
      <c r="O136" s="664">
        <v>2630.4</v>
      </c>
      <c r="P136" s="677"/>
      <c r="Q136" s="665">
        <v>219.20000000000002</v>
      </c>
    </row>
    <row r="137" spans="1:17" ht="14.4" customHeight="1" x14ac:dyDescent="0.3">
      <c r="A137" s="660" t="s">
        <v>576</v>
      </c>
      <c r="B137" s="661" t="s">
        <v>5894</v>
      </c>
      <c r="C137" s="661" t="s">
        <v>5733</v>
      </c>
      <c r="D137" s="661" t="s">
        <v>6012</v>
      </c>
      <c r="E137" s="661" t="s">
        <v>6013</v>
      </c>
      <c r="F137" s="664"/>
      <c r="G137" s="664"/>
      <c r="H137" s="664"/>
      <c r="I137" s="664"/>
      <c r="J137" s="664"/>
      <c r="K137" s="664"/>
      <c r="L137" s="664"/>
      <c r="M137" s="664"/>
      <c r="N137" s="664">
        <v>2.9</v>
      </c>
      <c r="O137" s="664">
        <v>3178.11</v>
      </c>
      <c r="P137" s="677"/>
      <c r="Q137" s="665">
        <v>1095.9000000000001</v>
      </c>
    </row>
    <row r="138" spans="1:17" ht="14.4" customHeight="1" x14ac:dyDescent="0.3">
      <c r="A138" s="660" t="s">
        <v>576</v>
      </c>
      <c r="B138" s="661" t="s">
        <v>5894</v>
      </c>
      <c r="C138" s="661" t="s">
        <v>5733</v>
      </c>
      <c r="D138" s="661" t="s">
        <v>6014</v>
      </c>
      <c r="E138" s="661" t="s">
        <v>6015</v>
      </c>
      <c r="F138" s="664"/>
      <c r="G138" s="664"/>
      <c r="H138" s="664"/>
      <c r="I138" s="664"/>
      <c r="J138" s="664">
        <v>3.9</v>
      </c>
      <c r="K138" s="664">
        <v>11455.47</v>
      </c>
      <c r="L138" s="664"/>
      <c r="M138" s="664">
        <v>2937.2999999999997</v>
      </c>
      <c r="N138" s="664"/>
      <c r="O138" s="664"/>
      <c r="P138" s="677"/>
      <c r="Q138" s="665"/>
    </row>
    <row r="139" spans="1:17" ht="14.4" customHeight="1" x14ac:dyDescent="0.3">
      <c r="A139" s="660" t="s">
        <v>576</v>
      </c>
      <c r="B139" s="661" t="s">
        <v>5894</v>
      </c>
      <c r="C139" s="661" t="s">
        <v>5733</v>
      </c>
      <c r="D139" s="661" t="s">
        <v>6016</v>
      </c>
      <c r="E139" s="661" t="s">
        <v>6017</v>
      </c>
      <c r="F139" s="664"/>
      <c r="G139" s="664"/>
      <c r="H139" s="664"/>
      <c r="I139" s="664"/>
      <c r="J139" s="664"/>
      <c r="K139" s="664"/>
      <c r="L139" s="664"/>
      <c r="M139" s="664"/>
      <c r="N139" s="664">
        <v>0.7</v>
      </c>
      <c r="O139" s="664">
        <v>2628.64</v>
      </c>
      <c r="P139" s="677"/>
      <c r="Q139" s="665">
        <v>3755.2000000000003</v>
      </c>
    </row>
    <row r="140" spans="1:17" ht="14.4" customHeight="1" x14ac:dyDescent="0.3">
      <c r="A140" s="660" t="s">
        <v>576</v>
      </c>
      <c r="B140" s="661" t="s">
        <v>5894</v>
      </c>
      <c r="C140" s="661" t="s">
        <v>5733</v>
      </c>
      <c r="D140" s="661" t="s">
        <v>6018</v>
      </c>
      <c r="E140" s="661" t="s">
        <v>2150</v>
      </c>
      <c r="F140" s="664"/>
      <c r="G140" s="664"/>
      <c r="H140" s="664"/>
      <c r="I140" s="664"/>
      <c r="J140" s="664"/>
      <c r="K140" s="664"/>
      <c r="L140" s="664"/>
      <c r="M140" s="664"/>
      <c r="N140" s="664">
        <v>7.6</v>
      </c>
      <c r="O140" s="664">
        <v>8702.26</v>
      </c>
      <c r="P140" s="677"/>
      <c r="Q140" s="665">
        <v>1145.034210526316</v>
      </c>
    </row>
    <row r="141" spans="1:17" ht="14.4" customHeight="1" x14ac:dyDescent="0.3">
      <c r="A141" s="660" t="s">
        <v>576</v>
      </c>
      <c r="B141" s="661" t="s">
        <v>5894</v>
      </c>
      <c r="C141" s="661" t="s">
        <v>5733</v>
      </c>
      <c r="D141" s="661" t="s">
        <v>6019</v>
      </c>
      <c r="E141" s="661" t="s">
        <v>1634</v>
      </c>
      <c r="F141" s="664"/>
      <c r="G141" s="664"/>
      <c r="H141" s="664"/>
      <c r="I141" s="664"/>
      <c r="J141" s="664"/>
      <c r="K141" s="664"/>
      <c r="L141" s="664"/>
      <c r="M141" s="664"/>
      <c r="N141" s="664">
        <v>4.3</v>
      </c>
      <c r="O141" s="664">
        <v>48563.519999999997</v>
      </c>
      <c r="P141" s="677"/>
      <c r="Q141" s="665">
        <v>11293.841860465116</v>
      </c>
    </row>
    <row r="142" spans="1:17" ht="14.4" customHeight="1" x14ac:dyDescent="0.3">
      <c r="A142" s="660" t="s">
        <v>576</v>
      </c>
      <c r="B142" s="661" t="s">
        <v>5894</v>
      </c>
      <c r="C142" s="661" t="s">
        <v>6020</v>
      </c>
      <c r="D142" s="661" t="s">
        <v>6021</v>
      </c>
      <c r="E142" s="661" t="s">
        <v>6022</v>
      </c>
      <c r="F142" s="664">
        <v>114</v>
      </c>
      <c r="G142" s="664">
        <v>211354.36000000002</v>
      </c>
      <c r="H142" s="664">
        <v>1</v>
      </c>
      <c r="I142" s="664">
        <v>1853.9856140350878</v>
      </c>
      <c r="J142" s="664">
        <v>99</v>
      </c>
      <c r="K142" s="664">
        <v>184692.42</v>
      </c>
      <c r="L142" s="664">
        <v>0.87385195176479913</v>
      </c>
      <c r="M142" s="664">
        <v>1865.5800000000002</v>
      </c>
      <c r="N142" s="664">
        <v>106</v>
      </c>
      <c r="O142" s="664">
        <v>197751.47999999998</v>
      </c>
      <c r="P142" s="677">
        <v>0.93563946350574445</v>
      </c>
      <c r="Q142" s="665">
        <v>1865.58</v>
      </c>
    </row>
    <row r="143" spans="1:17" ht="14.4" customHeight="1" x14ac:dyDescent="0.3">
      <c r="A143" s="660" t="s">
        <v>576</v>
      </c>
      <c r="B143" s="661" t="s">
        <v>5894</v>
      </c>
      <c r="C143" s="661" t="s">
        <v>6020</v>
      </c>
      <c r="D143" s="661" t="s">
        <v>6023</v>
      </c>
      <c r="E143" s="661" t="s">
        <v>6024</v>
      </c>
      <c r="F143" s="664">
        <v>3</v>
      </c>
      <c r="G143" s="664">
        <v>5416.5</v>
      </c>
      <c r="H143" s="664">
        <v>1</v>
      </c>
      <c r="I143" s="664">
        <v>1805.5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576</v>
      </c>
      <c r="B144" s="661" t="s">
        <v>5894</v>
      </c>
      <c r="C144" s="661" t="s">
        <v>6020</v>
      </c>
      <c r="D144" s="661" t="s">
        <v>6025</v>
      </c>
      <c r="E144" s="661" t="s">
        <v>6026</v>
      </c>
      <c r="F144" s="664">
        <v>25</v>
      </c>
      <c r="G144" s="664">
        <v>22992.609999999997</v>
      </c>
      <c r="H144" s="664">
        <v>1</v>
      </c>
      <c r="I144" s="664">
        <v>919.70439999999985</v>
      </c>
      <c r="J144" s="664">
        <v>1</v>
      </c>
      <c r="K144" s="664">
        <v>925.57</v>
      </c>
      <c r="L144" s="664">
        <v>4.0255108054283534E-2</v>
      </c>
      <c r="M144" s="664">
        <v>925.57</v>
      </c>
      <c r="N144" s="664">
        <v>8</v>
      </c>
      <c r="O144" s="664">
        <v>7404.56</v>
      </c>
      <c r="P144" s="677">
        <v>0.32204086443426827</v>
      </c>
      <c r="Q144" s="665">
        <v>925.57</v>
      </c>
    </row>
    <row r="145" spans="1:17" ht="14.4" customHeight="1" x14ac:dyDescent="0.3">
      <c r="A145" s="660" t="s">
        <v>576</v>
      </c>
      <c r="B145" s="661" t="s">
        <v>5894</v>
      </c>
      <c r="C145" s="661" t="s">
        <v>5743</v>
      </c>
      <c r="D145" s="661" t="s">
        <v>5744</v>
      </c>
      <c r="E145" s="661" t="s">
        <v>5745</v>
      </c>
      <c r="F145" s="664">
        <v>23</v>
      </c>
      <c r="G145" s="664">
        <v>10867.04</v>
      </c>
      <c r="H145" s="664">
        <v>1</v>
      </c>
      <c r="I145" s="664">
        <v>472.48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576</v>
      </c>
      <c r="B146" s="661" t="s">
        <v>5894</v>
      </c>
      <c r="C146" s="661" t="s">
        <v>5743</v>
      </c>
      <c r="D146" s="661" t="s">
        <v>6027</v>
      </c>
      <c r="E146" s="661" t="s">
        <v>6028</v>
      </c>
      <c r="F146" s="664">
        <v>2</v>
      </c>
      <c r="G146" s="664">
        <v>8624</v>
      </c>
      <c r="H146" s="664">
        <v>1</v>
      </c>
      <c r="I146" s="664">
        <v>4312</v>
      </c>
      <c r="J146" s="664"/>
      <c r="K146" s="664"/>
      <c r="L146" s="664"/>
      <c r="M146" s="664"/>
      <c r="N146" s="664"/>
      <c r="O146" s="664"/>
      <c r="P146" s="677"/>
      <c r="Q146" s="665"/>
    </row>
    <row r="147" spans="1:17" ht="14.4" customHeight="1" x14ac:dyDescent="0.3">
      <c r="A147" s="660" t="s">
        <v>576</v>
      </c>
      <c r="B147" s="661" t="s">
        <v>5894</v>
      </c>
      <c r="C147" s="661" t="s">
        <v>5743</v>
      </c>
      <c r="D147" s="661" t="s">
        <v>6029</v>
      </c>
      <c r="E147" s="661" t="s">
        <v>6030</v>
      </c>
      <c r="F147" s="664">
        <v>1</v>
      </c>
      <c r="G147" s="664">
        <v>4124.5200000000004</v>
      </c>
      <c r="H147" s="664">
        <v>1</v>
      </c>
      <c r="I147" s="664">
        <v>4124.5200000000004</v>
      </c>
      <c r="J147" s="664"/>
      <c r="K147" s="664"/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576</v>
      </c>
      <c r="B148" s="661" t="s">
        <v>5894</v>
      </c>
      <c r="C148" s="661" t="s">
        <v>5743</v>
      </c>
      <c r="D148" s="661" t="s">
        <v>6031</v>
      </c>
      <c r="E148" s="661" t="s">
        <v>6032</v>
      </c>
      <c r="F148" s="664">
        <v>5</v>
      </c>
      <c r="G148" s="664">
        <v>3037.05</v>
      </c>
      <c r="H148" s="664">
        <v>1</v>
      </c>
      <c r="I148" s="664">
        <v>607.41000000000008</v>
      </c>
      <c r="J148" s="664">
        <v>7</v>
      </c>
      <c r="K148" s="664">
        <v>4251.87</v>
      </c>
      <c r="L148" s="664">
        <v>1.4</v>
      </c>
      <c r="M148" s="664">
        <v>607.41</v>
      </c>
      <c r="N148" s="664">
        <v>9</v>
      </c>
      <c r="O148" s="664">
        <v>5466.6900000000005</v>
      </c>
      <c r="P148" s="677">
        <v>1.8</v>
      </c>
      <c r="Q148" s="665">
        <v>607.41000000000008</v>
      </c>
    </row>
    <row r="149" spans="1:17" ht="14.4" customHeight="1" x14ac:dyDescent="0.3">
      <c r="A149" s="660" t="s">
        <v>576</v>
      </c>
      <c r="B149" s="661" t="s">
        <v>5894</v>
      </c>
      <c r="C149" s="661" t="s">
        <v>5743</v>
      </c>
      <c r="D149" s="661" t="s">
        <v>6033</v>
      </c>
      <c r="E149" s="661" t="s">
        <v>6034</v>
      </c>
      <c r="F149" s="664">
        <v>1</v>
      </c>
      <c r="G149" s="664">
        <v>13068.03</v>
      </c>
      <c r="H149" s="664">
        <v>1</v>
      </c>
      <c r="I149" s="664">
        <v>13068.03</v>
      </c>
      <c r="J149" s="664">
        <v>3</v>
      </c>
      <c r="K149" s="664">
        <v>39204.090000000004</v>
      </c>
      <c r="L149" s="664">
        <v>3</v>
      </c>
      <c r="M149" s="664">
        <v>13068.03</v>
      </c>
      <c r="N149" s="664">
        <v>1</v>
      </c>
      <c r="O149" s="664">
        <v>13068.03</v>
      </c>
      <c r="P149" s="677">
        <v>1</v>
      </c>
      <c r="Q149" s="665">
        <v>13068.03</v>
      </c>
    </row>
    <row r="150" spans="1:17" ht="14.4" customHeight="1" x14ac:dyDescent="0.3">
      <c r="A150" s="660" t="s">
        <v>576</v>
      </c>
      <c r="B150" s="661" t="s">
        <v>5894</v>
      </c>
      <c r="C150" s="661" t="s">
        <v>5743</v>
      </c>
      <c r="D150" s="661" t="s">
        <v>6035</v>
      </c>
      <c r="E150" s="661" t="s">
        <v>6036</v>
      </c>
      <c r="F150" s="664">
        <v>1</v>
      </c>
      <c r="G150" s="664">
        <v>11519.18</v>
      </c>
      <c r="H150" s="664">
        <v>1</v>
      </c>
      <c r="I150" s="664">
        <v>11519.18</v>
      </c>
      <c r="J150" s="664"/>
      <c r="K150" s="664"/>
      <c r="L150" s="664"/>
      <c r="M150" s="664"/>
      <c r="N150" s="664"/>
      <c r="O150" s="664"/>
      <c r="P150" s="677"/>
      <c r="Q150" s="665"/>
    </row>
    <row r="151" spans="1:17" ht="14.4" customHeight="1" x14ac:dyDescent="0.3">
      <c r="A151" s="660" t="s">
        <v>576</v>
      </c>
      <c r="B151" s="661" t="s">
        <v>5894</v>
      </c>
      <c r="C151" s="661" t="s">
        <v>5743</v>
      </c>
      <c r="D151" s="661" t="s">
        <v>6037</v>
      </c>
      <c r="E151" s="661" t="s">
        <v>6038</v>
      </c>
      <c r="F151" s="664"/>
      <c r="G151" s="664"/>
      <c r="H151" s="664"/>
      <c r="I151" s="664"/>
      <c r="J151" s="664">
        <v>5</v>
      </c>
      <c r="K151" s="664">
        <v>573.1</v>
      </c>
      <c r="L151" s="664"/>
      <c r="M151" s="664">
        <v>114.62</v>
      </c>
      <c r="N151" s="664"/>
      <c r="O151" s="664"/>
      <c r="P151" s="677"/>
      <c r="Q151" s="665"/>
    </row>
    <row r="152" spans="1:17" ht="14.4" customHeight="1" x14ac:dyDescent="0.3">
      <c r="A152" s="660" t="s">
        <v>576</v>
      </c>
      <c r="B152" s="661" t="s">
        <v>5894</v>
      </c>
      <c r="C152" s="661" t="s">
        <v>5743</v>
      </c>
      <c r="D152" s="661" t="s">
        <v>6039</v>
      </c>
      <c r="E152" s="661" t="s">
        <v>6038</v>
      </c>
      <c r="F152" s="664"/>
      <c r="G152" s="664"/>
      <c r="H152" s="664"/>
      <c r="I152" s="664"/>
      <c r="J152" s="664">
        <v>10</v>
      </c>
      <c r="K152" s="664">
        <v>6295.9</v>
      </c>
      <c r="L152" s="664"/>
      <c r="M152" s="664">
        <v>629.58999999999992</v>
      </c>
      <c r="N152" s="664"/>
      <c r="O152" s="664"/>
      <c r="P152" s="677"/>
      <c r="Q152" s="665"/>
    </row>
    <row r="153" spans="1:17" ht="14.4" customHeight="1" x14ac:dyDescent="0.3">
      <c r="A153" s="660" t="s">
        <v>576</v>
      </c>
      <c r="B153" s="661" t="s">
        <v>5894</v>
      </c>
      <c r="C153" s="661" t="s">
        <v>5743</v>
      </c>
      <c r="D153" s="661" t="s">
        <v>6040</v>
      </c>
      <c r="E153" s="661" t="s">
        <v>6041</v>
      </c>
      <c r="F153" s="664">
        <v>1</v>
      </c>
      <c r="G153" s="664">
        <v>9930</v>
      </c>
      <c r="H153" s="664">
        <v>1</v>
      </c>
      <c r="I153" s="664">
        <v>9930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576</v>
      </c>
      <c r="B154" s="661" t="s">
        <v>5894</v>
      </c>
      <c r="C154" s="661" t="s">
        <v>5743</v>
      </c>
      <c r="D154" s="661" t="s">
        <v>6042</v>
      </c>
      <c r="E154" s="661" t="s">
        <v>6043</v>
      </c>
      <c r="F154" s="664">
        <v>4</v>
      </c>
      <c r="G154" s="664">
        <v>44920.160000000003</v>
      </c>
      <c r="H154" s="664">
        <v>1</v>
      </c>
      <c r="I154" s="664">
        <v>11230.04</v>
      </c>
      <c r="J154" s="664">
        <v>6</v>
      </c>
      <c r="K154" s="664">
        <v>67380.240000000005</v>
      </c>
      <c r="L154" s="664">
        <v>1.5</v>
      </c>
      <c r="M154" s="664">
        <v>11230.04</v>
      </c>
      <c r="N154" s="664">
        <v>8</v>
      </c>
      <c r="O154" s="664">
        <v>89840.319999999992</v>
      </c>
      <c r="P154" s="677">
        <v>1.9999999999999998</v>
      </c>
      <c r="Q154" s="665">
        <v>11230.039999999999</v>
      </c>
    </row>
    <row r="155" spans="1:17" ht="14.4" customHeight="1" x14ac:dyDescent="0.3">
      <c r="A155" s="660" t="s">
        <v>576</v>
      </c>
      <c r="B155" s="661" t="s">
        <v>5894</v>
      </c>
      <c r="C155" s="661" t="s">
        <v>5743</v>
      </c>
      <c r="D155" s="661" t="s">
        <v>6044</v>
      </c>
      <c r="E155" s="661" t="s">
        <v>6045</v>
      </c>
      <c r="F155" s="664">
        <v>78</v>
      </c>
      <c r="G155" s="664">
        <v>1085228.0399999998</v>
      </c>
      <c r="H155" s="664">
        <v>1</v>
      </c>
      <c r="I155" s="664">
        <v>13913.179999999997</v>
      </c>
      <c r="J155" s="664">
        <v>81</v>
      </c>
      <c r="K155" s="664">
        <v>1126967.5799999998</v>
      </c>
      <c r="L155" s="664">
        <v>1.0384615384615385</v>
      </c>
      <c r="M155" s="664">
        <v>13913.179999999998</v>
      </c>
      <c r="N155" s="664">
        <v>104</v>
      </c>
      <c r="O155" s="664">
        <v>1446970.7200000002</v>
      </c>
      <c r="P155" s="677">
        <v>1.3333333333333337</v>
      </c>
      <c r="Q155" s="665">
        <v>13913.180000000002</v>
      </c>
    </row>
    <row r="156" spans="1:17" ht="14.4" customHeight="1" x14ac:dyDescent="0.3">
      <c r="A156" s="660" t="s">
        <v>576</v>
      </c>
      <c r="B156" s="661" t="s">
        <v>5894</v>
      </c>
      <c r="C156" s="661" t="s">
        <v>5743</v>
      </c>
      <c r="D156" s="661" t="s">
        <v>6046</v>
      </c>
      <c r="E156" s="661" t="s">
        <v>6047</v>
      </c>
      <c r="F156" s="664">
        <v>5</v>
      </c>
      <c r="G156" s="664">
        <v>14167.1</v>
      </c>
      <c r="H156" s="664">
        <v>1</v>
      </c>
      <c r="I156" s="664">
        <v>2833.42</v>
      </c>
      <c r="J156" s="664">
        <v>3</v>
      </c>
      <c r="K156" s="664">
        <v>8500.26</v>
      </c>
      <c r="L156" s="664">
        <v>0.6</v>
      </c>
      <c r="M156" s="664">
        <v>2833.42</v>
      </c>
      <c r="N156" s="664">
        <v>2</v>
      </c>
      <c r="O156" s="664">
        <v>5666.84</v>
      </c>
      <c r="P156" s="677">
        <v>0.4</v>
      </c>
      <c r="Q156" s="665">
        <v>2833.42</v>
      </c>
    </row>
    <row r="157" spans="1:17" ht="14.4" customHeight="1" x14ac:dyDescent="0.3">
      <c r="A157" s="660" t="s">
        <v>576</v>
      </c>
      <c r="B157" s="661" t="s">
        <v>5894</v>
      </c>
      <c r="C157" s="661" t="s">
        <v>5743</v>
      </c>
      <c r="D157" s="661" t="s">
        <v>6048</v>
      </c>
      <c r="E157" s="661" t="s">
        <v>6049</v>
      </c>
      <c r="F157" s="664">
        <v>1</v>
      </c>
      <c r="G157" s="664">
        <v>3923.2</v>
      </c>
      <c r="H157" s="664">
        <v>1</v>
      </c>
      <c r="I157" s="664">
        <v>3923.2</v>
      </c>
      <c r="J157" s="664"/>
      <c r="K157" s="664"/>
      <c r="L157" s="664"/>
      <c r="M157" s="664"/>
      <c r="N157" s="664"/>
      <c r="O157" s="664"/>
      <c r="P157" s="677"/>
      <c r="Q157" s="665"/>
    </row>
    <row r="158" spans="1:17" ht="14.4" customHeight="1" x14ac:dyDescent="0.3">
      <c r="A158" s="660" t="s">
        <v>576</v>
      </c>
      <c r="B158" s="661" t="s">
        <v>5894</v>
      </c>
      <c r="C158" s="661" t="s">
        <v>5743</v>
      </c>
      <c r="D158" s="661" t="s">
        <v>6050</v>
      </c>
      <c r="E158" s="661" t="s">
        <v>6051</v>
      </c>
      <c r="F158" s="664"/>
      <c r="G158" s="664"/>
      <c r="H158" s="664"/>
      <c r="I158" s="664"/>
      <c r="J158" s="664">
        <v>1</v>
      </c>
      <c r="K158" s="664">
        <v>8331.2999999999993</v>
      </c>
      <c r="L158" s="664"/>
      <c r="M158" s="664">
        <v>8331.2999999999993</v>
      </c>
      <c r="N158" s="664"/>
      <c r="O158" s="664"/>
      <c r="P158" s="677"/>
      <c r="Q158" s="665"/>
    </row>
    <row r="159" spans="1:17" ht="14.4" customHeight="1" x14ac:dyDescent="0.3">
      <c r="A159" s="660" t="s">
        <v>576</v>
      </c>
      <c r="B159" s="661" t="s">
        <v>5894</v>
      </c>
      <c r="C159" s="661" t="s">
        <v>5743</v>
      </c>
      <c r="D159" s="661" t="s">
        <v>6052</v>
      </c>
      <c r="E159" s="661" t="s">
        <v>6053</v>
      </c>
      <c r="F159" s="664"/>
      <c r="G159" s="664"/>
      <c r="H159" s="664"/>
      <c r="I159" s="664"/>
      <c r="J159" s="664"/>
      <c r="K159" s="664"/>
      <c r="L159" s="664"/>
      <c r="M159" s="664"/>
      <c r="N159" s="664">
        <v>1</v>
      </c>
      <c r="O159" s="664">
        <v>3692.56</v>
      </c>
      <c r="P159" s="677"/>
      <c r="Q159" s="665">
        <v>3692.56</v>
      </c>
    </row>
    <row r="160" spans="1:17" ht="14.4" customHeight="1" x14ac:dyDescent="0.3">
      <c r="A160" s="660" t="s">
        <v>576</v>
      </c>
      <c r="B160" s="661" t="s">
        <v>5894</v>
      </c>
      <c r="C160" s="661" t="s">
        <v>5743</v>
      </c>
      <c r="D160" s="661" t="s">
        <v>6054</v>
      </c>
      <c r="E160" s="661" t="s">
        <v>6055</v>
      </c>
      <c r="F160" s="664">
        <v>42</v>
      </c>
      <c r="G160" s="664">
        <v>1140936.72</v>
      </c>
      <c r="H160" s="664">
        <v>1</v>
      </c>
      <c r="I160" s="664">
        <v>27165.16</v>
      </c>
      <c r="J160" s="664">
        <v>26</v>
      </c>
      <c r="K160" s="664">
        <v>706294.15999999992</v>
      </c>
      <c r="L160" s="664">
        <v>0.61904761904761896</v>
      </c>
      <c r="M160" s="664">
        <v>27165.159999999996</v>
      </c>
      <c r="N160" s="664">
        <v>25</v>
      </c>
      <c r="O160" s="664">
        <v>679129</v>
      </c>
      <c r="P160" s="677">
        <v>0.59523809523809523</v>
      </c>
      <c r="Q160" s="665">
        <v>27165.16</v>
      </c>
    </row>
    <row r="161" spans="1:17" ht="14.4" customHeight="1" x14ac:dyDescent="0.3">
      <c r="A161" s="660" t="s">
        <v>576</v>
      </c>
      <c r="B161" s="661" t="s">
        <v>5894</v>
      </c>
      <c r="C161" s="661" t="s">
        <v>5743</v>
      </c>
      <c r="D161" s="661" t="s">
        <v>6056</v>
      </c>
      <c r="E161" s="661" t="s">
        <v>6057</v>
      </c>
      <c r="F161" s="664">
        <v>39</v>
      </c>
      <c r="G161" s="664">
        <v>608172.24</v>
      </c>
      <c r="H161" s="664">
        <v>1</v>
      </c>
      <c r="I161" s="664">
        <v>15594.16</v>
      </c>
      <c r="J161" s="664">
        <v>35</v>
      </c>
      <c r="K161" s="664">
        <v>545795.6</v>
      </c>
      <c r="L161" s="664">
        <v>0.89743589743589736</v>
      </c>
      <c r="M161" s="664">
        <v>15594.16</v>
      </c>
      <c r="N161" s="664">
        <v>20</v>
      </c>
      <c r="O161" s="664">
        <v>311883.2</v>
      </c>
      <c r="P161" s="677">
        <v>0.51282051282051289</v>
      </c>
      <c r="Q161" s="665">
        <v>15594.16</v>
      </c>
    </row>
    <row r="162" spans="1:17" ht="14.4" customHeight="1" x14ac:dyDescent="0.3">
      <c r="A162" s="660" t="s">
        <v>576</v>
      </c>
      <c r="B162" s="661" t="s">
        <v>5894</v>
      </c>
      <c r="C162" s="661" t="s">
        <v>5743</v>
      </c>
      <c r="D162" s="661" t="s">
        <v>6058</v>
      </c>
      <c r="E162" s="661" t="s">
        <v>6059</v>
      </c>
      <c r="F162" s="664">
        <v>21</v>
      </c>
      <c r="G162" s="664">
        <v>77739.69</v>
      </c>
      <c r="H162" s="664">
        <v>1</v>
      </c>
      <c r="I162" s="664">
        <v>3701.8900000000003</v>
      </c>
      <c r="J162" s="664">
        <v>21</v>
      </c>
      <c r="K162" s="664">
        <v>77739.69</v>
      </c>
      <c r="L162" s="664">
        <v>1</v>
      </c>
      <c r="M162" s="664">
        <v>3701.8900000000003</v>
      </c>
      <c r="N162" s="664">
        <v>9</v>
      </c>
      <c r="O162" s="664">
        <v>33317.01</v>
      </c>
      <c r="P162" s="677">
        <v>0.4285714285714286</v>
      </c>
      <c r="Q162" s="665">
        <v>3701.8900000000003</v>
      </c>
    </row>
    <row r="163" spans="1:17" ht="14.4" customHeight="1" x14ac:dyDescent="0.3">
      <c r="A163" s="660" t="s">
        <v>576</v>
      </c>
      <c r="B163" s="661" t="s">
        <v>5894</v>
      </c>
      <c r="C163" s="661" t="s">
        <v>5743</v>
      </c>
      <c r="D163" s="661" t="s">
        <v>6060</v>
      </c>
      <c r="E163" s="661" t="s">
        <v>6061</v>
      </c>
      <c r="F163" s="664">
        <v>1</v>
      </c>
      <c r="G163" s="664">
        <v>4291.58</v>
      </c>
      <c r="H163" s="664">
        <v>1</v>
      </c>
      <c r="I163" s="664">
        <v>4291.58</v>
      </c>
      <c r="J163" s="664"/>
      <c r="K163" s="664"/>
      <c r="L163" s="664"/>
      <c r="M163" s="664"/>
      <c r="N163" s="664"/>
      <c r="O163" s="664"/>
      <c r="P163" s="677"/>
      <c r="Q163" s="665"/>
    </row>
    <row r="164" spans="1:17" ht="14.4" customHeight="1" x14ac:dyDescent="0.3">
      <c r="A164" s="660" t="s">
        <v>576</v>
      </c>
      <c r="B164" s="661" t="s">
        <v>5894</v>
      </c>
      <c r="C164" s="661" t="s">
        <v>5743</v>
      </c>
      <c r="D164" s="661" t="s">
        <v>6062</v>
      </c>
      <c r="E164" s="661" t="s">
        <v>6063</v>
      </c>
      <c r="F164" s="664">
        <v>73</v>
      </c>
      <c r="G164" s="664">
        <v>137010.05000000002</v>
      </c>
      <c r="H164" s="664">
        <v>1</v>
      </c>
      <c r="I164" s="664">
        <v>1876.8500000000001</v>
      </c>
      <c r="J164" s="664">
        <v>75</v>
      </c>
      <c r="K164" s="664">
        <v>140763.75000000006</v>
      </c>
      <c r="L164" s="664">
        <v>1.0273972602739729</v>
      </c>
      <c r="M164" s="664">
        <v>1876.8500000000008</v>
      </c>
      <c r="N164" s="664">
        <v>102</v>
      </c>
      <c r="O164" s="664">
        <v>191438.70000000004</v>
      </c>
      <c r="P164" s="677">
        <v>1.3972602739726028</v>
      </c>
      <c r="Q164" s="665">
        <v>1876.8500000000004</v>
      </c>
    </row>
    <row r="165" spans="1:17" ht="14.4" customHeight="1" x14ac:dyDescent="0.3">
      <c r="A165" s="660" t="s">
        <v>576</v>
      </c>
      <c r="B165" s="661" t="s">
        <v>5894</v>
      </c>
      <c r="C165" s="661" t="s">
        <v>5743</v>
      </c>
      <c r="D165" s="661" t="s">
        <v>6064</v>
      </c>
      <c r="E165" s="661" t="s">
        <v>6065</v>
      </c>
      <c r="F165" s="664"/>
      <c r="G165" s="664"/>
      <c r="H165" s="664"/>
      <c r="I165" s="664"/>
      <c r="J165" s="664">
        <v>2</v>
      </c>
      <c r="K165" s="664">
        <v>0</v>
      </c>
      <c r="L165" s="664"/>
      <c r="M165" s="664">
        <v>0</v>
      </c>
      <c r="N165" s="664">
        <v>1</v>
      </c>
      <c r="O165" s="664">
        <v>2200</v>
      </c>
      <c r="P165" s="677"/>
      <c r="Q165" s="665">
        <v>2200</v>
      </c>
    </row>
    <row r="166" spans="1:17" ht="14.4" customHeight="1" x14ac:dyDescent="0.3">
      <c r="A166" s="660" t="s">
        <v>576</v>
      </c>
      <c r="B166" s="661" t="s">
        <v>5894</v>
      </c>
      <c r="C166" s="661" t="s">
        <v>5743</v>
      </c>
      <c r="D166" s="661" t="s">
        <v>6066</v>
      </c>
      <c r="E166" s="661" t="s">
        <v>6067</v>
      </c>
      <c r="F166" s="664">
        <v>1</v>
      </c>
      <c r="G166" s="664">
        <v>10348</v>
      </c>
      <c r="H166" s="664">
        <v>1</v>
      </c>
      <c r="I166" s="664">
        <v>10348</v>
      </c>
      <c r="J166" s="664"/>
      <c r="K166" s="664"/>
      <c r="L166" s="664"/>
      <c r="M166" s="664"/>
      <c r="N166" s="664"/>
      <c r="O166" s="664"/>
      <c r="P166" s="677"/>
      <c r="Q166" s="665"/>
    </row>
    <row r="167" spans="1:17" ht="14.4" customHeight="1" x14ac:dyDescent="0.3">
      <c r="A167" s="660" t="s">
        <v>576</v>
      </c>
      <c r="B167" s="661" t="s">
        <v>5894</v>
      </c>
      <c r="C167" s="661" t="s">
        <v>5743</v>
      </c>
      <c r="D167" s="661" t="s">
        <v>6068</v>
      </c>
      <c r="E167" s="661" t="s">
        <v>6069</v>
      </c>
      <c r="F167" s="664"/>
      <c r="G167" s="664"/>
      <c r="H167" s="664"/>
      <c r="I167" s="664"/>
      <c r="J167" s="664"/>
      <c r="K167" s="664"/>
      <c r="L167" s="664"/>
      <c r="M167" s="664"/>
      <c r="N167" s="664">
        <v>3</v>
      </c>
      <c r="O167" s="664">
        <v>31044</v>
      </c>
      <c r="P167" s="677"/>
      <c r="Q167" s="665">
        <v>10348</v>
      </c>
    </row>
    <row r="168" spans="1:17" ht="14.4" customHeight="1" x14ac:dyDescent="0.3">
      <c r="A168" s="660" t="s">
        <v>576</v>
      </c>
      <c r="B168" s="661" t="s">
        <v>5894</v>
      </c>
      <c r="C168" s="661" t="s">
        <v>5743</v>
      </c>
      <c r="D168" s="661" t="s">
        <v>6070</v>
      </c>
      <c r="E168" s="661" t="s">
        <v>6071</v>
      </c>
      <c r="F168" s="664"/>
      <c r="G168" s="664"/>
      <c r="H168" s="664"/>
      <c r="I168" s="664"/>
      <c r="J168" s="664"/>
      <c r="K168" s="664"/>
      <c r="L168" s="664"/>
      <c r="M168" s="664"/>
      <c r="N168" s="664">
        <v>1</v>
      </c>
      <c r="O168" s="664">
        <v>10348</v>
      </c>
      <c r="P168" s="677"/>
      <c r="Q168" s="665">
        <v>10348</v>
      </c>
    </row>
    <row r="169" spans="1:17" ht="14.4" customHeight="1" x14ac:dyDescent="0.3">
      <c r="A169" s="660" t="s">
        <v>576</v>
      </c>
      <c r="B169" s="661" t="s">
        <v>5894</v>
      </c>
      <c r="C169" s="661" t="s">
        <v>5743</v>
      </c>
      <c r="D169" s="661" t="s">
        <v>6072</v>
      </c>
      <c r="E169" s="661" t="s">
        <v>6073</v>
      </c>
      <c r="F169" s="664">
        <v>6</v>
      </c>
      <c r="G169" s="664">
        <v>62088</v>
      </c>
      <c r="H169" s="664">
        <v>1</v>
      </c>
      <c r="I169" s="664">
        <v>10348</v>
      </c>
      <c r="J169" s="664">
        <v>5</v>
      </c>
      <c r="K169" s="664">
        <v>31044</v>
      </c>
      <c r="L169" s="664">
        <v>0.5</v>
      </c>
      <c r="M169" s="664">
        <v>6208.8</v>
      </c>
      <c r="N169" s="664">
        <v>2</v>
      </c>
      <c r="O169" s="664">
        <v>20696</v>
      </c>
      <c r="P169" s="677">
        <v>0.33333333333333331</v>
      </c>
      <c r="Q169" s="665">
        <v>10348</v>
      </c>
    </row>
    <row r="170" spans="1:17" ht="14.4" customHeight="1" x14ac:dyDescent="0.3">
      <c r="A170" s="660" t="s">
        <v>576</v>
      </c>
      <c r="B170" s="661" t="s">
        <v>5894</v>
      </c>
      <c r="C170" s="661" t="s">
        <v>5743</v>
      </c>
      <c r="D170" s="661" t="s">
        <v>6074</v>
      </c>
      <c r="E170" s="661" t="s">
        <v>6075</v>
      </c>
      <c r="F170" s="664">
        <v>2</v>
      </c>
      <c r="G170" s="664">
        <v>20696</v>
      </c>
      <c r="H170" s="664">
        <v>1</v>
      </c>
      <c r="I170" s="664">
        <v>10348</v>
      </c>
      <c r="J170" s="664">
        <v>1</v>
      </c>
      <c r="K170" s="664">
        <v>10348</v>
      </c>
      <c r="L170" s="664">
        <v>0.5</v>
      </c>
      <c r="M170" s="664">
        <v>10348</v>
      </c>
      <c r="N170" s="664">
        <v>2</v>
      </c>
      <c r="O170" s="664">
        <v>20696</v>
      </c>
      <c r="P170" s="677">
        <v>1</v>
      </c>
      <c r="Q170" s="665">
        <v>10348</v>
      </c>
    </row>
    <row r="171" spans="1:17" ht="14.4" customHeight="1" x14ac:dyDescent="0.3">
      <c r="A171" s="660" t="s">
        <v>576</v>
      </c>
      <c r="B171" s="661" t="s">
        <v>5894</v>
      </c>
      <c r="C171" s="661" t="s">
        <v>5743</v>
      </c>
      <c r="D171" s="661" t="s">
        <v>6076</v>
      </c>
      <c r="E171" s="661" t="s">
        <v>6077</v>
      </c>
      <c r="F171" s="664">
        <v>1</v>
      </c>
      <c r="G171" s="664">
        <v>10348</v>
      </c>
      <c r="H171" s="664">
        <v>1</v>
      </c>
      <c r="I171" s="664">
        <v>10348</v>
      </c>
      <c r="J171" s="664">
        <v>2</v>
      </c>
      <c r="K171" s="664">
        <v>20696</v>
      </c>
      <c r="L171" s="664">
        <v>2</v>
      </c>
      <c r="M171" s="664">
        <v>10348</v>
      </c>
      <c r="N171" s="664">
        <v>2</v>
      </c>
      <c r="O171" s="664">
        <v>20696</v>
      </c>
      <c r="P171" s="677">
        <v>2</v>
      </c>
      <c r="Q171" s="665">
        <v>10348</v>
      </c>
    </row>
    <row r="172" spans="1:17" ht="14.4" customHeight="1" x14ac:dyDescent="0.3">
      <c r="A172" s="660" t="s">
        <v>576</v>
      </c>
      <c r="B172" s="661" t="s">
        <v>5894</v>
      </c>
      <c r="C172" s="661" t="s">
        <v>5743</v>
      </c>
      <c r="D172" s="661" t="s">
        <v>6078</v>
      </c>
      <c r="E172" s="661" t="s">
        <v>6079</v>
      </c>
      <c r="F172" s="664"/>
      <c r="G172" s="664"/>
      <c r="H172" s="664"/>
      <c r="I172" s="664"/>
      <c r="J172" s="664">
        <v>2</v>
      </c>
      <c r="K172" s="664">
        <v>20696</v>
      </c>
      <c r="L172" s="664"/>
      <c r="M172" s="664">
        <v>10348</v>
      </c>
      <c r="N172" s="664">
        <v>2</v>
      </c>
      <c r="O172" s="664">
        <v>20696</v>
      </c>
      <c r="P172" s="677"/>
      <c r="Q172" s="665">
        <v>10348</v>
      </c>
    </row>
    <row r="173" spans="1:17" ht="14.4" customHeight="1" x14ac:dyDescent="0.3">
      <c r="A173" s="660" t="s">
        <v>576</v>
      </c>
      <c r="B173" s="661" t="s">
        <v>5894</v>
      </c>
      <c r="C173" s="661" t="s">
        <v>5743</v>
      </c>
      <c r="D173" s="661" t="s">
        <v>6080</v>
      </c>
      <c r="E173" s="661" t="s">
        <v>6081</v>
      </c>
      <c r="F173" s="664"/>
      <c r="G173" s="664"/>
      <c r="H173" s="664"/>
      <c r="I173" s="664"/>
      <c r="J173" s="664">
        <v>2</v>
      </c>
      <c r="K173" s="664">
        <v>20696</v>
      </c>
      <c r="L173" s="664"/>
      <c r="M173" s="664">
        <v>10348</v>
      </c>
      <c r="N173" s="664"/>
      <c r="O173" s="664"/>
      <c r="P173" s="677"/>
      <c r="Q173" s="665"/>
    </row>
    <row r="174" spans="1:17" ht="14.4" customHeight="1" x14ac:dyDescent="0.3">
      <c r="A174" s="660" t="s">
        <v>576</v>
      </c>
      <c r="B174" s="661" t="s">
        <v>5894</v>
      </c>
      <c r="C174" s="661" t="s">
        <v>5743</v>
      </c>
      <c r="D174" s="661" t="s">
        <v>6082</v>
      </c>
      <c r="E174" s="661" t="s">
        <v>6083</v>
      </c>
      <c r="F174" s="664">
        <v>1</v>
      </c>
      <c r="G174" s="664">
        <v>11934</v>
      </c>
      <c r="H174" s="664">
        <v>1</v>
      </c>
      <c r="I174" s="664">
        <v>11934</v>
      </c>
      <c r="J174" s="664"/>
      <c r="K174" s="664"/>
      <c r="L174" s="664"/>
      <c r="M174" s="664"/>
      <c r="N174" s="664"/>
      <c r="O174" s="664"/>
      <c r="P174" s="677"/>
      <c r="Q174" s="665"/>
    </row>
    <row r="175" spans="1:17" ht="14.4" customHeight="1" x14ac:dyDescent="0.3">
      <c r="A175" s="660" t="s">
        <v>576</v>
      </c>
      <c r="B175" s="661" t="s">
        <v>5894</v>
      </c>
      <c r="C175" s="661" t="s">
        <v>5743</v>
      </c>
      <c r="D175" s="661" t="s">
        <v>6084</v>
      </c>
      <c r="E175" s="661" t="s">
        <v>6085</v>
      </c>
      <c r="F175" s="664">
        <v>1</v>
      </c>
      <c r="G175" s="664">
        <v>418</v>
      </c>
      <c r="H175" s="664">
        <v>1</v>
      </c>
      <c r="I175" s="664">
        <v>418</v>
      </c>
      <c r="J175" s="664"/>
      <c r="K175" s="664"/>
      <c r="L175" s="664"/>
      <c r="M175" s="664"/>
      <c r="N175" s="664"/>
      <c r="O175" s="664"/>
      <c r="P175" s="677"/>
      <c r="Q175" s="665"/>
    </row>
    <row r="176" spans="1:17" ht="14.4" customHeight="1" x14ac:dyDescent="0.3">
      <c r="A176" s="660" t="s">
        <v>576</v>
      </c>
      <c r="B176" s="661" t="s">
        <v>5894</v>
      </c>
      <c r="C176" s="661" t="s">
        <v>5743</v>
      </c>
      <c r="D176" s="661" t="s">
        <v>6086</v>
      </c>
      <c r="E176" s="661" t="s">
        <v>6087</v>
      </c>
      <c r="F176" s="664"/>
      <c r="G176" s="664"/>
      <c r="H176" s="664"/>
      <c r="I176" s="664"/>
      <c r="J176" s="664">
        <v>8</v>
      </c>
      <c r="K176" s="664">
        <v>2560</v>
      </c>
      <c r="L176" s="664"/>
      <c r="M176" s="664">
        <v>320</v>
      </c>
      <c r="N176" s="664"/>
      <c r="O176" s="664"/>
      <c r="P176" s="677"/>
      <c r="Q176" s="665"/>
    </row>
    <row r="177" spans="1:17" ht="14.4" customHeight="1" x14ac:dyDescent="0.3">
      <c r="A177" s="660" t="s">
        <v>576</v>
      </c>
      <c r="B177" s="661" t="s">
        <v>5894</v>
      </c>
      <c r="C177" s="661" t="s">
        <v>5743</v>
      </c>
      <c r="D177" s="661" t="s">
        <v>6088</v>
      </c>
      <c r="E177" s="661" t="s">
        <v>6089</v>
      </c>
      <c r="F177" s="664">
        <v>2</v>
      </c>
      <c r="G177" s="664">
        <v>23256</v>
      </c>
      <c r="H177" s="664">
        <v>1</v>
      </c>
      <c r="I177" s="664">
        <v>11628</v>
      </c>
      <c r="J177" s="664"/>
      <c r="K177" s="664"/>
      <c r="L177" s="664"/>
      <c r="M177" s="664"/>
      <c r="N177" s="664"/>
      <c r="O177" s="664"/>
      <c r="P177" s="677"/>
      <c r="Q177" s="665"/>
    </row>
    <row r="178" spans="1:17" ht="14.4" customHeight="1" x14ac:dyDescent="0.3">
      <c r="A178" s="660" t="s">
        <v>576</v>
      </c>
      <c r="B178" s="661" t="s">
        <v>5894</v>
      </c>
      <c r="C178" s="661" t="s">
        <v>5743</v>
      </c>
      <c r="D178" s="661" t="s">
        <v>6090</v>
      </c>
      <c r="E178" s="661" t="s">
        <v>6091</v>
      </c>
      <c r="F178" s="664">
        <v>3</v>
      </c>
      <c r="G178" s="664">
        <v>3936.12</v>
      </c>
      <c r="H178" s="664">
        <v>1</v>
      </c>
      <c r="I178" s="664">
        <v>1312.04</v>
      </c>
      <c r="J178" s="664">
        <v>3</v>
      </c>
      <c r="K178" s="664">
        <v>3936.12</v>
      </c>
      <c r="L178" s="664">
        <v>1</v>
      </c>
      <c r="M178" s="664">
        <v>1312.04</v>
      </c>
      <c r="N178" s="664">
        <v>4</v>
      </c>
      <c r="O178" s="664">
        <v>5248.16</v>
      </c>
      <c r="P178" s="677">
        <v>1.3333333333333333</v>
      </c>
      <c r="Q178" s="665">
        <v>1312.04</v>
      </c>
    </row>
    <row r="179" spans="1:17" ht="14.4" customHeight="1" x14ac:dyDescent="0.3">
      <c r="A179" s="660" t="s">
        <v>576</v>
      </c>
      <c r="B179" s="661" t="s">
        <v>5894</v>
      </c>
      <c r="C179" s="661" t="s">
        <v>5743</v>
      </c>
      <c r="D179" s="661" t="s">
        <v>6092</v>
      </c>
      <c r="E179" s="661" t="s">
        <v>6093</v>
      </c>
      <c r="F179" s="664">
        <v>1</v>
      </c>
      <c r="G179" s="664">
        <v>5658.55</v>
      </c>
      <c r="H179" s="664">
        <v>1</v>
      </c>
      <c r="I179" s="664">
        <v>5658.55</v>
      </c>
      <c r="J179" s="664">
        <v>1</v>
      </c>
      <c r="K179" s="664">
        <v>5658.55</v>
      </c>
      <c r="L179" s="664">
        <v>1</v>
      </c>
      <c r="M179" s="664">
        <v>5658.55</v>
      </c>
      <c r="N179" s="664"/>
      <c r="O179" s="664"/>
      <c r="P179" s="677"/>
      <c r="Q179" s="665"/>
    </row>
    <row r="180" spans="1:17" ht="14.4" customHeight="1" x14ac:dyDescent="0.3">
      <c r="A180" s="660" t="s">
        <v>576</v>
      </c>
      <c r="B180" s="661" t="s">
        <v>5894</v>
      </c>
      <c r="C180" s="661" t="s">
        <v>5743</v>
      </c>
      <c r="D180" s="661" t="s">
        <v>6094</v>
      </c>
      <c r="E180" s="661" t="s">
        <v>6095</v>
      </c>
      <c r="F180" s="664">
        <v>77</v>
      </c>
      <c r="G180" s="664">
        <v>71580.740000000005</v>
      </c>
      <c r="H180" s="664">
        <v>1</v>
      </c>
      <c r="I180" s="664">
        <v>929.62000000000012</v>
      </c>
      <c r="J180" s="664">
        <v>78</v>
      </c>
      <c r="K180" s="664">
        <v>72510.360000000015</v>
      </c>
      <c r="L180" s="664">
        <v>1.0129870129870131</v>
      </c>
      <c r="M180" s="664">
        <v>929.62000000000023</v>
      </c>
      <c r="N180" s="664">
        <v>102</v>
      </c>
      <c r="O180" s="664">
        <v>94821.24</v>
      </c>
      <c r="P180" s="677">
        <v>1.3246753246753247</v>
      </c>
      <c r="Q180" s="665">
        <v>929.62</v>
      </c>
    </row>
    <row r="181" spans="1:17" ht="14.4" customHeight="1" x14ac:dyDescent="0.3">
      <c r="A181" s="660" t="s">
        <v>576</v>
      </c>
      <c r="B181" s="661" t="s">
        <v>5894</v>
      </c>
      <c r="C181" s="661" t="s">
        <v>5743</v>
      </c>
      <c r="D181" s="661" t="s">
        <v>6096</v>
      </c>
      <c r="E181" s="661" t="s">
        <v>6097</v>
      </c>
      <c r="F181" s="664">
        <v>1</v>
      </c>
      <c r="G181" s="664">
        <v>1854.64</v>
      </c>
      <c r="H181" s="664">
        <v>1</v>
      </c>
      <c r="I181" s="664">
        <v>1854.64</v>
      </c>
      <c r="J181" s="664"/>
      <c r="K181" s="664"/>
      <c r="L181" s="664"/>
      <c r="M181" s="664"/>
      <c r="N181" s="664">
        <v>12</v>
      </c>
      <c r="O181" s="664">
        <v>22255.679999999997</v>
      </c>
      <c r="P181" s="677">
        <v>11.999999999999998</v>
      </c>
      <c r="Q181" s="665">
        <v>1854.6399999999996</v>
      </c>
    </row>
    <row r="182" spans="1:17" ht="14.4" customHeight="1" x14ac:dyDescent="0.3">
      <c r="A182" s="660" t="s">
        <v>576</v>
      </c>
      <c r="B182" s="661" t="s">
        <v>5894</v>
      </c>
      <c r="C182" s="661" t="s">
        <v>5743</v>
      </c>
      <c r="D182" s="661" t="s">
        <v>6098</v>
      </c>
      <c r="E182" s="661" t="s">
        <v>6099</v>
      </c>
      <c r="F182" s="664">
        <v>35</v>
      </c>
      <c r="G182" s="664">
        <v>155822.09999999998</v>
      </c>
      <c r="H182" s="664">
        <v>1</v>
      </c>
      <c r="I182" s="664">
        <v>4452.0599999999995</v>
      </c>
      <c r="J182" s="664">
        <v>32</v>
      </c>
      <c r="K182" s="664">
        <v>133561.79999999999</v>
      </c>
      <c r="L182" s="664">
        <v>0.85714285714285721</v>
      </c>
      <c r="M182" s="664">
        <v>4173.8062499999996</v>
      </c>
      <c r="N182" s="664">
        <v>38</v>
      </c>
      <c r="O182" s="664">
        <v>169178.27999999997</v>
      </c>
      <c r="P182" s="677">
        <v>1.0857142857142856</v>
      </c>
      <c r="Q182" s="665">
        <v>4452.0599999999995</v>
      </c>
    </row>
    <row r="183" spans="1:17" ht="14.4" customHeight="1" x14ac:dyDescent="0.3">
      <c r="A183" s="660" t="s">
        <v>576</v>
      </c>
      <c r="B183" s="661" t="s">
        <v>5894</v>
      </c>
      <c r="C183" s="661" t="s">
        <v>5743</v>
      </c>
      <c r="D183" s="661" t="s">
        <v>5746</v>
      </c>
      <c r="E183" s="661" t="s">
        <v>5747</v>
      </c>
      <c r="F183" s="664">
        <v>225</v>
      </c>
      <c r="G183" s="664">
        <v>13589.999999999998</v>
      </c>
      <c r="H183" s="664">
        <v>1</v>
      </c>
      <c r="I183" s="664">
        <v>60.399999999999991</v>
      </c>
      <c r="J183" s="664">
        <v>195</v>
      </c>
      <c r="K183" s="664">
        <v>11778</v>
      </c>
      <c r="L183" s="664">
        <v>0.86666666666666681</v>
      </c>
      <c r="M183" s="664">
        <v>60.4</v>
      </c>
      <c r="N183" s="664">
        <v>175</v>
      </c>
      <c r="O183" s="664">
        <v>10570</v>
      </c>
      <c r="P183" s="677">
        <v>0.7777777777777779</v>
      </c>
      <c r="Q183" s="665">
        <v>60.4</v>
      </c>
    </row>
    <row r="184" spans="1:17" ht="14.4" customHeight="1" x14ac:dyDescent="0.3">
      <c r="A184" s="660" t="s">
        <v>576</v>
      </c>
      <c r="B184" s="661" t="s">
        <v>5894</v>
      </c>
      <c r="C184" s="661" t="s">
        <v>5743</v>
      </c>
      <c r="D184" s="661" t="s">
        <v>6100</v>
      </c>
      <c r="E184" s="661" t="s">
        <v>6101</v>
      </c>
      <c r="F184" s="664">
        <v>6</v>
      </c>
      <c r="G184" s="664">
        <v>704.4</v>
      </c>
      <c r="H184" s="664">
        <v>1</v>
      </c>
      <c r="I184" s="664">
        <v>117.39999999999999</v>
      </c>
      <c r="J184" s="664">
        <v>4</v>
      </c>
      <c r="K184" s="664">
        <v>469.6</v>
      </c>
      <c r="L184" s="664">
        <v>0.66666666666666674</v>
      </c>
      <c r="M184" s="664">
        <v>117.4</v>
      </c>
      <c r="N184" s="664">
        <v>1</v>
      </c>
      <c r="O184" s="664">
        <v>117.4</v>
      </c>
      <c r="P184" s="677">
        <v>0.16666666666666669</v>
      </c>
      <c r="Q184" s="665">
        <v>117.4</v>
      </c>
    </row>
    <row r="185" spans="1:17" ht="14.4" customHeight="1" x14ac:dyDescent="0.3">
      <c r="A185" s="660" t="s">
        <v>576</v>
      </c>
      <c r="B185" s="661" t="s">
        <v>5894</v>
      </c>
      <c r="C185" s="661" t="s">
        <v>5743</v>
      </c>
      <c r="D185" s="661" t="s">
        <v>6102</v>
      </c>
      <c r="E185" s="661" t="s">
        <v>6103</v>
      </c>
      <c r="F185" s="664"/>
      <c r="G185" s="664"/>
      <c r="H185" s="664"/>
      <c r="I185" s="664"/>
      <c r="J185" s="664">
        <v>1</v>
      </c>
      <c r="K185" s="664">
        <v>144.69999999999999</v>
      </c>
      <c r="L185" s="664"/>
      <c r="M185" s="664">
        <v>144.69999999999999</v>
      </c>
      <c r="N185" s="664"/>
      <c r="O185" s="664"/>
      <c r="P185" s="677"/>
      <c r="Q185" s="665"/>
    </row>
    <row r="186" spans="1:17" ht="14.4" customHeight="1" x14ac:dyDescent="0.3">
      <c r="A186" s="660" t="s">
        <v>576</v>
      </c>
      <c r="B186" s="661" t="s">
        <v>5894</v>
      </c>
      <c r="C186" s="661" t="s">
        <v>5743</v>
      </c>
      <c r="D186" s="661" t="s">
        <v>6104</v>
      </c>
      <c r="E186" s="661" t="s">
        <v>6103</v>
      </c>
      <c r="F186" s="664">
        <v>1</v>
      </c>
      <c r="G186" s="664">
        <v>199.5</v>
      </c>
      <c r="H186" s="664">
        <v>1</v>
      </c>
      <c r="I186" s="664">
        <v>199.5</v>
      </c>
      <c r="J186" s="664"/>
      <c r="K186" s="664"/>
      <c r="L186" s="664"/>
      <c r="M186" s="664"/>
      <c r="N186" s="664">
        <v>5</v>
      </c>
      <c r="O186" s="664">
        <v>997.5</v>
      </c>
      <c r="P186" s="677">
        <v>5</v>
      </c>
      <c r="Q186" s="665">
        <v>199.5</v>
      </c>
    </row>
    <row r="187" spans="1:17" ht="14.4" customHeight="1" x14ac:dyDescent="0.3">
      <c r="A187" s="660" t="s">
        <v>576</v>
      </c>
      <c r="B187" s="661" t="s">
        <v>5894</v>
      </c>
      <c r="C187" s="661" t="s">
        <v>5743</v>
      </c>
      <c r="D187" s="661" t="s">
        <v>6105</v>
      </c>
      <c r="E187" s="661" t="s">
        <v>6106</v>
      </c>
      <c r="F187" s="664">
        <v>8</v>
      </c>
      <c r="G187" s="664">
        <v>25892.480000000003</v>
      </c>
      <c r="H187" s="664">
        <v>1</v>
      </c>
      <c r="I187" s="664">
        <v>3236.5600000000004</v>
      </c>
      <c r="J187" s="664">
        <v>7</v>
      </c>
      <c r="K187" s="664">
        <v>22655.920000000002</v>
      </c>
      <c r="L187" s="664">
        <v>0.875</v>
      </c>
      <c r="M187" s="664">
        <v>3236.5600000000004</v>
      </c>
      <c r="N187" s="664">
        <v>7</v>
      </c>
      <c r="O187" s="664">
        <v>22655.920000000002</v>
      </c>
      <c r="P187" s="677">
        <v>0.875</v>
      </c>
      <c r="Q187" s="665">
        <v>3236.5600000000004</v>
      </c>
    </row>
    <row r="188" spans="1:17" ht="14.4" customHeight="1" x14ac:dyDescent="0.3">
      <c r="A188" s="660" t="s">
        <v>576</v>
      </c>
      <c r="B188" s="661" t="s">
        <v>5894</v>
      </c>
      <c r="C188" s="661" t="s">
        <v>5743</v>
      </c>
      <c r="D188" s="661" t="s">
        <v>6107</v>
      </c>
      <c r="E188" s="661" t="s">
        <v>6108</v>
      </c>
      <c r="F188" s="664">
        <v>1</v>
      </c>
      <c r="G188" s="664">
        <v>3236.56</v>
      </c>
      <c r="H188" s="664">
        <v>1</v>
      </c>
      <c r="I188" s="664">
        <v>3236.56</v>
      </c>
      <c r="J188" s="664">
        <v>1</v>
      </c>
      <c r="K188" s="664">
        <v>3236.56</v>
      </c>
      <c r="L188" s="664">
        <v>1</v>
      </c>
      <c r="M188" s="664">
        <v>3236.56</v>
      </c>
      <c r="N188" s="664">
        <v>5</v>
      </c>
      <c r="O188" s="664">
        <v>16182.8</v>
      </c>
      <c r="P188" s="677">
        <v>5</v>
      </c>
      <c r="Q188" s="665">
        <v>3236.56</v>
      </c>
    </row>
    <row r="189" spans="1:17" ht="14.4" customHeight="1" x14ac:dyDescent="0.3">
      <c r="A189" s="660" t="s">
        <v>576</v>
      </c>
      <c r="B189" s="661" t="s">
        <v>5894</v>
      </c>
      <c r="C189" s="661" t="s">
        <v>5743</v>
      </c>
      <c r="D189" s="661" t="s">
        <v>6109</v>
      </c>
      <c r="E189" s="661" t="s">
        <v>6110</v>
      </c>
      <c r="F189" s="664"/>
      <c r="G189" s="664"/>
      <c r="H189" s="664"/>
      <c r="I189" s="664"/>
      <c r="J189" s="664">
        <v>1</v>
      </c>
      <c r="K189" s="664">
        <v>4902</v>
      </c>
      <c r="L189" s="664"/>
      <c r="M189" s="664">
        <v>4902</v>
      </c>
      <c r="N189" s="664"/>
      <c r="O189" s="664"/>
      <c r="P189" s="677"/>
      <c r="Q189" s="665"/>
    </row>
    <row r="190" spans="1:17" ht="14.4" customHeight="1" x14ac:dyDescent="0.3">
      <c r="A190" s="660" t="s">
        <v>576</v>
      </c>
      <c r="B190" s="661" t="s">
        <v>5894</v>
      </c>
      <c r="C190" s="661" t="s">
        <v>5743</v>
      </c>
      <c r="D190" s="661" t="s">
        <v>6111</v>
      </c>
      <c r="E190" s="661" t="s">
        <v>6112</v>
      </c>
      <c r="F190" s="664">
        <v>10</v>
      </c>
      <c r="G190" s="664">
        <v>48190</v>
      </c>
      <c r="H190" s="664">
        <v>1</v>
      </c>
      <c r="I190" s="664">
        <v>4819</v>
      </c>
      <c r="J190" s="664">
        <v>10</v>
      </c>
      <c r="K190" s="664">
        <v>48190</v>
      </c>
      <c r="L190" s="664">
        <v>1</v>
      </c>
      <c r="M190" s="664">
        <v>4819</v>
      </c>
      <c r="N190" s="664">
        <v>12</v>
      </c>
      <c r="O190" s="664">
        <v>57828</v>
      </c>
      <c r="P190" s="677">
        <v>1.2</v>
      </c>
      <c r="Q190" s="665">
        <v>4819</v>
      </c>
    </row>
    <row r="191" spans="1:17" ht="14.4" customHeight="1" x14ac:dyDescent="0.3">
      <c r="A191" s="660" t="s">
        <v>576</v>
      </c>
      <c r="B191" s="661" t="s">
        <v>5894</v>
      </c>
      <c r="C191" s="661" t="s">
        <v>5743</v>
      </c>
      <c r="D191" s="661" t="s">
        <v>6113</v>
      </c>
      <c r="E191" s="661" t="s">
        <v>6114</v>
      </c>
      <c r="F191" s="664"/>
      <c r="G191" s="664"/>
      <c r="H191" s="664"/>
      <c r="I191" s="664"/>
      <c r="J191" s="664">
        <v>1</v>
      </c>
      <c r="K191" s="664">
        <v>3547.47</v>
      </c>
      <c r="L191" s="664"/>
      <c r="M191" s="664">
        <v>3547.47</v>
      </c>
      <c r="N191" s="664">
        <v>1</v>
      </c>
      <c r="O191" s="664">
        <v>3547.47</v>
      </c>
      <c r="P191" s="677"/>
      <c r="Q191" s="665">
        <v>3547.47</v>
      </c>
    </row>
    <row r="192" spans="1:17" ht="14.4" customHeight="1" x14ac:dyDescent="0.3">
      <c r="A192" s="660" t="s">
        <v>576</v>
      </c>
      <c r="B192" s="661" t="s">
        <v>5894</v>
      </c>
      <c r="C192" s="661" t="s">
        <v>5743</v>
      </c>
      <c r="D192" s="661" t="s">
        <v>6115</v>
      </c>
      <c r="E192" s="661" t="s">
        <v>6116</v>
      </c>
      <c r="F192" s="664">
        <v>1</v>
      </c>
      <c r="G192" s="664">
        <v>285</v>
      </c>
      <c r="H192" s="664">
        <v>1</v>
      </c>
      <c r="I192" s="664">
        <v>285</v>
      </c>
      <c r="J192" s="664"/>
      <c r="K192" s="664"/>
      <c r="L192" s="664"/>
      <c r="M192" s="664"/>
      <c r="N192" s="664"/>
      <c r="O192" s="664"/>
      <c r="P192" s="677"/>
      <c r="Q192" s="665"/>
    </row>
    <row r="193" spans="1:17" ht="14.4" customHeight="1" x14ac:dyDescent="0.3">
      <c r="A193" s="660" t="s">
        <v>576</v>
      </c>
      <c r="B193" s="661" t="s">
        <v>5894</v>
      </c>
      <c r="C193" s="661" t="s">
        <v>5743</v>
      </c>
      <c r="D193" s="661" t="s">
        <v>6117</v>
      </c>
      <c r="E193" s="661" t="s">
        <v>6118</v>
      </c>
      <c r="F193" s="664">
        <v>39</v>
      </c>
      <c r="G193" s="664">
        <v>200150.73</v>
      </c>
      <c r="H193" s="664">
        <v>1</v>
      </c>
      <c r="I193" s="664">
        <v>5132.0700000000006</v>
      </c>
      <c r="J193" s="664">
        <v>48</v>
      </c>
      <c r="K193" s="664">
        <v>246339.36</v>
      </c>
      <c r="L193" s="664">
        <v>1.2307692307692306</v>
      </c>
      <c r="M193" s="664">
        <v>5132.07</v>
      </c>
      <c r="N193" s="664">
        <v>68</v>
      </c>
      <c r="O193" s="664">
        <v>348980.76</v>
      </c>
      <c r="P193" s="677">
        <v>1.7435897435897436</v>
      </c>
      <c r="Q193" s="665">
        <v>5132.07</v>
      </c>
    </row>
    <row r="194" spans="1:17" ht="14.4" customHeight="1" x14ac:dyDescent="0.3">
      <c r="A194" s="660" t="s">
        <v>576</v>
      </c>
      <c r="B194" s="661" t="s">
        <v>5894</v>
      </c>
      <c r="C194" s="661" t="s">
        <v>5743</v>
      </c>
      <c r="D194" s="661" t="s">
        <v>6119</v>
      </c>
      <c r="E194" s="661" t="s">
        <v>6118</v>
      </c>
      <c r="F194" s="664">
        <v>9</v>
      </c>
      <c r="G194" s="664">
        <v>46188.63</v>
      </c>
      <c r="H194" s="664">
        <v>1</v>
      </c>
      <c r="I194" s="664">
        <v>5132.07</v>
      </c>
      <c r="J194" s="664">
        <v>9</v>
      </c>
      <c r="K194" s="664">
        <v>46188.63</v>
      </c>
      <c r="L194" s="664">
        <v>1</v>
      </c>
      <c r="M194" s="664">
        <v>5132.07</v>
      </c>
      <c r="N194" s="664">
        <v>7</v>
      </c>
      <c r="O194" s="664">
        <v>35924.49</v>
      </c>
      <c r="P194" s="677">
        <v>0.77777777777777779</v>
      </c>
      <c r="Q194" s="665">
        <v>5132.07</v>
      </c>
    </row>
    <row r="195" spans="1:17" ht="14.4" customHeight="1" x14ac:dyDescent="0.3">
      <c r="A195" s="660" t="s">
        <v>576</v>
      </c>
      <c r="B195" s="661" t="s">
        <v>5894</v>
      </c>
      <c r="C195" s="661" t="s">
        <v>5743</v>
      </c>
      <c r="D195" s="661" t="s">
        <v>6120</v>
      </c>
      <c r="E195" s="661" t="s">
        <v>6118</v>
      </c>
      <c r="F195" s="664">
        <v>2</v>
      </c>
      <c r="G195" s="664">
        <v>10585.42</v>
      </c>
      <c r="H195" s="664">
        <v>1</v>
      </c>
      <c r="I195" s="664">
        <v>5292.71</v>
      </c>
      <c r="J195" s="664">
        <v>2</v>
      </c>
      <c r="K195" s="664">
        <v>10585.42</v>
      </c>
      <c r="L195" s="664">
        <v>1</v>
      </c>
      <c r="M195" s="664">
        <v>5292.71</v>
      </c>
      <c r="N195" s="664">
        <v>2</v>
      </c>
      <c r="O195" s="664">
        <v>10585.42</v>
      </c>
      <c r="P195" s="677">
        <v>1</v>
      </c>
      <c r="Q195" s="665">
        <v>5292.71</v>
      </c>
    </row>
    <row r="196" spans="1:17" ht="14.4" customHeight="1" x14ac:dyDescent="0.3">
      <c r="A196" s="660" t="s">
        <v>576</v>
      </c>
      <c r="B196" s="661" t="s">
        <v>5894</v>
      </c>
      <c r="C196" s="661" t="s">
        <v>5743</v>
      </c>
      <c r="D196" s="661" t="s">
        <v>6121</v>
      </c>
      <c r="E196" s="661" t="s">
        <v>6122</v>
      </c>
      <c r="F196" s="664">
        <v>16</v>
      </c>
      <c r="G196" s="664">
        <v>22717.120000000003</v>
      </c>
      <c r="H196" s="664">
        <v>1</v>
      </c>
      <c r="I196" s="664">
        <v>1419.8200000000002</v>
      </c>
      <c r="J196" s="664">
        <v>14</v>
      </c>
      <c r="K196" s="664">
        <v>19877.480000000003</v>
      </c>
      <c r="L196" s="664">
        <v>0.875</v>
      </c>
      <c r="M196" s="664">
        <v>1419.8200000000002</v>
      </c>
      <c r="N196" s="664">
        <v>10</v>
      </c>
      <c r="O196" s="664">
        <v>14198.2</v>
      </c>
      <c r="P196" s="677">
        <v>0.625</v>
      </c>
      <c r="Q196" s="665">
        <v>1419.8200000000002</v>
      </c>
    </row>
    <row r="197" spans="1:17" ht="14.4" customHeight="1" x14ac:dyDescent="0.3">
      <c r="A197" s="660" t="s">
        <v>576</v>
      </c>
      <c r="B197" s="661" t="s">
        <v>5894</v>
      </c>
      <c r="C197" s="661" t="s">
        <v>5743</v>
      </c>
      <c r="D197" s="661" t="s">
        <v>6123</v>
      </c>
      <c r="E197" s="661" t="s">
        <v>6122</v>
      </c>
      <c r="F197" s="664">
        <v>1</v>
      </c>
      <c r="G197" s="664">
        <v>1547.29</v>
      </c>
      <c r="H197" s="664">
        <v>1</v>
      </c>
      <c r="I197" s="664">
        <v>1547.29</v>
      </c>
      <c r="J197" s="664">
        <v>8</v>
      </c>
      <c r="K197" s="664">
        <v>12378.32</v>
      </c>
      <c r="L197" s="664">
        <v>8</v>
      </c>
      <c r="M197" s="664">
        <v>1547.29</v>
      </c>
      <c r="N197" s="664">
        <v>1</v>
      </c>
      <c r="O197" s="664">
        <v>1547.29</v>
      </c>
      <c r="P197" s="677">
        <v>1</v>
      </c>
      <c r="Q197" s="665">
        <v>1547.29</v>
      </c>
    </row>
    <row r="198" spans="1:17" ht="14.4" customHeight="1" x14ac:dyDescent="0.3">
      <c r="A198" s="660" t="s">
        <v>576</v>
      </c>
      <c r="B198" s="661" t="s">
        <v>5894</v>
      </c>
      <c r="C198" s="661" t="s">
        <v>5743</v>
      </c>
      <c r="D198" s="661" t="s">
        <v>6124</v>
      </c>
      <c r="E198" s="661" t="s">
        <v>6122</v>
      </c>
      <c r="F198" s="664"/>
      <c r="G198" s="664"/>
      <c r="H198" s="664"/>
      <c r="I198" s="664"/>
      <c r="J198" s="664">
        <v>11</v>
      </c>
      <c r="K198" s="664">
        <v>18091.810000000001</v>
      </c>
      <c r="L198" s="664"/>
      <c r="M198" s="664">
        <v>1644.71</v>
      </c>
      <c r="N198" s="664"/>
      <c r="O198" s="664"/>
      <c r="P198" s="677"/>
      <c r="Q198" s="665"/>
    </row>
    <row r="199" spans="1:17" ht="14.4" customHeight="1" x14ac:dyDescent="0.3">
      <c r="A199" s="660" t="s">
        <v>576</v>
      </c>
      <c r="B199" s="661" t="s">
        <v>5894</v>
      </c>
      <c r="C199" s="661" t="s">
        <v>5743</v>
      </c>
      <c r="D199" s="661" t="s">
        <v>6125</v>
      </c>
      <c r="E199" s="661" t="s">
        <v>6126</v>
      </c>
      <c r="F199" s="664"/>
      <c r="G199" s="664"/>
      <c r="H199" s="664"/>
      <c r="I199" s="664"/>
      <c r="J199" s="664">
        <v>10</v>
      </c>
      <c r="K199" s="664">
        <v>18861.8</v>
      </c>
      <c r="L199" s="664"/>
      <c r="M199" s="664">
        <v>1886.1799999999998</v>
      </c>
      <c r="N199" s="664"/>
      <c r="O199" s="664"/>
      <c r="P199" s="677"/>
      <c r="Q199" s="665"/>
    </row>
    <row r="200" spans="1:17" ht="14.4" customHeight="1" x14ac:dyDescent="0.3">
      <c r="A200" s="660" t="s">
        <v>576</v>
      </c>
      <c r="B200" s="661" t="s">
        <v>5894</v>
      </c>
      <c r="C200" s="661" t="s">
        <v>5743</v>
      </c>
      <c r="D200" s="661" t="s">
        <v>6127</v>
      </c>
      <c r="E200" s="661" t="s">
        <v>6126</v>
      </c>
      <c r="F200" s="664">
        <v>1</v>
      </c>
      <c r="G200" s="664">
        <v>2034.38</v>
      </c>
      <c r="H200" s="664">
        <v>1</v>
      </c>
      <c r="I200" s="664">
        <v>2034.38</v>
      </c>
      <c r="J200" s="664">
        <v>1</v>
      </c>
      <c r="K200" s="664">
        <v>2034.38</v>
      </c>
      <c r="L200" s="664">
        <v>1</v>
      </c>
      <c r="M200" s="664">
        <v>2034.38</v>
      </c>
      <c r="N200" s="664">
        <v>13</v>
      </c>
      <c r="O200" s="664">
        <v>26446.940000000002</v>
      </c>
      <c r="P200" s="677">
        <v>13</v>
      </c>
      <c r="Q200" s="665">
        <v>2034.38</v>
      </c>
    </row>
    <row r="201" spans="1:17" ht="14.4" customHeight="1" x14ac:dyDescent="0.3">
      <c r="A201" s="660" t="s">
        <v>576</v>
      </c>
      <c r="B201" s="661" t="s">
        <v>5894</v>
      </c>
      <c r="C201" s="661" t="s">
        <v>5743</v>
      </c>
      <c r="D201" s="661" t="s">
        <v>6128</v>
      </c>
      <c r="E201" s="661" t="s">
        <v>6126</v>
      </c>
      <c r="F201" s="664">
        <v>2</v>
      </c>
      <c r="G201" s="664">
        <v>4456.3599999999997</v>
      </c>
      <c r="H201" s="664">
        <v>1</v>
      </c>
      <c r="I201" s="664">
        <v>2228.1799999999998</v>
      </c>
      <c r="J201" s="664">
        <v>8</v>
      </c>
      <c r="K201" s="664">
        <v>17825.439999999999</v>
      </c>
      <c r="L201" s="664">
        <v>4</v>
      </c>
      <c r="M201" s="664">
        <v>2228.1799999999998</v>
      </c>
      <c r="N201" s="664">
        <v>3</v>
      </c>
      <c r="O201" s="664">
        <v>6684.54</v>
      </c>
      <c r="P201" s="677">
        <v>1.5</v>
      </c>
      <c r="Q201" s="665">
        <v>2228.1799999999998</v>
      </c>
    </row>
    <row r="202" spans="1:17" ht="14.4" customHeight="1" x14ac:dyDescent="0.3">
      <c r="A202" s="660" t="s">
        <v>576</v>
      </c>
      <c r="B202" s="661" t="s">
        <v>5894</v>
      </c>
      <c r="C202" s="661" t="s">
        <v>5743</v>
      </c>
      <c r="D202" s="661" t="s">
        <v>6129</v>
      </c>
      <c r="E202" s="661" t="s">
        <v>6130</v>
      </c>
      <c r="F202" s="664">
        <v>1</v>
      </c>
      <c r="G202" s="664">
        <v>2603.5500000000002</v>
      </c>
      <c r="H202" s="664">
        <v>1</v>
      </c>
      <c r="I202" s="664">
        <v>2603.5500000000002</v>
      </c>
      <c r="J202" s="664"/>
      <c r="K202" s="664"/>
      <c r="L202" s="664"/>
      <c r="M202" s="664"/>
      <c r="N202" s="664"/>
      <c r="O202" s="664"/>
      <c r="P202" s="677"/>
      <c r="Q202" s="665"/>
    </row>
    <row r="203" spans="1:17" ht="14.4" customHeight="1" x14ac:dyDescent="0.3">
      <c r="A203" s="660" t="s">
        <v>576</v>
      </c>
      <c r="B203" s="661" t="s">
        <v>5894</v>
      </c>
      <c r="C203" s="661" t="s">
        <v>5743</v>
      </c>
      <c r="D203" s="661" t="s">
        <v>6131</v>
      </c>
      <c r="E203" s="661" t="s">
        <v>6126</v>
      </c>
      <c r="F203" s="664">
        <v>6</v>
      </c>
      <c r="G203" s="664">
        <v>14873.88</v>
      </c>
      <c r="H203" s="664">
        <v>1</v>
      </c>
      <c r="I203" s="664">
        <v>2478.98</v>
      </c>
      <c r="J203" s="664">
        <v>1</v>
      </c>
      <c r="K203" s="664">
        <v>2478.98</v>
      </c>
      <c r="L203" s="664">
        <v>0.16666666666666669</v>
      </c>
      <c r="M203" s="664">
        <v>2478.98</v>
      </c>
      <c r="N203" s="664"/>
      <c r="O203" s="664"/>
      <c r="P203" s="677"/>
      <c r="Q203" s="665"/>
    </row>
    <row r="204" spans="1:17" ht="14.4" customHeight="1" x14ac:dyDescent="0.3">
      <c r="A204" s="660" t="s">
        <v>576</v>
      </c>
      <c r="B204" s="661" t="s">
        <v>5894</v>
      </c>
      <c r="C204" s="661" t="s">
        <v>5743</v>
      </c>
      <c r="D204" s="661" t="s">
        <v>6132</v>
      </c>
      <c r="E204" s="661" t="s">
        <v>6133</v>
      </c>
      <c r="F204" s="664">
        <v>4</v>
      </c>
      <c r="G204" s="664">
        <v>48153.599999999999</v>
      </c>
      <c r="H204" s="664">
        <v>1</v>
      </c>
      <c r="I204" s="664">
        <v>12038.4</v>
      </c>
      <c r="J204" s="664">
        <v>3</v>
      </c>
      <c r="K204" s="664">
        <v>36115.199999999997</v>
      </c>
      <c r="L204" s="664">
        <v>0.75</v>
      </c>
      <c r="M204" s="664">
        <v>12038.4</v>
      </c>
      <c r="N204" s="664">
        <v>2</v>
      </c>
      <c r="O204" s="664">
        <v>24076.799999999999</v>
      </c>
      <c r="P204" s="677">
        <v>0.5</v>
      </c>
      <c r="Q204" s="665">
        <v>12038.4</v>
      </c>
    </row>
    <row r="205" spans="1:17" ht="14.4" customHeight="1" x14ac:dyDescent="0.3">
      <c r="A205" s="660" t="s">
        <v>576</v>
      </c>
      <c r="B205" s="661" t="s">
        <v>5894</v>
      </c>
      <c r="C205" s="661" t="s">
        <v>5743</v>
      </c>
      <c r="D205" s="661" t="s">
        <v>6134</v>
      </c>
      <c r="E205" s="661" t="s">
        <v>6133</v>
      </c>
      <c r="F205" s="664">
        <v>2</v>
      </c>
      <c r="G205" s="664">
        <v>26812.799999999999</v>
      </c>
      <c r="H205" s="664">
        <v>1</v>
      </c>
      <c r="I205" s="664">
        <v>13406.4</v>
      </c>
      <c r="J205" s="664">
        <v>4</v>
      </c>
      <c r="K205" s="664">
        <v>53625.599999999999</v>
      </c>
      <c r="L205" s="664">
        <v>2</v>
      </c>
      <c r="M205" s="664">
        <v>13406.4</v>
      </c>
      <c r="N205" s="664">
        <v>6</v>
      </c>
      <c r="O205" s="664">
        <v>80438.399999999994</v>
      </c>
      <c r="P205" s="677">
        <v>3</v>
      </c>
      <c r="Q205" s="665">
        <v>13406.4</v>
      </c>
    </row>
    <row r="206" spans="1:17" ht="14.4" customHeight="1" x14ac:dyDescent="0.3">
      <c r="A206" s="660" t="s">
        <v>576</v>
      </c>
      <c r="B206" s="661" t="s">
        <v>5894</v>
      </c>
      <c r="C206" s="661" t="s">
        <v>5743</v>
      </c>
      <c r="D206" s="661" t="s">
        <v>6135</v>
      </c>
      <c r="E206" s="661" t="s">
        <v>6136</v>
      </c>
      <c r="F206" s="664">
        <v>1</v>
      </c>
      <c r="G206" s="664">
        <v>15595.2</v>
      </c>
      <c r="H206" s="664">
        <v>1</v>
      </c>
      <c r="I206" s="664">
        <v>15595.2</v>
      </c>
      <c r="J206" s="664">
        <v>5</v>
      </c>
      <c r="K206" s="664">
        <v>77976</v>
      </c>
      <c r="L206" s="664">
        <v>5</v>
      </c>
      <c r="M206" s="664">
        <v>15595.2</v>
      </c>
      <c r="N206" s="664">
        <v>4</v>
      </c>
      <c r="O206" s="664">
        <v>62380.800000000003</v>
      </c>
      <c r="P206" s="677">
        <v>4</v>
      </c>
      <c r="Q206" s="665">
        <v>15595.2</v>
      </c>
    </row>
    <row r="207" spans="1:17" ht="14.4" customHeight="1" x14ac:dyDescent="0.3">
      <c r="A207" s="660" t="s">
        <v>576</v>
      </c>
      <c r="B207" s="661" t="s">
        <v>5894</v>
      </c>
      <c r="C207" s="661" t="s">
        <v>5743</v>
      </c>
      <c r="D207" s="661" t="s">
        <v>6137</v>
      </c>
      <c r="E207" s="661"/>
      <c r="F207" s="664">
        <v>11</v>
      </c>
      <c r="G207" s="664">
        <v>216691.20000000001</v>
      </c>
      <c r="H207" s="664">
        <v>1</v>
      </c>
      <c r="I207" s="664">
        <v>19699.2</v>
      </c>
      <c r="J207" s="664">
        <v>13</v>
      </c>
      <c r="K207" s="664">
        <v>256089.60000000001</v>
      </c>
      <c r="L207" s="664">
        <v>1.1818181818181819</v>
      </c>
      <c r="M207" s="664">
        <v>19699.2</v>
      </c>
      <c r="N207" s="664"/>
      <c r="O207" s="664"/>
      <c r="P207" s="677"/>
      <c r="Q207" s="665"/>
    </row>
    <row r="208" spans="1:17" ht="14.4" customHeight="1" x14ac:dyDescent="0.3">
      <c r="A208" s="660" t="s">
        <v>576</v>
      </c>
      <c r="B208" s="661" t="s">
        <v>5894</v>
      </c>
      <c r="C208" s="661" t="s">
        <v>5743</v>
      </c>
      <c r="D208" s="661" t="s">
        <v>6138</v>
      </c>
      <c r="E208" s="661" t="s">
        <v>6139</v>
      </c>
      <c r="F208" s="664">
        <v>9</v>
      </c>
      <c r="G208" s="664">
        <v>77565.599999999991</v>
      </c>
      <c r="H208" s="664">
        <v>1</v>
      </c>
      <c r="I208" s="664">
        <v>8618.4</v>
      </c>
      <c r="J208" s="664">
        <v>14</v>
      </c>
      <c r="K208" s="664">
        <v>120657.59999999999</v>
      </c>
      <c r="L208" s="664">
        <v>1.5555555555555556</v>
      </c>
      <c r="M208" s="664">
        <v>8618.4</v>
      </c>
      <c r="N208" s="664">
        <v>13</v>
      </c>
      <c r="O208" s="664">
        <v>112039.2</v>
      </c>
      <c r="P208" s="677">
        <v>1.4444444444444446</v>
      </c>
      <c r="Q208" s="665">
        <v>8618.4</v>
      </c>
    </row>
    <row r="209" spans="1:17" ht="14.4" customHeight="1" x14ac:dyDescent="0.3">
      <c r="A209" s="660" t="s">
        <v>576</v>
      </c>
      <c r="B209" s="661" t="s">
        <v>5894</v>
      </c>
      <c r="C209" s="661" t="s">
        <v>5743</v>
      </c>
      <c r="D209" s="661" t="s">
        <v>6140</v>
      </c>
      <c r="E209" s="661" t="s">
        <v>6141</v>
      </c>
      <c r="F209" s="664"/>
      <c r="G209" s="664"/>
      <c r="H209" s="664"/>
      <c r="I209" s="664"/>
      <c r="J209" s="664"/>
      <c r="K209" s="664"/>
      <c r="L209" s="664"/>
      <c r="M209" s="664"/>
      <c r="N209" s="664">
        <v>2</v>
      </c>
      <c r="O209" s="664">
        <v>20656.8</v>
      </c>
      <c r="P209" s="677"/>
      <c r="Q209" s="665">
        <v>10328.4</v>
      </c>
    </row>
    <row r="210" spans="1:17" ht="14.4" customHeight="1" x14ac:dyDescent="0.3">
      <c r="A210" s="660" t="s">
        <v>576</v>
      </c>
      <c r="B210" s="661" t="s">
        <v>5894</v>
      </c>
      <c r="C210" s="661" t="s">
        <v>5743</v>
      </c>
      <c r="D210" s="661" t="s">
        <v>6142</v>
      </c>
      <c r="E210" s="661" t="s">
        <v>6143</v>
      </c>
      <c r="F210" s="664">
        <v>1</v>
      </c>
      <c r="G210" s="664">
        <v>3174.9</v>
      </c>
      <c r="H210" s="664">
        <v>1</v>
      </c>
      <c r="I210" s="664">
        <v>3174.9</v>
      </c>
      <c r="J210" s="664"/>
      <c r="K210" s="664"/>
      <c r="L210" s="664"/>
      <c r="M210" s="664"/>
      <c r="N210" s="664"/>
      <c r="O210" s="664"/>
      <c r="P210" s="677"/>
      <c r="Q210" s="665"/>
    </row>
    <row r="211" spans="1:17" ht="14.4" customHeight="1" x14ac:dyDescent="0.3">
      <c r="A211" s="660" t="s">
        <v>576</v>
      </c>
      <c r="B211" s="661" t="s">
        <v>5894</v>
      </c>
      <c r="C211" s="661" t="s">
        <v>5743</v>
      </c>
      <c r="D211" s="661" t="s">
        <v>6144</v>
      </c>
      <c r="E211" s="661" t="s">
        <v>6145</v>
      </c>
      <c r="F211" s="664">
        <v>2</v>
      </c>
      <c r="G211" s="664">
        <v>2446</v>
      </c>
      <c r="H211" s="664">
        <v>1</v>
      </c>
      <c r="I211" s="664">
        <v>1223</v>
      </c>
      <c r="J211" s="664">
        <v>9</v>
      </c>
      <c r="K211" s="664">
        <v>11007</v>
      </c>
      <c r="L211" s="664">
        <v>4.5</v>
      </c>
      <c r="M211" s="664">
        <v>1223</v>
      </c>
      <c r="N211" s="664">
        <v>8</v>
      </c>
      <c r="O211" s="664">
        <v>9784</v>
      </c>
      <c r="P211" s="677">
        <v>4</v>
      </c>
      <c r="Q211" s="665">
        <v>1223</v>
      </c>
    </row>
    <row r="212" spans="1:17" ht="14.4" customHeight="1" x14ac:dyDescent="0.3">
      <c r="A212" s="660" t="s">
        <v>576</v>
      </c>
      <c r="B212" s="661" t="s">
        <v>5894</v>
      </c>
      <c r="C212" s="661" t="s">
        <v>5743</v>
      </c>
      <c r="D212" s="661" t="s">
        <v>6146</v>
      </c>
      <c r="E212" s="661" t="s">
        <v>6147</v>
      </c>
      <c r="F212" s="664">
        <v>1</v>
      </c>
      <c r="G212" s="664">
        <v>7116.71</v>
      </c>
      <c r="H212" s="664">
        <v>1</v>
      </c>
      <c r="I212" s="664">
        <v>7116.71</v>
      </c>
      <c r="J212" s="664">
        <v>2</v>
      </c>
      <c r="K212" s="664">
        <v>14233.42</v>
      </c>
      <c r="L212" s="664">
        <v>2</v>
      </c>
      <c r="M212" s="664">
        <v>7116.71</v>
      </c>
      <c r="N212" s="664"/>
      <c r="O212" s="664"/>
      <c r="P212" s="677"/>
      <c r="Q212" s="665"/>
    </row>
    <row r="213" spans="1:17" ht="14.4" customHeight="1" x14ac:dyDescent="0.3">
      <c r="A213" s="660" t="s">
        <v>576</v>
      </c>
      <c r="B213" s="661" t="s">
        <v>5894</v>
      </c>
      <c r="C213" s="661" t="s">
        <v>5743</v>
      </c>
      <c r="D213" s="661" t="s">
        <v>6148</v>
      </c>
      <c r="E213" s="661" t="s">
        <v>6122</v>
      </c>
      <c r="F213" s="664">
        <v>5</v>
      </c>
      <c r="G213" s="664">
        <v>6373.65</v>
      </c>
      <c r="H213" s="664">
        <v>1</v>
      </c>
      <c r="I213" s="664">
        <v>1274.73</v>
      </c>
      <c r="J213" s="664">
        <v>6</v>
      </c>
      <c r="K213" s="664">
        <v>7648.38</v>
      </c>
      <c r="L213" s="664">
        <v>1.2000000000000002</v>
      </c>
      <c r="M213" s="664">
        <v>1274.73</v>
      </c>
      <c r="N213" s="664">
        <v>3</v>
      </c>
      <c r="O213" s="664">
        <v>3824.19</v>
      </c>
      <c r="P213" s="677">
        <v>0.60000000000000009</v>
      </c>
      <c r="Q213" s="665">
        <v>1274.73</v>
      </c>
    </row>
    <row r="214" spans="1:17" ht="14.4" customHeight="1" x14ac:dyDescent="0.3">
      <c r="A214" s="660" t="s">
        <v>576</v>
      </c>
      <c r="B214" s="661" t="s">
        <v>5894</v>
      </c>
      <c r="C214" s="661" t="s">
        <v>5743</v>
      </c>
      <c r="D214" s="661" t="s">
        <v>6149</v>
      </c>
      <c r="E214" s="661" t="s">
        <v>6150</v>
      </c>
      <c r="F214" s="664">
        <v>1</v>
      </c>
      <c r="G214" s="664">
        <v>10628.95</v>
      </c>
      <c r="H214" s="664">
        <v>1</v>
      </c>
      <c r="I214" s="664">
        <v>10628.95</v>
      </c>
      <c r="J214" s="664">
        <v>1</v>
      </c>
      <c r="K214" s="664">
        <v>10628.95</v>
      </c>
      <c r="L214" s="664">
        <v>1</v>
      </c>
      <c r="M214" s="664">
        <v>10628.95</v>
      </c>
      <c r="N214" s="664">
        <v>1</v>
      </c>
      <c r="O214" s="664">
        <v>10628.95</v>
      </c>
      <c r="P214" s="677">
        <v>1</v>
      </c>
      <c r="Q214" s="665">
        <v>10628.95</v>
      </c>
    </row>
    <row r="215" spans="1:17" ht="14.4" customHeight="1" x14ac:dyDescent="0.3">
      <c r="A215" s="660" t="s">
        <v>576</v>
      </c>
      <c r="B215" s="661" t="s">
        <v>5894</v>
      </c>
      <c r="C215" s="661" t="s">
        <v>5743</v>
      </c>
      <c r="D215" s="661" t="s">
        <v>6151</v>
      </c>
      <c r="E215" s="661" t="s">
        <v>6152</v>
      </c>
      <c r="F215" s="664">
        <v>1</v>
      </c>
      <c r="G215" s="664">
        <v>37159</v>
      </c>
      <c r="H215" s="664">
        <v>1</v>
      </c>
      <c r="I215" s="664">
        <v>37159</v>
      </c>
      <c r="J215" s="664"/>
      <c r="K215" s="664"/>
      <c r="L215" s="664"/>
      <c r="M215" s="664"/>
      <c r="N215" s="664"/>
      <c r="O215" s="664"/>
      <c r="P215" s="677"/>
      <c r="Q215" s="665"/>
    </row>
    <row r="216" spans="1:17" ht="14.4" customHeight="1" x14ac:dyDescent="0.3">
      <c r="A216" s="660" t="s">
        <v>576</v>
      </c>
      <c r="B216" s="661" t="s">
        <v>5894</v>
      </c>
      <c r="C216" s="661" t="s">
        <v>5743</v>
      </c>
      <c r="D216" s="661" t="s">
        <v>6153</v>
      </c>
      <c r="E216" s="661" t="s">
        <v>6154</v>
      </c>
      <c r="F216" s="664">
        <v>1</v>
      </c>
      <c r="G216" s="664">
        <v>43347</v>
      </c>
      <c r="H216" s="664">
        <v>1</v>
      </c>
      <c r="I216" s="664">
        <v>43347</v>
      </c>
      <c r="J216" s="664">
        <v>3</v>
      </c>
      <c r="K216" s="664">
        <v>117036</v>
      </c>
      <c r="L216" s="664">
        <v>2.6999792373174616</v>
      </c>
      <c r="M216" s="664">
        <v>39012</v>
      </c>
      <c r="N216" s="664">
        <v>4</v>
      </c>
      <c r="O216" s="664">
        <v>156048</v>
      </c>
      <c r="P216" s="677">
        <v>3.599972316423282</v>
      </c>
      <c r="Q216" s="665">
        <v>39012</v>
      </c>
    </row>
    <row r="217" spans="1:17" ht="14.4" customHeight="1" x14ac:dyDescent="0.3">
      <c r="A217" s="660" t="s">
        <v>576</v>
      </c>
      <c r="B217" s="661" t="s">
        <v>5894</v>
      </c>
      <c r="C217" s="661" t="s">
        <v>5743</v>
      </c>
      <c r="D217" s="661" t="s">
        <v>6155</v>
      </c>
      <c r="E217" s="661" t="s">
        <v>6156</v>
      </c>
      <c r="F217" s="664">
        <v>1</v>
      </c>
      <c r="G217" s="664">
        <v>5613</v>
      </c>
      <c r="H217" s="664">
        <v>1</v>
      </c>
      <c r="I217" s="664">
        <v>5613</v>
      </c>
      <c r="J217" s="664">
        <v>2</v>
      </c>
      <c r="K217" s="664">
        <v>11226</v>
      </c>
      <c r="L217" s="664">
        <v>2</v>
      </c>
      <c r="M217" s="664">
        <v>5613</v>
      </c>
      <c r="N217" s="664"/>
      <c r="O217" s="664"/>
      <c r="P217" s="677"/>
      <c r="Q217" s="665"/>
    </row>
    <row r="218" spans="1:17" ht="14.4" customHeight="1" x14ac:dyDescent="0.3">
      <c r="A218" s="660" t="s">
        <v>576</v>
      </c>
      <c r="B218" s="661" t="s">
        <v>5894</v>
      </c>
      <c r="C218" s="661" t="s">
        <v>5743</v>
      </c>
      <c r="D218" s="661" t="s">
        <v>6157</v>
      </c>
      <c r="E218" s="661" t="s">
        <v>6158</v>
      </c>
      <c r="F218" s="664">
        <v>1</v>
      </c>
      <c r="G218" s="664">
        <v>37159</v>
      </c>
      <c r="H218" s="664">
        <v>1</v>
      </c>
      <c r="I218" s="664">
        <v>37159</v>
      </c>
      <c r="J218" s="664"/>
      <c r="K218" s="664"/>
      <c r="L218" s="664"/>
      <c r="M218" s="664"/>
      <c r="N218" s="664">
        <v>2</v>
      </c>
      <c r="O218" s="664">
        <v>74318</v>
      </c>
      <c r="P218" s="677">
        <v>2</v>
      </c>
      <c r="Q218" s="665">
        <v>37159</v>
      </c>
    </row>
    <row r="219" spans="1:17" ht="14.4" customHeight="1" x14ac:dyDescent="0.3">
      <c r="A219" s="660" t="s">
        <v>576</v>
      </c>
      <c r="B219" s="661" t="s">
        <v>5894</v>
      </c>
      <c r="C219" s="661" t="s">
        <v>5743</v>
      </c>
      <c r="D219" s="661" t="s">
        <v>6159</v>
      </c>
      <c r="E219" s="661" t="s">
        <v>6160</v>
      </c>
      <c r="F219" s="664">
        <v>3</v>
      </c>
      <c r="G219" s="664">
        <v>62283</v>
      </c>
      <c r="H219" s="664">
        <v>1</v>
      </c>
      <c r="I219" s="664">
        <v>20761</v>
      </c>
      <c r="J219" s="664">
        <v>4</v>
      </c>
      <c r="K219" s="664">
        <v>83044</v>
      </c>
      <c r="L219" s="664">
        <v>1.3333333333333333</v>
      </c>
      <c r="M219" s="664">
        <v>20761</v>
      </c>
      <c r="N219" s="664">
        <v>6</v>
      </c>
      <c r="O219" s="664">
        <v>124566</v>
      </c>
      <c r="P219" s="677">
        <v>2</v>
      </c>
      <c r="Q219" s="665">
        <v>20761</v>
      </c>
    </row>
    <row r="220" spans="1:17" ht="14.4" customHeight="1" x14ac:dyDescent="0.3">
      <c r="A220" s="660" t="s">
        <v>576</v>
      </c>
      <c r="B220" s="661" t="s">
        <v>5894</v>
      </c>
      <c r="C220" s="661" t="s">
        <v>5743</v>
      </c>
      <c r="D220" s="661" t="s">
        <v>6161</v>
      </c>
      <c r="E220" s="661" t="s">
        <v>6162</v>
      </c>
      <c r="F220" s="664"/>
      <c r="G220" s="664"/>
      <c r="H220" s="664"/>
      <c r="I220" s="664"/>
      <c r="J220" s="664"/>
      <c r="K220" s="664"/>
      <c r="L220" s="664"/>
      <c r="M220" s="664"/>
      <c r="N220" s="664">
        <v>2</v>
      </c>
      <c r="O220" s="664">
        <v>4694</v>
      </c>
      <c r="P220" s="677"/>
      <c r="Q220" s="665">
        <v>2347</v>
      </c>
    </row>
    <row r="221" spans="1:17" ht="14.4" customHeight="1" x14ac:dyDescent="0.3">
      <c r="A221" s="660" t="s">
        <v>576</v>
      </c>
      <c r="B221" s="661" t="s">
        <v>5894</v>
      </c>
      <c r="C221" s="661" t="s">
        <v>5743</v>
      </c>
      <c r="D221" s="661" t="s">
        <v>6163</v>
      </c>
      <c r="E221" s="661" t="s">
        <v>6164</v>
      </c>
      <c r="F221" s="664">
        <v>1</v>
      </c>
      <c r="G221" s="664">
        <v>6086</v>
      </c>
      <c r="H221" s="664">
        <v>1</v>
      </c>
      <c r="I221" s="664">
        <v>6086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576</v>
      </c>
      <c r="B222" s="661" t="s">
        <v>5894</v>
      </c>
      <c r="C222" s="661" t="s">
        <v>5743</v>
      </c>
      <c r="D222" s="661" t="s">
        <v>6165</v>
      </c>
      <c r="E222" s="661" t="s">
        <v>6103</v>
      </c>
      <c r="F222" s="664">
        <v>3</v>
      </c>
      <c r="G222" s="664">
        <v>547.20000000000005</v>
      </c>
      <c r="H222" s="664">
        <v>1</v>
      </c>
      <c r="I222" s="664">
        <v>182.4</v>
      </c>
      <c r="J222" s="664">
        <v>5</v>
      </c>
      <c r="K222" s="664">
        <v>912</v>
      </c>
      <c r="L222" s="664">
        <v>1.6666666666666665</v>
      </c>
      <c r="M222" s="664">
        <v>182.4</v>
      </c>
      <c r="N222" s="664">
        <v>1</v>
      </c>
      <c r="O222" s="664">
        <v>182.4</v>
      </c>
      <c r="P222" s="677">
        <v>0.33333333333333331</v>
      </c>
      <c r="Q222" s="665">
        <v>182.4</v>
      </c>
    </row>
    <row r="223" spans="1:17" ht="14.4" customHeight="1" x14ac:dyDescent="0.3">
      <c r="A223" s="660" t="s">
        <v>576</v>
      </c>
      <c r="B223" s="661" t="s">
        <v>5894</v>
      </c>
      <c r="C223" s="661" t="s">
        <v>5743</v>
      </c>
      <c r="D223" s="661" t="s">
        <v>6166</v>
      </c>
      <c r="E223" s="661" t="s">
        <v>6167</v>
      </c>
      <c r="F223" s="664">
        <v>11</v>
      </c>
      <c r="G223" s="664">
        <v>509101.23</v>
      </c>
      <c r="H223" s="664">
        <v>1</v>
      </c>
      <c r="I223" s="664">
        <v>46281.93</v>
      </c>
      <c r="J223" s="664">
        <v>6</v>
      </c>
      <c r="K223" s="664">
        <v>277691.58</v>
      </c>
      <c r="L223" s="664">
        <v>0.54545454545454553</v>
      </c>
      <c r="M223" s="664">
        <v>46281.93</v>
      </c>
      <c r="N223" s="664">
        <v>7</v>
      </c>
      <c r="O223" s="664">
        <v>323973.51</v>
      </c>
      <c r="P223" s="677">
        <v>0.63636363636363635</v>
      </c>
      <c r="Q223" s="665">
        <v>46281.93</v>
      </c>
    </row>
    <row r="224" spans="1:17" ht="14.4" customHeight="1" x14ac:dyDescent="0.3">
      <c r="A224" s="660" t="s">
        <v>576</v>
      </c>
      <c r="B224" s="661" t="s">
        <v>5894</v>
      </c>
      <c r="C224" s="661" t="s">
        <v>5743</v>
      </c>
      <c r="D224" s="661" t="s">
        <v>6168</v>
      </c>
      <c r="E224" s="661" t="s">
        <v>6169</v>
      </c>
      <c r="F224" s="664">
        <v>5</v>
      </c>
      <c r="G224" s="664">
        <v>22463.449999999997</v>
      </c>
      <c r="H224" s="664">
        <v>1</v>
      </c>
      <c r="I224" s="664">
        <v>4492.6899999999996</v>
      </c>
      <c r="J224" s="664">
        <v>3</v>
      </c>
      <c r="K224" s="664">
        <v>13478.07</v>
      </c>
      <c r="L224" s="664">
        <v>0.60000000000000009</v>
      </c>
      <c r="M224" s="664">
        <v>4492.6899999999996</v>
      </c>
      <c r="N224" s="664">
        <v>5</v>
      </c>
      <c r="O224" s="664">
        <v>22463.449999999997</v>
      </c>
      <c r="P224" s="677">
        <v>1</v>
      </c>
      <c r="Q224" s="665">
        <v>4492.6899999999996</v>
      </c>
    </row>
    <row r="225" spans="1:17" ht="14.4" customHeight="1" x14ac:dyDescent="0.3">
      <c r="A225" s="660" t="s">
        <v>576</v>
      </c>
      <c r="B225" s="661" t="s">
        <v>5894</v>
      </c>
      <c r="C225" s="661" t="s">
        <v>5743</v>
      </c>
      <c r="D225" s="661" t="s">
        <v>6170</v>
      </c>
      <c r="E225" s="661" t="s">
        <v>6171</v>
      </c>
      <c r="F225" s="664">
        <v>3</v>
      </c>
      <c r="G225" s="664">
        <v>130784.40000000001</v>
      </c>
      <c r="H225" s="664">
        <v>1</v>
      </c>
      <c r="I225" s="664">
        <v>43594.8</v>
      </c>
      <c r="J225" s="664">
        <v>2</v>
      </c>
      <c r="K225" s="664">
        <v>87189.6</v>
      </c>
      <c r="L225" s="664">
        <v>0.66666666666666663</v>
      </c>
      <c r="M225" s="664">
        <v>43594.8</v>
      </c>
      <c r="N225" s="664">
        <v>3</v>
      </c>
      <c r="O225" s="664">
        <v>130784.40000000001</v>
      </c>
      <c r="P225" s="677">
        <v>1</v>
      </c>
      <c r="Q225" s="665">
        <v>43594.8</v>
      </c>
    </row>
    <row r="226" spans="1:17" ht="14.4" customHeight="1" x14ac:dyDescent="0.3">
      <c r="A226" s="660" t="s">
        <v>576</v>
      </c>
      <c r="B226" s="661" t="s">
        <v>5894</v>
      </c>
      <c r="C226" s="661" t="s">
        <v>5743</v>
      </c>
      <c r="D226" s="661" t="s">
        <v>6172</v>
      </c>
      <c r="E226" s="661" t="s">
        <v>6173</v>
      </c>
      <c r="F226" s="664">
        <v>2</v>
      </c>
      <c r="G226" s="664">
        <v>37064.199999999997</v>
      </c>
      <c r="H226" s="664">
        <v>1</v>
      </c>
      <c r="I226" s="664">
        <v>18532.099999999999</v>
      </c>
      <c r="J226" s="664">
        <v>2</v>
      </c>
      <c r="K226" s="664">
        <v>37064.199999999997</v>
      </c>
      <c r="L226" s="664">
        <v>1</v>
      </c>
      <c r="M226" s="664">
        <v>18532.099999999999</v>
      </c>
      <c r="N226" s="664">
        <v>2</v>
      </c>
      <c r="O226" s="664">
        <v>37064.199999999997</v>
      </c>
      <c r="P226" s="677">
        <v>1</v>
      </c>
      <c r="Q226" s="665">
        <v>18532.099999999999</v>
      </c>
    </row>
    <row r="227" spans="1:17" ht="14.4" customHeight="1" x14ac:dyDescent="0.3">
      <c r="A227" s="660" t="s">
        <v>576</v>
      </c>
      <c r="B227" s="661" t="s">
        <v>5894</v>
      </c>
      <c r="C227" s="661" t="s">
        <v>5743</v>
      </c>
      <c r="D227" s="661" t="s">
        <v>6174</v>
      </c>
      <c r="E227" s="661" t="s">
        <v>6173</v>
      </c>
      <c r="F227" s="664"/>
      <c r="G227" s="664"/>
      <c r="H227" s="664"/>
      <c r="I227" s="664"/>
      <c r="J227" s="664">
        <v>2</v>
      </c>
      <c r="K227" s="664">
        <v>54512.4</v>
      </c>
      <c r="L227" s="664"/>
      <c r="M227" s="664">
        <v>27256.2</v>
      </c>
      <c r="N227" s="664">
        <v>2</v>
      </c>
      <c r="O227" s="664">
        <v>54512.4</v>
      </c>
      <c r="P227" s="677"/>
      <c r="Q227" s="665">
        <v>27256.2</v>
      </c>
    </row>
    <row r="228" spans="1:17" ht="14.4" customHeight="1" x14ac:dyDescent="0.3">
      <c r="A228" s="660" t="s">
        <v>576</v>
      </c>
      <c r="B228" s="661" t="s">
        <v>5894</v>
      </c>
      <c r="C228" s="661" t="s">
        <v>5743</v>
      </c>
      <c r="D228" s="661" t="s">
        <v>6175</v>
      </c>
      <c r="E228" s="661" t="s">
        <v>6176</v>
      </c>
      <c r="F228" s="664"/>
      <c r="G228" s="664"/>
      <c r="H228" s="664"/>
      <c r="I228" s="664"/>
      <c r="J228" s="664"/>
      <c r="K228" s="664"/>
      <c r="L228" s="664"/>
      <c r="M228" s="664"/>
      <c r="N228" s="664">
        <v>1</v>
      </c>
      <c r="O228" s="664">
        <v>50148.6</v>
      </c>
      <c r="P228" s="677"/>
      <c r="Q228" s="665">
        <v>50148.6</v>
      </c>
    </row>
    <row r="229" spans="1:17" ht="14.4" customHeight="1" x14ac:dyDescent="0.3">
      <c r="A229" s="660" t="s">
        <v>576</v>
      </c>
      <c r="B229" s="661" t="s">
        <v>5894</v>
      </c>
      <c r="C229" s="661" t="s">
        <v>5743</v>
      </c>
      <c r="D229" s="661" t="s">
        <v>6177</v>
      </c>
      <c r="E229" s="661" t="s">
        <v>6178</v>
      </c>
      <c r="F229" s="664"/>
      <c r="G229" s="664"/>
      <c r="H229" s="664"/>
      <c r="I229" s="664"/>
      <c r="J229" s="664"/>
      <c r="K229" s="664"/>
      <c r="L229" s="664"/>
      <c r="M229" s="664"/>
      <c r="N229" s="664">
        <v>1</v>
      </c>
      <c r="O229" s="664">
        <v>32428.85</v>
      </c>
      <c r="P229" s="677"/>
      <c r="Q229" s="665">
        <v>32428.85</v>
      </c>
    </row>
    <row r="230" spans="1:17" ht="14.4" customHeight="1" x14ac:dyDescent="0.3">
      <c r="A230" s="660" t="s">
        <v>576</v>
      </c>
      <c r="B230" s="661" t="s">
        <v>5894</v>
      </c>
      <c r="C230" s="661" t="s">
        <v>5743</v>
      </c>
      <c r="D230" s="661" t="s">
        <v>6179</v>
      </c>
      <c r="E230" s="661" t="s">
        <v>6180</v>
      </c>
      <c r="F230" s="664">
        <v>42</v>
      </c>
      <c r="G230" s="664">
        <v>3444</v>
      </c>
      <c r="H230" s="664">
        <v>1</v>
      </c>
      <c r="I230" s="664">
        <v>82</v>
      </c>
      <c r="J230" s="664"/>
      <c r="K230" s="664"/>
      <c r="L230" s="664"/>
      <c r="M230" s="664"/>
      <c r="N230" s="664">
        <v>898</v>
      </c>
      <c r="O230" s="664">
        <v>73636</v>
      </c>
      <c r="P230" s="677">
        <v>21.38095238095238</v>
      </c>
      <c r="Q230" s="665">
        <v>82</v>
      </c>
    </row>
    <row r="231" spans="1:17" ht="14.4" customHeight="1" x14ac:dyDescent="0.3">
      <c r="A231" s="660" t="s">
        <v>576</v>
      </c>
      <c r="B231" s="661" t="s">
        <v>5894</v>
      </c>
      <c r="C231" s="661" t="s">
        <v>5743</v>
      </c>
      <c r="D231" s="661" t="s">
        <v>6181</v>
      </c>
      <c r="E231" s="661" t="s">
        <v>6182</v>
      </c>
      <c r="F231" s="664">
        <v>5</v>
      </c>
      <c r="G231" s="664">
        <v>79500</v>
      </c>
      <c r="H231" s="664">
        <v>1</v>
      </c>
      <c r="I231" s="664">
        <v>15900</v>
      </c>
      <c r="J231" s="664">
        <v>7</v>
      </c>
      <c r="K231" s="664">
        <v>111300</v>
      </c>
      <c r="L231" s="664">
        <v>1.4</v>
      </c>
      <c r="M231" s="664">
        <v>15900</v>
      </c>
      <c r="N231" s="664"/>
      <c r="O231" s="664"/>
      <c r="P231" s="677"/>
      <c r="Q231" s="665"/>
    </row>
    <row r="232" spans="1:17" ht="14.4" customHeight="1" x14ac:dyDescent="0.3">
      <c r="A232" s="660" t="s">
        <v>576</v>
      </c>
      <c r="B232" s="661" t="s">
        <v>5894</v>
      </c>
      <c r="C232" s="661" t="s">
        <v>5743</v>
      </c>
      <c r="D232" s="661" t="s">
        <v>6183</v>
      </c>
      <c r="E232" s="661" t="s">
        <v>6184</v>
      </c>
      <c r="F232" s="664">
        <v>6</v>
      </c>
      <c r="G232" s="664">
        <v>36690</v>
      </c>
      <c r="H232" s="664">
        <v>1</v>
      </c>
      <c r="I232" s="664">
        <v>6115</v>
      </c>
      <c r="J232" s="664">
        <v>24</v>
      </c>
      <c r="K232" s="664">
        <v>134530</v>
      </c>
      <c r="L232" s="664">
        <v>3.6666666666666665</v>
      </c>
      <c r="M232" s="664">
        <v>5605.416666666667</v>
      </c>
      <c r="N232" s="664">
        <v>2</v>
      </c>
      <c r="O232" s="664">
        <v>12230</v>
      </c>
      <c r="P232" s="677">
        <v>0.33333333333333331</v>
      </c>
      <c r="Q232" s="665">
        <v>6115</v>
      </c>
    </row>
    <row r="233" spans="1:17" ht="14.4" customHeight="1" x14ac:dyDescent="0.3">
      <c r="A233" s="660" t="s">
        <v>576</v>
      </c>
      <c r="B233" s="661" t="s">
        <v>5894</v>
      </c>
      <c r="C233" s="661" t="s">
        <v>5743</v>
      </c>
      <c r="D233" s="661" t="s">
        <v>6185</v>
      </c>
      <c r="E233" s="661" t="s">
        <v>6186</v>
      </c>
      <c r="F233" s="664">
        <v>4</v>
      </c>
      <c r="G233" s="664">
        <v>35760</v>
      </c>
      <c r="H233" s="664">
        <v>1</v>
      </c>
      <c r="I233" s="664">
        <v>8940</v>
      </c>
      <c r="J233" s="664">
        <v>9</v>
      </c>
      <c r="K233" s="664">
        <v>80460</v>
      </c>
      <c r="L233" s="664">
        <v>2.25</v>
      </c>
      <c r="M233" s="664">
        <v>8940</v>
      </c>
      <c r="N233" s="664">
        <v>16</v>
      </c>
      <c r="O233" s="664">
        <v>143040</v>
      </c>
      <c r="P233" s="677">
        <v>4</v>
      </c>
      <c r="Q233" s="665">
        <v>8940</v>
      </c>
    </row>
    <row r="234" spans="1:17" ht="14.4" customHeight="1" x14ac:dyDescent="0.3">
      <c r="A234" s="660" t="s">
        <v>576</v>
      </c>
      <c r="B234" s="661" t="s">
        <v>5894</v>
      </c>
      <c r="C234" s="661" t="s">
        <v>5743</v>
      </c>
      <c r="D234" s="661" t="s">
        <v>6187</v>
      </c>
      <c r="E234" s="661" t="s">
        <v>6188</v>
      </c>
      <c r="F234" s="664">
        <v>31</v>
      </c>
      <c r="G234" s="664">
        <v>11212.39</v>
      </c>
      <c r="H234" s="664">
        <v>1</v>
      </c>
      <c r="I234" s="664">
        <v>361.69</v>
      </c>
      <c r="J234" s="664">
        <v>11</v>
      </c>
      <c r="K234" s="664">
        <v>3978.59</v>
      </c>
      <c r="L234" s="664">
        <v>0.35483870967741937</v>
      </c>
      <c r="M234" s="664">
        <v>361.69</v>
      </c>
      <c r="N234" s="664">
        <v>7</v>
      </c>
      <c r="O234" s="664">
        <v>2531.83</v>
      </c>
      <c r="P234" s="677">
        <v>0.22580645161290322</v>
      </c>
      <c r="Q234" s="665">
        <v>361.69</v>
      </c>
    </row>
    <row r="235" spans="1:17" ht="14.4" customHeight="1" x14ac:dyDescent="0.3">
      <c r="A235" s="660" t="s">
        <v>576</v>
      </c>
      <c r="B235" s="661" t="s">
        <v>5894</v>
      </c>
      <c r="C235" s="661" t="s">
        <v>5743</v>
      </c>
      <c r="D235" s="661" t="s">
        <v>6189</v>
      </c>
      <c r="E235" s="661" t="s">
        <v>6190</v>
      </c>
      <c r="F235" s="664"/>
      <c r="G235" s="664"/>
      <c r="H235" s="664"/>
      <c r="I235" s="664"/>
      <c r="J235" s="664">
        <v>1</v>
      </c>
      <c r="K235" s="664">
        <v>10712.89</v>
      </c>
      <c r="L235" s="664"/>
      <c r="M235" s="664">
        <v>10712.89</v>
      </c>
      <c r="N235" s="664">
        <v>1</v>
      </c>
      <c r="O235" s="664">
        <v>10712.89</v>
      </c>
      <c r="P235" s="677"/>
      <c r="Q235" s="665">
        <v>10712.89</v>
      </c>
    </row>
    <row r="236" spans="1:17" ht="14.4" customHeight="1" x14ac:dyDescent="0.3">
      <c r="A236" s="660" t="s">
        <v>576</v>
      </c>
      <c r="B236" s="661" t="s">
        <v>5894</v>
      </c>
      <c r="C236" s="661" t="s">
        <v>5743</v>
      </c>
      <c r="D236" s="661" t="s">
        <v>6191</v>
      </c>
      <c r="E236" s="661" t="s">
        <v>6192</v>
      </c>
      <c r="F236" s="664">
        <v>2</v>
      </c>
      <c r="G236" s="664">
        <v>16206</v>
      </c>
      <c r="H236" s="664">
        <v>1</v>
      </c>
      <c r="I236" s="664">
        <v>8103</v>
      </c>
      <c r="J236" s="664"/>
      <c r="K236" s="664"/>
      <c r="L236" s="664"/>
      <c r="M236" s="664"/>
      <c r="N236" s="664"/>
      <c r="O236" s="664"/>
      <c r="P236" s="677"/>
      <c r="Q236" s="665"/>
    </row>
    <row r="237" spans="1:17" ht="14.4" customHeight="1" x14ac:dyDescent="0.3">
      <c r="A237" s="660" t="s">
        <v>576</v>
      </c>
      <c r="B237" s="661" t="s">
        <v>5894</v>
      </c>
      <c r="C237" s="661" t="s">
        <v>5743</v>
      </c>
      <c r="D237" s="661" t="s">
        <v>6193</v>
      </c>
      <c r="E237" s="661" t="s">
        <v>6194</v>
      </c>
      <c r="F237" s="664">
        <v>100</v>
      </c>
      <c r="G237" s="664">
        <v>502428.99999999994</v>
      </c>
      <c r="H237" s="664">
        <v>1</v>
      </c>
      <c r="I237" s="664">
        <v>5024.2899999999991</v>
      </c>
      <c r="J237" s="664">
        <v>82</v>
      </c>
      <c r="K237" s="664">
        <v>411991.77999999997</v>
      </c>
      <c r="L237" s="664">
        <v>0.82000000000000006</v>
      </c>
      <c r="M237" s="664">
        <v>5024.29</v>
      </c>
      <c r="N237" s="664">
        <v>98</v>
      </c>
      <c r="O237" s="664">
        <v>492380.42</v>
      </c>
      <c r="P237" s="677">
        <v>0.98000000000000009</v>
      </c>
      <c r="Q237" s="665">
        <v>5024.29</v>
      </c>
    </row>
    <row r="238" spans="1:17" ht="14.4" customHeight="1" x14ac:dyDescent="0.3">
      <c r="A238" s="660" t="s">
        <v>576</v>
      </c>
      <c r="B238" s="661" t="s">
        <v>5894</v>
      </c>
      <c r="C238" s="661" t="s">
        <v>5743</v>
      </c>
      <c r="D238" s="661" t="s">
        <v>6195</v>
      </c>
      <c r="E238" s="661" t="s">
        <v>6196</v>
      </c>
      <c r="F238" s="664">
        <v>11</v>
      </c>
      <c r="G238" s="664">
        <v>55267.19</v>
      </c>
      <c r="H238" s="664">
        <v>1</v>
      </c>
      <c r="I238" s="664">
        <v>5024.29</v>
      </c>
      <c r="J238" s="664">
        <v>15</v>
      </c>
      <c r="K238" s="664">
        <v>75364.349999999991</v>
      </c>
      <c r="L238" s="664">
        <v>1.3636363636363633</v>
      </c>
      <c r="M238" s="664">
        <v>5024.2899999999991</v>
      </c>
      <c r="N238" s="664">
        <v>16</v>
      </c>
      <c r="O238" s="664">
        <v>80388.639999999999</v>
      </c>
      <c r="P238" s="677">
        <v>1.4545454545454544</v>
      </c>
      <c r="Q238" s="665">
        <v>5024.29</v>
      </c>
    </row>
    <row r="239" spans="1:17" ht="14.4" customHeight="1" x14ac:dyDescent="0.3">
      <c r="A239" s="660" t="s">
        <v>576</v>
      </c>
      <c r="B239" s="661" t="s">
        <v>5894</v>
      </c>
      <c r="C239" s="661" t="s">
        <v>5743</v>
      </c>
      <c r="D239" s="661" t="s">
        <v>6197</v>
      </c>
      <c r="E239" s="661" t="s">
        <v>6198</v>
      </c>
      <c r="F239" s="664">
        <v>4</v>
      </c>
      <c r="G239" s="664">
        <v>10297.32</v>
      </c>
      <c r="H239" s="664">
        <v>1</v>
      </c>
      <c r="I239" s="664">
        <v>2574.33</v>
      </c>
      <c r="J239" s="664"/>
      <c r="K239" s="664"/>
      <c r="L239" s="664"/>
      <c r="M239" s="664"/>
      <c r="N239" s="664"/>
      <c r="O239" s="664"/>
      <c r="P239" s="677"/>
      <c r="Q239" s="665"/>
    </row>
    <row r="240" spans="1:17" ht="14.4" customHeight="1" x14ac:dyDescent="0.3">
      <c r="A240" s="660" t="s">
        <v>576</v>
      </c>
      <c r="B240" s="661" t="s">
        <v>5894</v>
      </c>
      <c r="C240" s="661" t="s">
        <v>5743</v>
      </c>
      <c r="D240" s="661" t="s">
        <v>6199</v>
      </c>
      <c r="E240" s="661" t="s">
        <v>6200</v>
      </c>
      <c r="F240" s="664">
        <v>2</v>
      </c>
      <c r="G240" s="664">
        <v>60726</v>
      </c>
      <c r="H240" s="664">
        <v>1</v>
      </c>
      <c r="I240" s="664">
        <v>30363</v>
      </c>
      <c r="J240" s="664"/>
      <c r="K240" s="664"/>
      <c r="L240" s="664"/>
      <c r="M240" s="664"/>
      <c r="N240" s="664">
        <v>63</v>
      </c>
      <c r="O240" s="664">
        <v>1912869</v>
      </c>
      <c r="P240" s="677">
        <v>31.5</v>
      </c>
      <c r="Q240" s="665">
        <v>30363</v>
      </c>
    </row>
    <row r="241" spans="1:17" ht="14.4" customHeight="1" x14ac:dyDescent="0.3">
      <c r="A241" s="660" t="s">
        <v>576</v>
      </c>
      <c r="B241" s="661" t="s">
        <v>5894</v>
      </c>
      <c r="C241" s="661" t="s">
        <v>5743</v>
      </c>
      <c r="D241" s="661" t="s">
        <v>6201</v>
      </c>
      <c r="E241" s="661" t="s">
        <v>6202</v>
      </c>
      <c r="F241" s="664">
        <v>1</v>
      </c>
      <c r="G241" s="664">
        <v>8294.4</v>
      </c>
      <c r="H241" s="664">
        <v>1</v>
      </c>
      <c r="I241" s="664">
        <v>8294.4</v>
      </c>
      <c r="J241" s="664"/>
      <c r="K241" s="664"/>
      <c r="L241" s="664"/>
      <c r="M241" s="664"/>
      <c r="N241" s="664"/>
      <c r="O241" s="664"/>
      <c r="P241" s="677"/>
      <c r="Q241" s="665"/>
    </row>
    <row r="242" spans="1:17" ht="14.4" customHeight="1" x14ac:dyDescent="0.3">
      <c r="A242" s="660" t="s">
        <v>576</v>
      </c>
      <c r="B242" s="661" t="s">
        <v>5894</v>
      </c>
      <c r="C242" s="661" t="s">
        <v>5743</v>
      </c>
      <c r="D242" s="661" t="s">
        <v>6203</v>
      </c>
      <c r="E242" s="661" t="s">
        <v>6204</v>
      </c>
      <c r="F242" s="664">
        <v>1</v>
      </c>
      <c r="G242" s="664">
        <v>17391</v>
      </c>
      <c r="H242" s="664">
        <v>1</v>
      </c>
      <c r="I242" s="664">
        <v>17391</v>
      </c>
      <c r="J242" s="664">
        <v>4</v>
      </c>
      <c r="K242" s="664">
        <v>69564</v>
      </c>
      <c r="L242" s="664">
        <v>4</v>
      </c>
      <c r="M242" s="664">
        <v>17391</v>
      </c>
      <c r="N242" s="664">
        <v>8</v>
      </c>
      <c r="O242" s="664">
        <v>139128</v>
      </c>
      <c r="P242" s="677">
        <v>8</v>
      </c>
      <c r="Q242" s="665">
        <v>17391</v>
      </c>
    </row>
    <row r="243" spans="1:17" ht="14.4" customHeight="1" x14ac:dyDescent="0.3">
      <c r="A243" s="660" t="s">
        <v>576</v>
      </c>
      <c r="B243" s="661" t="s">
        <v>5894</v>
      </c>
      <c r="C243" s="661" t="s">
        <v>5743</v>
      </c>
      <c r="D243" s="661" t="s">
        <v>6205</v>
      </c>
      <c r="E243" s="661" t="s">
        <v>6206</v>
      </c>
      <c r="F243" s="664">
        <v>2</v>
      </c>
      <c r="G243" s="664">
        <v>132826</v>
      </c>
      <c r="H243" s="664">
        <v>1</v>
      </c>
      <c r="I243" s="664">
        <v>66413</v>
      </c>
      <c r="J243" s="664">
        <v>1</v>
      </c>
      <c r="K243" s="664">
        <v>66413</v>
      </c>
      <c r="L243" s="664">
        <v>0.5</v>
      </c>
      <c r="M243" s="664">
        <v>66413</v>
      </c>
      <c r="N243" s="664">
        <v>2</v>
      </c>
      <c r="O243" s="664">
        <v>132826</v>
      </c>
      <c r="P243" s="677">
        <v>1</v>
      </c>
      <c r="Q243" s="665">
        <v>66413</v>
      </c>
    </row>
    <row r="244" spans="1:17" ht="14.4" customHeight="1" x14ac:dyDescent="0.3">
      <c r="A244" s="660" t="s">
        <v>576</v>
      </c>
      <c r="B244" s="661" t="s">
        <v>5894</v>
      </c>
      <c r="C244" s="661" t="s">
        <v>5743</v>
      </c>
      <c r="D244" s="661" t="s">
        <v>6207</v>
      </c>
      <c r="E244" s="661" t="s">
        <v>6208</v>
      </c>
      <c r="F244" s="664">
        <v>5</v>
      </c>
      <c r="G244" s="664">
        <v>63395</v>
      </c>
      <c r="H244" s="664">
        <v>1</v>
      </c>
      <c r="I244" s="664">
        <v>12679</v>
      </c>
      <c r="J244" s="664">
        <v>2</v>
      </c>
      <c r="K244" s="664">
        <v>25358</v>
      </c>
      <c r="L244" s="664">
        <v>0.4</v>
      </c>
      <c r="M244" s="664">
        <v>12679</v>
      </c>
      <c r="N244" s="664">
        <v>4</v>
      </c>
      <c r="O244" s="664">
        <v>50716</v>
      </c>
      <c r="P244" s="677">
        <v>0.8</v>
      </c>
      <c r="Q244" s="665">
        <v>12679</v>
      </c>
    </row>
    <row r="245" spans="1:17" ht="14.4" customHeight="1" x14ac:dyDescent="0.3">
      <c r="A245" s="660" t="s">
        <v>576</v>
      </c>
      <c r="B245" s="661" t="s">
        <v>5894</v>
      </c>
      <c r="C245" s="661" t="s">
        <v>5743</v>
      </c>
      <c r="D245" s="661" t="s">
        <v>6209</v>
      </c>
      <c r="E245" s="661" t="s">
        <v>6210</v>
      </c>
      <c r="F245" s="664">
        <v>1</v>
      </c>
      <c r="G245" s="664">
        <v>7421.4</v>
      </c>
      <c r="H245" s="664">
        <v>1</v>
      </c>
      <c r="I245" s="664">
        <v>7421.4</v>
      </c>
      <c r="J245" s="664">
        <v>2</v>
      </c>
      <c r="K245" s="664">
        <v>14842.8</v>
      </c>
      <c r="L245" s="664">
        <v>2</v>
      </c>
      <c r="M245" s="664">
        <v>7421.4</v>
      </c>
      <c r="N245" s="664">
        <v>2</v>
      </c>
      <c r="O245" s="664">
        <v>14842.8</v>
      </c>
      <c r="P245" s="677">
        <v>2</v>
      </c>
      <c r="Q245" s="665">
        <v>7421.4</v>
      </c>
    </row>
    <row r="246" spans="1:17" ht="14.4" customHeight="1" x14ac:dyDescent="0.3">
      <c r="A246" s="660" t="s">
        <v>576</v>
      </c>
      <c r="B246" s="661" t="s">
        <v>5894</v>
      </c>
      <c r="C246" s="661" t="s">
        <v>5743</v>
      </c>
      <c r="D246" s="661" t="s">
        <v>6211</v>
      </c>
      <c r="E246" s="661" t="s">
        <v>6212</v>
      </c>
      <c r="F246" s="664">
        <v>68</v>
      </c>
      <c r="G246" s="664">
        <v>1078655.44</v>
      </c>
      <c r="H246" s="664">
        <v>1</v>
      </c>
      <c r="I246" s="664">
        <v>15862.58</v>
      </c>
      <c r="J246" s="664">
        <v>39</v>
      </c>
      <c r="K246" s="664">
        <v>618640.61999999988</v>
      </c>
      <c r="L246" s="664">
        <v>0.57352941176470584</v>
      </c>
      <c r="M246" s="664">
        <v>15862.579999999996</v>
      </c>
      <c r="N246" s="664">
        <v>50</v>
      </c>
      <c r="O246" s="664">
        <v>793129</v>
      </c>
      <c r="P246" s="677">
        <v>0.73529411764705888</v>
      </c>
      <c r="Q246" s="665">
        <v>15862.58</v>
      </c>
    </row>
    <row r="247" spans="1:17" ht="14.4" customHeight="1" x14ac:dyDescent="0.3">
      <c r="A247" s="660" t="s">
        <v>576</v>
      </c>
      <c r="B247" s="661" t="s">
        <v>5894</v>
      </c>
      <c r="C247" s="661" t="s">
        <v>5743</v>
      </c>
      <c r="D247" s="661" t="s">
        <v>6213</v>
      </c>
      <c r="E247" s="661" t="s">
        <v>6214</v>
      </c>
      <c r="F247" s="664">
        <v>27</v>
      </c>
      <c r="G247" s="664">
        <v>110080.35</v>
      </c>
      <c r="H247" s="664">
        <v>1</v>
      </c>
      <c r="I247" s="664">
        <v>4077.05</v>
      </c>
      <c r="J247" s="664">
        <v>6</v>
      </c>
      <c r="K247" s="664">
        <v>24462.3</v>
      </c>
      <c r="L247" s="664">
        <v>0.22222222222222221</v>
      </c>
      <c r="M247" s="664">
        <v>4077.0499999999997</v>
      </c>
      <c r="N247" s="664">
        <v>14</v>
      </c>
      <c r="O247" s="664">
        <v>57078.700000000004</v>
      </c>
      <c r="P247" s="677">
        <v>0.51851851851851849</v>
      </c>
      <c r="Q247" s="665">
        <v>4077.05</v>
      </c>
    </row>
    <row r="248" spans="1:17" ht="14.4" customHeight="1" x14ac:dyDescent="0.3">
      <c r="A248" s="660" t="s">
        <v>576</v>
      </c>
      <c r="B248" s="661" t="s">
        <v>5894</v>
      </c>
      <c r="C248" s="661" t="s">
        <v>5743</v>
      </c>
      <c r="D248" s="661" t="s">
        <v>6215</v>
      </c>
      <c r="E248" s="661" t="s">
        <v>6216</v>
      </c>
      <c r="F248" s="664">
        <v>1</v>
      </c>
      <c r="G248" s="664">
        <v>30150.93</v>
      </c>
      <c r="H248" s="664">
        <v>1</v>
      </c>
      <c r="I248" s="664">
        <v>30150.93</v>
      </c>
      <c r="J248" s="664">
        <v>2</v>
      </c>
      <c r="K248" s="664">
        <v>60301.86</v>
      </c>
      <c r="L248" s="664">
        <v>2</v>
      </c>
      <c r="M248" s="664">
        <v>30150.93</v>
      </c>
      <c r="N248" s="664"/>
      <c r="O248" s="664"/>
      <c r="P248" s="677"/>
      <c r="Q248" s="665"/>
    </row>
    <row r="249" spans="1:17" ht="14.4" customHeight="1" x14ac:dyDescent="0.3">
      <c r="A249" s="660" t="s">
        <v>576</v>
      </c>
      <c r="B249" s="661" t="s">
        <v>5894</v>
      </c>
      <c r="C249" s="661" t="s">
        <v>5743</v>
      </c>
      <c r="D249" s="661" t="s">
        <v>6217</v>
      </c>
      <c r="E249" s="661" t="s">
        <v>6218</v>
      </c>
      <c r="F249" s="664">
        <v>1</v>
      </c>
      <c r="G249" s="664">
        <v>28363.200000000001</v>
      </c>
      <c r="H249" s="664">
        <v>1</v>
      </c>
      <c r="I249" s="664">
        <v>28363.200000000001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576</v>
      </c>
      <c r="B250" s="661" t="s">
        <v>5894</v>
      </c>
      <c r="C250" s="661" t="s">
        <v>5743</v>
      </c>
      <c r="D250" s="661" t="s">
        <v>5978</v>
      </c>
      <c r="E250" s="661" t="s">
        <v>6219</v>
      </c>
      <c r="F250" s="664"/>
      <c r="G250" s="664"/>
      <c r="H250" s="664"/>
      <c r="I250" s="664"/>
      <c r="J250" s="664">
        <v>0.6</v>
      </c>
      <c r="K250" s="664">
        <v>2874.36</v>
      </c>
      <c r="L250" s="664"/>
      <c r="M250" s="664">
        <v>4790.6000000000004</v>
      </c>
      <c r="N250" s="664"/>
      <c r="O250" s="664"/>
      <c r="P250" s="677"/>
      <c r="Q250" s="665"/>
    </row>
    <row r="251" spans="1:17" ht="14.4" customHeight="1" x14ac:dyDescent="0.3">
      <c r="A251" s="660" t="s">
        <v>576</v>
      </c>
      <c r="B251" s="661" t="s">
        <v>5894</v>
      </c>
      <c r="C251" s="661" t="s">
        <v>5743</v>
      </c>
      <c r="D251" s="661" t="s">
        <v>6220</v>
      </c>
      <c r="E251" s="661" t="s">
        <v>6221</v>
      </c>
      <c r="F251" s="664"/>
      <c r="G251" s="664"/>
      <c r="H251" s="664"/>
      <c r="I251" s="664"/>
      <c r="J251" s="664"/>
      <c r="K251" s="664"/>
      <c r="L251" s="664"/>
      <c r="M251" s="664"/>
      <c r="N251" s="664">
        <v>5</v>
      </c>
      <c r="O251" s="664">
        <v>2003.3</v>
      </c>
      <c r="P251" s="677"/>
      <c r="Q251" s="665">
        <v>400.65999999999997</v>
      </c>
    </row>
    <row r="252" spans="1:17" ht="14.4" customHeight="1" x14ac:dyDescent="0.3">
      <c r="A252" s="660" t="s">
        <v>576</v>
      </c>
      <c r="B252" s="661" t="s">
        <v>5894</v>
      </c>
      <c r="C252" s="661" t="s">
        <v>5743</v>
      </c>
      <c r="D252" s="661" t="s">
        <v>6222</v>
      </c>
      <c r="E252" s="661" t="s">
        <v>6038</v>
      </c>
      <c r="F252" s="664"/>
      <c r="G252" s="664"/>
      <c r="H252" s="664"/>
      <c r="I252" s="664"/>
      <c r="J252" s="664"/>
      <c r="K252" s="664"/>
      <c r="L252" s="664"/>
      <c r="M252" s="664"/>
      <c r="N252" s="664">
        <v>12</v>
      </c>
      <c r="O252" s="664">
        <v>6566.4</v>
      </c>
      <c r="P252" s="677"/>
      <c r="Q252" s="665">
        <v>547.19999999999993</v>
      </c>
    </row>
    <row r="253" spans="1:17" ht="14.4" customHeight="1" x14ac:dyDescent="0.3">
      <c r="A253" s="660" t="s">
        <v>576</v>
      </c>
      <c r="B253" s="661" t="s">
        <v>5894</v>
      </c>
      <c r="C253" s="661" t="s">
        <v>5743</v>
      </c>
      <c r="D253" s="661" t="s">
        <v>6223</v>
      </c>
      <c r="E253" s="661" t="s">
        <v>6038</v>
      </c>
      <c r="F253" s="664"/>
      <c r="G253" s="664"/>
      <c r="H253" s="664"/>
      <c r="I253" s="664"/>
      <c r="J253" s="664">
        <v>4</v>
      </c>
      <c r="K253" s="664">
        <v>7395.48</v>
      </c>
      <c r="L253" s="664"/>
      <c r="M253" s="664">
        <v>1848.87</v>
      </c>
      <c r="N253" s="664"/>
      <c r="O253" s="664"/>
      <c r="P253" s="677"/>
      <c r="Q253" s="665"/>
    </row>
    <row r="254" spans="1:17" ht="14.4" customHeight="1" x14ac:dyDescent="0.3">
      <c r="A254" s="660" t="s">
        <v>576</v>
      </c>
      <c r="B254" s="661" t="s">
        <v>5894</v>
      </c>
      <c r="C254" s="661" t="s">
        <v>5743</v>
      </c>
      <c r="D254" s="661" t="s">
        <v>6224</v>
      </c>
      <c r="E254" s="661" t="s">
        <v>6225</v>
      </c>
      <c r="F254" s="664">
        <v>3</v>
      </c>
      <c r="G254" s="664">
        <v>1881</v>
      </c>
      <c r="H254" s="664">
        <v>1</v>
      </c>
      <c r="I254" s="664">
        <v>627</v>
      </c>
      <c r="J254" s="664">
        <v>8</v>
      </c>
      <c r="K254" s="664">
        <v>5016</v>
      </c>
      <c r="L254" s="664">
        <v>2.6666666666666665</v>
      </c>
      <c r="M254" s="664">
        <v>627</v>
      </c>
      <c r="N254" s="664">
        <v>6</v>
      </c>
      <c r="O254" s="664">
        <v>3762</v>
      </c>
      <c r="P254" s="677">
        <v>2</v>
      </c>
      <c r="Q254" s="665">
        <v>627</v>
      </c>
    </row>
    <row r="255" spans="1:17" ht="14.4" customHeight="1" x14ac:dyDescent="0.3">
      <c r="A255" s="660" t="s">
        <v>576</v>
      </c>
      <c r="B255" s="661" t="s">
        <v>5894</v>
      </c>
      <c r="C255" s="661" t="s">
        <v>5743</v>
      </c>
      <c r="D255" s="661" t="s">
        <v>6226</v>
      </c>
      <c r="E255" s="661" t="s">
        <v>6227</v>
      </c>
      <c r="F255" s="664">
        <v>1</v>
      </c>
      <c r="G255" s="664">
        <v>8394.5499999999993</v>
      </c>
      <c r="H255" s="664">
        <v>1</v>
      </c>
      <c r="I255" s="664">
        <v>8394.5499999999993</v>
      </c>
      <c r="J255" s="664"/>
      <c r="K255" s="664"/>
      <c r="L255" s="664"/>
      <c r="M255" s="664"/>
      <c r="N255" s="664">
        <v>3</v>
      </c>
      <c r="O255" s="664">
        <v>25183.649999999998</v>
      </c>
      <c r="P255" s="677">
        <v>3</v>
      </c>
      <c r="Q255" s="665">
        <v>8394.5499999999993</v>
      </c>
    </row>
    <row r="256" spans="1:17" ht="14.4" customHeight="1" x14ac:dyDescent="0.3">
      <c r="A256" s="660" t="s">
        <v>576</v>
      </c>
      <c r="B256" s="661" t="s">
        <v>5894</v>
      </c>
      <c r="C256" s="661" t="s">
        <v>5743</v>
      </c>
      <c r="D256" s="661" t="s">
        <v>6228</v>
      </c>
      <c r="E256" s="661" t="s">
        <v>6229</v>
      </c>
      <c r="F256" s="664">
        <v>1</v>
      </c>
      <c r="G256" s="664">
        <v>5587.04</v>
      </c>
      <c r="H256" s="664">
        <v>1</v>
      </c>
      <c r="I256" s="664">
        <v>5587.04</v>
      </c>
      <c r="J256" s="664"/>
      <c r="K256" s="664"/>
      <c r="L256" s="664"/>
      <c r="M256" s="664"/>
      <c r="N256" s="664">
        <v>3</v>
      </c>
      <c r="O256" s="664">
        <v>16761.12</v>
      </c>
      <c r="P256" s="677">
        <v>3</v>
      </c>
      <c r="Q256" s="665">
        <v>5587.04</v>
      </c>
    </row>
    <row r="257" spans="1:17" ht="14.4" customHeight="1" x14ac:dyDescent="0.3">
      <c r="A257" s="660" t="s">
        <v>576</v>
      </c>
      <c r="B257" s="661" t="s">
        <v>5894</v>
      </c>
      <c r="C257" s="661" t="s">
        <v>5743</v>
      </c>
      <c r="D257" s="661" t="s">
        <v>6230</v>
      </c>
      <c r="E257" s="661" t="s">
        <v>6231</v>
      </c>
      <c r="F257" s="664">
        <v>2</v>
      </c>
      <c r="G257" s="664">
        <v>41857.9</v>
      </c>
      <c r="H257" s="664">
        <v>1</v>
      </c>
      <c r="I257" s="664">
        <v>20928.95</v>
      </c>
      <c r="J257" s="664"/>
      <c r="K257" s="664"/>
      <c r="L257" s="664"/>
      <c r="M257" s="664"/>
      <c r="N257" s="664">
        <v>1</v>
      </c>
      <c r="O257" s="664">
        <v>20928.95</v>
      </c>
      <c r="P257" s="677">
        <v>0.5</v>
      </c>
      <c r="Q257" s="665">
        <v>20928.95</v>
      </c>
    </row>
    <row r="258" spans="1:17" ht="14.4" customHeight="1" x14ac:dyDescent="0.3">
      <c r="A258" s="660" t="s">
        <v>576</v>
      </c>
      <c r="B258" s="661" t="s">
        <v>5894</v>
      </c>
      <c r="C258" s="661" t="s">
        <v>5743</v>
      </c>
      <c r="D258" s="661" t="s">
        <v>6232</v>
      </c>
      <c r="E258" s="661" t="s">
        <v>6231</v>
      </c>
      <c r="F258" s="664">
        <v>2</v>
      </c>
      <c r="G258" s="664">
        <v>28368.2</v>
      </c>
      <c r="H258" s="664">
        <v>1</v>
      </c>
      <c r="I258" s="664">
        <v>14184.1</v>
      </c>
      <c r="J258" s="664"/>
      <c r="K258" s="664"/>
      <c r="L258" s="664"/>
      <c r="M258" s="664"/>
      <c r="N258" s="664">
        <v>1</v>
      </c>
      <c r="O258" s="664">
        <v>13475</v>
      </c>
      <c r="P258" s="677">
        <v>0.47500370132754283</v>
      </c>
      <c r="Q258" s="665">
        <v>13475</v>
      </c>
    </row>
    <row r="259" spans="1:17" ht="14.4" customHeight="1" x14ac:dyDescent="0.3">
      <c r="A259" s="660" t="s">
        <v>576</v>
      </c>
      <c r="B259" s="661" t="s">
        <v>5894</v>
      </c>
      <c r="C259" s="661" t="s">
        <v>5743</v>
      </c>
      <c r="D259" s="661" t="s">
        <v>6233</v>
      </c>
      <c r="E259" s="661" t="s">
        <v>6234</v>
      </c>
      <c r="F259" s="664">
        <v>67</v>
      </c>
      <c r="G259" s="664">
        <v>1729140.56</v>
      </c>
      <c r="H259" s="664">
        <v>1</v>
      </c>
      <c r="I259" s="664">
        <v>25808.068059701494</v>
      </c>
      <c r="J259" s="664">
        <v>8</v>
      </c>
      <c r="K259" s="664">
        <v>208930.88</v>
      </c>
      <c r="L259" s="664">
        <v>0.12082932112817943</v>
      </c>
      <c r="M259" s="664">
        <v>26116.36</v>
      </c>
      <c r="N259" s="664"/>
      <c r="O259" s="664"/>
      <c r="P259" s="677"/>
      <c r="Q259" s="665"/>
    </row>
    <row r="260" spans="1:17" ht="14.4" customHeight="1" x14ac:dyDescent="0.3">
      <c r="A260" s="660" t="s">
        <v>576</v>
      </c>
      <c r="B260" s="661" t="s">
        <v>5894</v>
      </c>
      <c r="C260" s="661" t="s">
        <v>5743</v>
      </c>
      <c r="D260" s="661" t="s">
        <v>6235</v>
      </c>
      <c r="E260" s="661" t="s">
        <v>6236</v>
      </c>
      <c r="F260" s="664">
        <v>67</v>
      </c>
      <c r="G260" s="664">
        <v>1090150.97</v>
      </c>
      <c r="H260" s="664">
        <v>1</v>
      </c>
      <c r="I260" s="664">
        <v>16270.91</v>
      </c>
      <c r="J260" s="664">
        <v>8</v>
      </c>
      <c r="K260" s="664">
        <v>130167.28</v>
      </c>
      <c r="L260" s="664">
        <v>0.11940298507462686</v>
      </c>
      <c r="M260" s="664">
        <v>16270.91</v>
      </c>
      <c r="N260" s="664"/>
      <c r="O260" s="664"/>
      <c r="P260" s="677"/>
      <c r="Q260" s="665"/>
    </row>
    <row r="261" spans="1:17" ht="14.4" customHeight="1" x14ac:dyDescent="0.3">
      <c r="A261" s="660" t="s">
        <v>576</v>
      </c>
      <c r="B261" s="661" t="s">
        <v>5894</v>
      </c>
      <c r="C261" s="661" t="s">
        <v>5743</v>
      </c>
      <c r="D261" s="661" t="s">
        <v>6237</v>
      </c>
      <c r="E261" s="661" t="s">
        <v>6238</v>
      </c>
      <c r="F261" s="664">
        <v>69</v>
      </c>
      <c r="G261" s="664">
        <v>607827.21</v>
      </c>
      <c r="H261" s="664">
        <v>1</v>
      </c>
      <c r="I261" s="664">
        <v>8809.09</v>
      </c>
      <c r="J261" s="664">
        <v>9</v>
      </c>
      <c r="K261" s="664">
        <v>79281.81</v>
      </c>
      <c r="L261" s="664">
        <v>0.13043478260869565</v>
      </c>
      <c r="M261" s="664">
        <v>8809.09</v>
      </c>
      <c r="N261" s="664"/>
      <c r="O261" s="664"/>
      <c r="P261" s="677"/>
      <c r="Q261" s="665"/>
    </row>
    <row r="262" spans="1:17" ht="14.4" customHeight="1" x14ac:dyDescent="0.3">
      <c r="A262" s="660" t="s">
        <v>576</v>
      </c>
      <c r="B262" s="661" t="s">
        <v>5894</v>
      </c>
      <c r="C262" s="661" t="s">
        <v>5743</v>
      </c>
      <c r="D262" s="661" t="s">
        <v>6239</v>
      </c>
      <c r="E262" s="661" t="s">
        <v>6240</v>
      </c>
      <c r="F262" s="664">
        <v>131</v>
      </c>
      <c r="G262" s="664">
        <v>552558</v>
      </c>
      <c r="H262" s="664">
        <v>1</v>
      </c>
      <c r="I262" s="664">
        <v>4218</v>
      </c>
      <c r="J262" s="664">
        <v>126</v>
      </c>
      <c r="K262" s="664">
        <v>531468</v>
      </c>
      <c r="L262" s="664">
        <v>0.96183206106870234</v>
      </c>
      <c r="M262" s="664">
        <v>4218</v>
      </c>
      <c r="N262" s="664">
        <v>123</v>
      </c>
      <c r="O262" s="664">
        <v>518814</v>
      </c>
      <c r="P262" s="677">
        <v>0.93893129770992367</v>
      </c>
      <c r="Q262" s="665">
        <v>4218</v>
      </c>
    </row>
    <row r="263" spans="1:17" ht="14.4" customHeight="1" x14ac:dyDescent="0.3">
      <c r="A263" s="660" t="s">
        <v>576</v>
      </c>
      <c r="B263" s="661" t="s">
        <v>5894</v>
      </c>
      <c r="C263" s="661" t="s">
        <v>5743</v>
      </c>
      <c r="D263" s="661" t="s">
        <v>6241</v>
      </c>
      <c r="E263" s="661" t="s">
        <v>6242</v>
      </c>
      <c r="F263" s="664">
        <v>2</v>
      </c>
      <c r="G263" s="664">
        <v>39672</v>
      </c>
      <c r="H263" s="664">
        <v>1</v>
      </c>
      <c r="I263" s="664">
        <v>19836</v>
      </c>
      <c r="J263" s="664">
        <v>4</v>
      </c>
      <c r="K263" s="664">
        <v>79344</v>
      </c>
      <c r="L263" s="664">
        <v>2</v>
      </c>
      <c r="M263" s="664">
        <v>19836</v>
      </c>
      <c r="N263" s="664">
        <v>1</v>
      </c>
      <c r="O263" s="664">
        <v>19836</v>
      </c>
      <c r="P263" s="677">
        <v>0.5</v>
      </c>
      <c r="Q263" s="665">
        <v>19836</v>
      </c>
    </row>
    <row r="264" spans="1:17" ht="14.4" customHeight="1" x14ac:dyDescent="0.3">
      <c r="A264" s="660" t="s">
        <v>576</v>
      </c>
      <c r="B264" s="661" t="s">
        <v>5894</v>
      </c>
      <c r="C264" s="661" t="s">
        <v>5743</v>
      </c>
      <c r="D264" s="661" t="s">
        <v>6243</v>
      </c>
      <c r="E264" s="661" t="s">
        <v>6244</v>
      </c>
      <c r="F264" s="664">
        <v>2</v>
      </c>
      <c r="G264" s="664">
        <v>8605.9599999999991</v>
      </c>
      <c r="H264" s="664">
        <v>1</v>
      </c>
      <c r="I264" s="664">
        <v>4302.9799999999996</v>
      </c>
      <c r="J264" s="664">
        <v>1</v>
      </c>
      <c r="K264" s="664">
        <v>4302.9799999999996</v>
      </c>
      <c r="L264" s="664">
        <v>0.5</v>
      </c>
      <c r="M264" s="664">
        <v>4302.9799999999996</v>
      </c>
      <c r="N264" s="664"/>
      <c r="O264" s="664"/>
      <c r="P264" s="677"/>
      <c r="Q264" s="665"/>
    </row>
    <row r="265" spans="1:17" ht="14.4" customHeight="1" x14ac:dyDescent="0.3">
      <c r="A265" s="660" t="s">
        <v>576</v>
      </c>
      <c r="B265" s="661" t="s">
        <v>5894</v>
      </c>
      <c r="C265" s="661" t="s">
        <v>5743</v>
      </c>
      <c r="D265" s="661" t="s">
        <v>6245</v>
      </c>
      <c r="E265" s="661" t="s">
        <v>6246</v>
      </c>
      <c r="F265" s="664">
        <v>15</v>
      </c>
      <c r="G265" s="664">
        <v>1777.5</v>
      </c>
      <c r="H265" s="664">
        <v>1</v>
      </c>
      <c r="I265" s="664">
        <v>118.5</v>
      </c>
      <c r="J265" s="664">
        <v>33</v>
      </c>
      <c r="K265" s="664">
        <v>2962.5</v>
      </c>
      <c r="L265" s="664">
        <v>1.6666666666666667</v>
      </c>
      <c r="M265" s="664">
        <v>89.772727272727266</v>
      </c>
      <c r="N265" s="664">
        <v>39</v>
      </c>
      <c r="O265" s="664">
        <v>4621.5</v>
      </c>
      <c r="P265" s="677">
        <v>2.6</v>
      </c>
      <c r="Q265" s="665">
        <v>118.5</v>
      </c>
    </row>
    <row r="266" spans="1:17" ht="14.4" customHeight="1" x14ac:dyDescent="0.3">
      <c r="A266" s="660" t="s">
        <v>576</v>
      </c>
      <c r="B266" s="661" t="s">
        <v>5894</v>
      </c>
      <c r="C266" s="661" t="s">
        <v>5743</v>
      </c>
      <c r="D266" s="661" t="s">
        <v>6247</v>
      </c>
      <c r="E266" s="661" t="s">
        <v>6246</v>
      </c>
      <c r="F266" s="664">
        <v>6</v>
      </c>
      <c r="G266" s="664">
        <v>1579.8</v>
      </c>
      <c r="H266" s="664">
        <v>1</v>
      </c>
      <c r="I266" s="664">
        <v>263.3</v>
      </c>
      <c r="J266" s="664"/>
      <c r="K266" s="664"/>
      <c r="L266" s="664"/>
      <c r="M266" s="664"/>
      <c r="N266" s="664"/>
      <c r="O266" s="664"/>
      <c r="P266" s="677"/>
      <c r="Q266" s="665"/>
    </row>
    <row r="267" spans="1:17" ht="14.4" customHeight="1" x14ac:dyDescent="0.3">
      <c r="A267" s="660" t="s">
        <v>576</v>
      </c>
      <c r="B267" s="661" t="s">
        <v>5894</v>
      </c>
      <c r="C267" s="661" t="s">
        <v>5743</v>
      </c>
      <c r="D267" s="661" t="s">
        <v>6248</v>
      </c>
      <c r="E267" s="661" t="s">
        <v>6249</v>
      </c>
      <c r="F267" s="664"/>
      <c r="G267" s="664"/>
      <c r="H267" s="664"/>
      <c r="I267" s="664"/>
      <c r="J267" s="664"/>
      <c r="K267" s="664"/>
      <c r="L267" s="664"/>
      <c r="M267" s="664"/>
      <c r="N267" s="664">
        <v>1</v>
      </c>
      <c r="O267" s="664">
        <v>478.8</v>
      </c>
      <c r="P267" s="677"/>
      <c r="Q267" s="665">
        <v>478.8</v>
      </c>
    </row>
    <row r="268" spans="1:17" ht="14.4" customHeight="1" x14ac:dyDescent="0.3">
      <c r="A268" s="660" t="s">
        <v>576</v>
      </c>
      <c r="B268" s="661" t="s">
        <v>5894</v>
      </c>
      <c r="C268" s="661" t="s">
        <v>5743</v>
      </c>
      <c r="D268" s="661" t="s">
        <v>6250</v>
      </c>
      <c r="E268" s="661" t="s">
        <v>6251</v>
      </c>
      <c r="F268" s="664">
        <v>2</v>
      </c>
      <c r="G268" s="664">
        <v>200.6</v>
      </c>
      <c r="H268" s="664">
        <v>1</v>
      </c>
      <c r="I268" s="664">
        <v>100.3</v>
      </c>
      <c r="J268" s="664">
        <v>4</v>
      </c>
      <c r="K268" s="664">
        <v>401.2</v>
      </c>
      <c r="L268" s="664">
        <v>2</v>
      </c>
      <c r="M268" s="664">
        <v>100.3</v>
      </c>
      <c r="N268" s="664">
        <v>5</v>
      </c>
      <c r="O268" s="664">
        <v>501.5</v>
      </c>
      <c r="P268" s="677">
        <v>2.5</v>
      </c>
      <c r="Q268" s="665">
        <v>100.3</v>
      </c>
    </row>
    <row r="269" spans="1:17" ht="14.4" customHeight="1" x14ac:dyDescent="0.3">
      <c r="A269" s="660" t="s">
        <v>576</v>
      </c>
      <c r="B269" s="661" t="s">
        <v>5894</v>
      </c>
      <c r="C269" s="661" t="s">
        <v>5743</v>
      </c>
      <c r="D269" s="661" t="s">
        <v>6252</v>
      </c>
      <c r="E269" s="661" t="s">
        <v>6253</v>
      </c>
      <c r="F269" s="664">
        <v>15</v>
      </c>
      <c r="G269" s="664">
        <v>157195.64999999997</v>
      </c>
      <c r="H269" s="664">
        <v>1</v>
      </c>
      <c r="I269" s="664">
        <v>10479.709999999997</v>
      </c>
      <c r="J269" s="664">
        <v>25</v>
      </c>
      <c r="K269" s="664">
        <v>261992.74999999997</v>
      </c>
      <c r="L269" s="664">
        <v>1.666666666666667</v>
      </c>
      <c r="M269" s="664">
        <v>10479.709999999999</v>
      </c>
      <c r="N269" s="664">
        <v>20</v>
      </c>
      <c r="O269" s="664">
        <v>209594.19999999998</v>
      </c>
      <c r="P269" s="677">
        <v>1.3333333333333335</v>
      </c>
      <c r="Q269" s="665">
        <v>10479.709999999999</v>
      </c>
    </row>
    <row r="270" spans="1:17" ht="14.4" customHeight="1" x14ac:dyDescent="0.3">
      <c r="A270" s="660" t="s">
        <v>576</v>
      </c>
      <c r="B270" s="661" t="s">
        <v>5894</v>
      </c>
      <c r="C270" s="661" t="s">
        <v>5743</v>
      </c>
      <c r="D270" s="661" t="s">
        <v>6254</v>
      </c>
      <c r="E270" s="661"/>
      <c r="F270" s="664">
        <v>1</v>
      </c>
      <c r="G270" s="664">
        <v>35692.36</v>
      </c>
      <c r="H270" s="664">
        <v>1</v>
      </c>
      <c r="I270" s="664">
        <v>35692.36</v>
      </c>
      <c r="J270" s="664"/>
      <c r="K270" s="664"/>
      <c r="L270" s="664"/>
      <c r="M270" s="664"/>
      <c r="N270" s="664"/>
      <c r="O270" s="664"/>
      <c r="P270" s="677"/>
      <c r="Q270" s="665"/>
    </row>
    <row r="271" spans="1:17" ht="14.4" customHeight="1" x14ac:dyDescent="0.3">
      <c r="A271" s="660" t="s">
        <v>576</v>
      </c>
      <c r="B271" s="661" t="s">
        <v>5894</v>
      </c>
      <c r="C271" s="661" t="s">
        <v>5743</v>
      </c>
      <c r="D271" s="661" t="s">
        <v>6255</v>
      </c>
      <c r="E271" s="661"/>
      <c r="F271" s="664">
        <v>1</v>
      </c>
      <c r="G271" s="664">
        <v>45703.64</v>
      </c>
      <c r="H271" s="664">
        <v>1</v>
      </c>
      <c r="I271" s="664">
        <v>45703.64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576</v>
      </c>
      <c r="B272" s="661" t="s">
        <v>5894</v>
      </c>
      <c r="C272" s="661" t="s">
        <v>5743</v>
      </c>
      <c r="D272" s="661" t="s">
        <v>6256</v>
      </c>
      <c r="E272" s="661" t="s">
        <v>6257</v>
      </c>
      <c r="F272" s="664"/>
      <c r="G272" s="664"/>
      <c r="H272" s="664"/>
      <c r="I272" s="664"/>
      <c r="J272" s="664">
        <v>6</v>
      </c>
      <c r="K272" s="664">
        <v>814.1400000000001</v>
      </c>
      <c r="L272" s="664"/>
      <c r="M272" s="664">
        <v>135.69000000000003</v>
      </c>
      <c r="N272" s="664">
        <v>1</v>
      </c>
      <c r="O272" s="664">
        <v>135.69</v>
      </c>
      <c r="P272" s="677"/>
      <c r="Q272" s="665">
        <v>135.69</v>
      </c>
    </row>
    <row r="273" spans="1:17" ht="14.4" customHeight="1" x14ac:dyDescent="0.3">
      <c r="A273" s="660" t="s">
        <v>576</v>
      </c>
      <c r="B273" s="661" t="s">
        <v>5894</v>
      </c>
      <c r="C273" s="661" t="s">
        <v>5743</v>
      </c>
      <c r="D273" s="661" t="s">
        <v>6258</v>
      </c>
      <c r="E273" s="661" t="s">
        <v>6259</v>
      </c>
      <c r="F273" s="664">
        <v>3</v>
      </c>
      <c r="G273" s="664">
        <v>4140</v>
      </c>
      <c r="H273" s="664">
        <v>1</v>
      </c>
      <c r="I273" s="664">
        <v>1380</v>
      </c>
      <c r="J273" s="664">
        <v>4</v>
      </c>
      <c r="K273" s="664">
        <v>5520</v>
      </c>
      <c r="L273" s="664">
        <v>1.3333333333333333</v>
      </c>
      <c r="M273" s="664">
        <v>1380</v>
      </c>
      <c r="N273" s="664"/>
      <c r="O273" s="664"/>
      <c r="P273" s="677"/>
      <c r="Q273" s="665"/>
    </row>
    <row r="274" spans="1:17" ht="14.4" customHeight="1" x14ac:dyDescent="0.3">
      <c r="A274" s="660" t="s">
        <v>576</v>
      </c>
      <c r="B274" s="661" t="s">
        <v>5894</v>
      </c>
      <c r="C274" s="661" t="s">
        <v>5743</v>
      </c>
      <c r="D274" s="661" t="s">
        <v>6260</v>
      </c>
      <c r="E274" s="661" t="s">
        <v>6261</v>
      </c>
      <c r="F274" s="664">
        <v>4</v>
      </c>
      <c r="G274" s="664">
        <v>4152</v>
      </c>
      <c r="H274" s="664">
        <v>1</v>
      </c>
      <c r="I274" s="664">
        <v>1038</v>
      </c>
      <c r="J274" s="664">
        <v>2</v>
      </c>
      <c r="K274" s="664">
        <v>2076</v>
      </c>
      <c r="L274" s="664">
        <v>0.5</v>
      </c>
      <c r="M274" s="664">
        <v>1038</v>
      </c>
      <c r="N274" s="664">
        <v>1</v>
      </c>
      <c r="O274" s="664">
        <v>1038</v>
      </c>
      <c r="P274" s="677">
        <v>0.25</v>
      </c>
      <c r="Q274" s="665">
        <v>1038</v>
      </c>
    </row>
    <row r="275" spans="1:17" ht="14.4" customHeight="1" x14ac:dyDescent="0.3">
      <c r="A275" s="660" t="s">
        <v>576</v>
      </c>
      <c r="B275" s="661" t="s">
        <v>5894</v>
      </c>
      <c r="C275" s="661" t="s">
        <v>5743</v>
      </c>
      <c r="D275" s="661" t="s">
        <v>6262</v>
      </c>
      <c r="E275" s="661" t="s">
        <v>6263</v>
      </c>
      <c r="F275" s="664">
        <v>4</v>
      </c>
      <c r="G275" s="664">
        <v>5248</v>
      </c>
      <c r="H275" s="664">
        <v>1</v>
      </c>
      <c r="I275" s="664">
        <v>1312</v>
      </c>
      <c r="J275" s="664">
        <v>5</v>
      </c>
      <c r="K275" s="664">
        <v>6560</v>
      </c>
      <c r="L275" s="664">
        <v>1.25</v>
      </c>
      <c r="M275" s="664">
        <v>1312</v>
      </c>
      <c r="N275" s="664">
        <v>2</v>
      </c>
      <c r="O275" s="664">
        <v>2624</v>
      </c>
      <c r="P275" s="677">
        <v>0.5</v>
      </c>
      <c r="Q275" s="665">
        <v>1312</v>
      </c>
    </row>
    <row r="276" spans="1:17" ht="14.4" customHeight="1" x14ac:dyDescent="0.3">
      <c r="A276" s="660" t="s">
        <v>576</v>
      </c>
      <c r="B276" s="661" t="s">
        <v>5894</v>
      </c>
      <c r="C276" s="661" t="s">
        <v>5743</v>
      </c>
      <c r="D276" s="661" t="s">
        <v>6264</v>
      </c>
      <c r="E276" s="661" t="s">
        <v>6265</v>
      </c>
      <c r="F276" s="664"/>
      <c r="G276" s="664"/>
      <c r="H276" s="664"/>
      <c r="I276" s="664"/>
      <c r="J276" s="664">
        <v>1</v>
      </c>
      <c r="K276" s="664">
        <v>1560</v>
      </c>
      <c r="L276" s="664"/>
      <c r="M276" s="664">
        <v>1560</v>
      </c>
      <c r="N276" s="664"/>
      <c r="O276" s="664"/>
      <c r="P276" s="677"/>
      <c r="Q276" s="665"/>
    </row>
    <row r="277" spans="1:17" ht="14.4" customHeight="1" x14ac:dyDescent="0.3">
      <c r="A277" s="660" t="s">
        <v>576</v>
      </c>
      <c r="B277" s="661" t="s">
        <v>5894</v>
      </c>
      <c r="C277" s="661" t="s">
        <v>5743</v>
      </c>
      <c r="D277" s="661" t="s">
        <v>5748</v>
      </c>
      <c r="E277" s="661"/>
      <c r="F277" s="664">
        <v>106</v>
      </c>
      <c r="G277" s="664">
        <v>7420</v>
      </c>
      <c r="H277" s="664">
        <v>1</v>
      </c>
      <c r="I277" s="664">
        <v>70</v>
      </c>
      <c r="J277" s="664">
        <v>3</v>
      </c>
      <c r="K277" s="664">
        <v>210</v>
      </c>
      <c r="L277" s="664">
        <v>2.8301886792452831E-2</v>
      </c>
      <c r="M277" s="664">
        <v>70</v>
      </c>
      <c r="N277" s="664"/>
      <c r="O277" s="664"/>
      <c r="P277" s="677"/>
      <c r="Q277" s="665"/>
    </row>
    <row r="278" spans="1:17" ht="14.4" customHeight="1" x14ac:dyDescent="0.3">
      <c r="A278" s="660" t="s">
        <v>576</v>
      </c>
      <c r="B278" s="661" t="s">
        <v>5894</v>
      </c>
      <c r="C278" s="661" t="s">
        <v>5743</v>
      </c>
      <c r="D278" s="661" t="s">
        <v>5751</v>
      </c>
      <c r="E278" s="661"/>
      <c r="F278" s="664">
        <v>18</v>
      </c>
      <c r="G278" s="664">
        <v>2646</v>
      </c>
      <c r="H278" s="664">
        <v>1</v>
      </c>
      <c r="I278" s="664">
        <v>147</v>
      </c>
      <c r="J278" s="664"/>
      <c r="K278" s="664"/>
      <c r="L278" s="664"/>
      <c r="M278" s="664"/>
      <c r="N278" s="664"/>
      <c r="O278" s="664"/>
      <c r="P278" s="677"/>
      <c r="Q278" s="665"/>
    </row>
    <row r="279" spans="1:17" ht="14.4" customHeight="1" x14ac:dyDescent="0.3">
      <c r="A279" s="660" t="s">
        <v>576</v>
      </c>
      <c r="B279" s="661" t="s">
        <v>5894</v>
      </c>
      <c r="C279" s="661" t="s">
        <v>5743</v>
      </c>
      <c r="D279" s="661" t="s">
        <v>5755</v>
      </c>
      <c r="E279" s="661"/>
      <c r="F279" s="664">
        <v>82</v>
      </c>
      <c r="G279" s="664">
        <v>12218</v>
      </c>
      <c r="H279" s="664">
        <v>1</v>
      </c>
      <c r="I279" s="664">
        <v>149</v>
      </c>
      <c r="J279" s="664">
        <v>2</v>
      </c>
      <c r="K279" s="664">
        <v>298</v>
      </c>
      <c r="L279" s="664">
        <v>2.4390243902439025E-2</v>
      </c>
      <c r="M279" s="664">
        <v>149</v>
      </c>
      <c r="N279" s="664"/>
      <c r="O279" s="664"/>
      <c r="P279" s="677"/>
      <c r="Q279" s="665"/>
    </row>
    <row r="280" spans="1:17" ht="14.4" customHeight="1" x14ac:dyDescent="0.3">
      <c r="A280" s="660" t="s">
        <v>576</v>
      </c>
      <c r="B280" s="661" t="s">
        <v>5894</v>
      </c>
      <c r="C280" s="661" t="s">
        <v>5743</v>
      </c>
      <c r="D280" s="661" t="s">
        <v>5756</v>
      </c>
      <c r="E280" s="661"/>
      <c r="F280" s="664">
        <v>2</v>
      </c>
      <c r="G280" s="664">
        <v>388</v>
      </c>
      <c r="H280" s="664">
        <v>1</v>
      </c>
      <c r="I280" s="664">
        <v>194</v>
      </c>
      <c r="J280" s="664"/>
      <c r="K280" s="664"/>
      <c r="L280" s="664"/>
      <c r="M280" s="664"/>
      <c r="N280" s="664"/>
      <c r="O280" s="664"/>
      <c r="P280" s="677"/>
      <c r="Q280" s="665"/>
    </row>
    <row r="281" spans="1:17" ht="14.4" customHeight="1" x14ac:dyDescent="0.3">
      <c r="A281" s="660" t="s">
        <v>576</v>
      </c>
      <c r="B281" s="661" t="s">
        <v>5894</v>
      </c>
      <c r="C281" s="661" t="s">
        <v>5743</v>
      </c>
      <c r="D281" s="661" t="s">
        <v>5758</v>
      </c>
      <c r="E281" s="661"/>
      <c r="F281" s="664">
        <v>2</v>
      </c>
      <c r="G281" s="664">
        <v>494</v>
      </c>
      <c r="H281" s="664">
        <v>1</v>
      </c>
      <c r="I281" s="664">
        <v>247</v>
      </c>
      <c r="J281" s="664"/>
      <c r="K281" s="664"/>
      <c r="L281" s="664"/>
      <c r="M281" s="664"/>
      <c r="N281" s="664"/>
      <c r="O281" s="664"/>
      <c r="P281" s="677"/>
      <c r="Q281" s="665"/>
    </row>
    <row r="282" spans="1:17" ht="14.4" customHeight="1" x14ac:dyDescent="0.3">
      <c r="A282" s="660" t="s">
        <v>576</v>
      </c>
      <c r="B282" s="661" t="s">
        <v>5894</v>
      </c>
      <c r="C282" s="661" t="s">
        <v>5743</v>
      </c>
      <c r="D282" s="661" t="s">
        <v>5760</v>
      </c>
      <c r="E282" s="661"/>
      <c r="F282" s="664">
        <v>2</v>
      </c>
      <c r="G282" s="664">
        <v>580</v>
      </c>
      <c r="H282" s="664">
        <v>1</v>
      </c>
      <c r="I282" s="664">
        <v>290</v>
      </c>
      <c r="J282" s="664"/>
      <c r="K282" s="664"/>
      <c r="L282" s="664"/>
      <c r="M282" s="664"/>
      <c r="N282" s="664"/>
      <c r="O282" s="664"/>
      <c r="P282" s="677"/>
      <c r="Q282" s="665"/>
    </row>
    <row r="283" spans="1:17" ht="14.4" customHeight="1" x14ac:dyDescent="0.3">
      <c r="A283" s="660" t="s">
        <v>576</v>
      </c>
      <c r="B283" s="661" t="s">
        <v>5894</v>
      </c>
      <c r="C283" s="661" t="s">
        <v>5743</v>
      </c>
      <c r="D283" s="661" t="s">
        <v>5761</v>
      </c>
      <c r="E283" s="661"/>
      <c r="F283" s="664">
        <v>1</v>
      </c>
      <c r="G283" s="664">
        <v>290</v>
      </c>
      <c r="H283" s="664">
        <v>1</v>
      </c>
      <c r="I283" s="664">
        <v>290</v>
      </c>
      <c r="J283" s="664"/>
      <c r="K283" s="664"/>
      <c r="L283" s="664"/>
      <c r="M283" s="664"/>
      <c r="N283" s="664"/>
      <c r="O283" s="664"/>
      <c r="P283" s="677"/>
      <c r="Q283" s="665"/>
    </row>
    <row r="284" spans="1:17" ht="14.4" customHeight="1" x14ac:dyDescent="0.3">
      <c r="A284" s="660" t="s">
        <v>576</v>
      </c>
      <c r="B284" s="661" t="s">
        <v>5894</v>
      </c>
      <c r="C284" s="661" t="s">
        <v>5743</v>
      </c>
      <c r="D284" s="661" t="s">
        <v>6266</v>
      </c>
      <c r="E284" s="661"/>
      <c r="F284" s="664">
        <v>1</v>
      </c>
      <c r="G284" s="664">
        <v>112</v>
      </c>
      <c r="H284" s="664">
        <v>1</v>
      </c>
      <c r="I284" s="664">
        <v>112</v>
      </c>
      <c r="J284" s="664"/>
      <c r="K284" s="664"/>
      <c r="L284" s="664"/>
      <c r="M284" s="664"/>
      <c r="N284" s="664"/>
      <c r="O284" s="664"/>
      <c r="P284" s="677"/>
      <c r="Q284" s="665"/>
    </row>
    <row r="285" spans="1:17" ht="14.4" customHeight="1" x14ac:dyDescent="0.3">
      <c r="A285" s="660" t="s">
        <v>576</v>
      </c>
      <c r="B285" s="661" t="s">
        <v>5894</v>
      </c>
      <c r="C285" s="661" t="s">
        <v>5743</v>
      </c>
      <c r="D285" s="661" t="s">
        <v>6267</v>
      </c>
      <c r="E285" s="661" t="s">
        <v>6268</v>
      </c>
      <c r="F285" s="664"/>
      <c r="G285" s="664"/>
      <c r="H285" s="664"/>
      <c r="I285" s="664"/>
      <c r="J285" s="664">
        <v>4</v>
      </c>
      <c r="K285" s="664">
        <v>2070</v>
      </c>
      <c r="L285" s="664"/>
      <c r="M285" s="664">
        <v>517.5</v>
      </c>
      <c r="N285" s="664"/>
      <c r="O285" s="664"/>
      <c r="P285" s="677"/>
      <c r="Q285" s="665"/>
    </row>
    <row r="286" spans="1:17" ht="14.4" customHeight="1" x14ac:dyDescent="0.3">
      <c r="A286" s="660" t="s">
        <v>576</v>
      </c>
      <c r="B286" s="661" t="s">
        <v>5894</v>
      </c>
      <c r="C286" s="661" t="s">
        <v>5743</v>
      </c>
      <c r="D286" s="661" t="s">
        <v>6269</v>
      </c>
      <c r="E286" s="661" t="s">
        <v>6270</v>
      </c>
      <c r="F286" s="664">
        <v>140</v>
      </c>
      <c r="G286" s="664">
        <v>173880</v>
      </c>
      <c r="H286" s="664">
        <v>1</v>
      </c>
      <c r="I286" s="664">
        <v>1242</v>
      </c>
      <c r="J286" s="664">
        <v>122</v>
      </c>
      <c r="K286" s="664">
        <v>151524</v>
      </c>
      <c r="L286" s="664">
        <v>0.87142857142857144</v>
      </c>
      <c r="M286" s="664">
        <v>1242</v>
      </c>
      <c r="N286" s="664">
        <v>138</v>
      </c>
      <c r="O286" s="664">
        <v>171396</v>
      </c>
      <c r="P286" s="677">
        <v>0.98571428571428577</v>
      </c>
      <c r="Q286" s="665">
        <v>1242</v>
      </c>
    </row>
    <row r="287" spans="1:17" ht="14.4" customHeight="1" x14ac:dyDescent="0.3">
      <c r="A287" s="660" t="s">
        <v>576</v>
      </c>
      <c r="B287" s="661" t="s">
        <v>5894</v>
      </c>
      <c r="C287" s="661" t="s">
        <v>5743</v>
      </c>
      <c r="D287" s="661" t="s">
        <v>6271</v>
      </c>
      <c r="E287" s="661" t="s">
        <v>6272</v>
      </c>
      <c r="F287" s="664">
        <v>140</v>
      </c>
      <c r="G287" s="664">
        <v>189700</v>
      </c>
      <c r="H287" s="664">
        <v>1</v>
      </c>
      <c r="I287" s="664">
        <v>1355</v>
      </c>
      <c r="J287" s="664">
        <v>122</v>
      </c>
      <c r="K287" s="664">
        <v>165310</v>
      </c>
      <c r="L287" s="664">
        <v>0.87142857142857144</v>
      </c>
      <c r="M287" s="664">
        <v>1355</v>
      </c>
      <c r="N287" s="664">
        <v>137</v>
      </c>
      <c r="O287" s="664">
        <v>185635</v>
      </c>
      <c r="P287" s="677">
        <v>0.97857142857142854</v>
      </c>
      <c r="Q287" s="665">
        <v>1355</v>
      </c>
    </row>
    <row r="288" spans="1:17" ht="14.4" customHeight="1" x14ac:dyDescent="0.3">
      <c r="A288" s="660" t="s">
        <v>576</v>
      </c>
      <c r="B288" s="661" t="s">
        <v>5894</v>
      </c>
      <c r="C288" s="661" t="s">
        <v>5743</v>
      </c>
      <c r="D288" s="661" t="s">
        <v>6273</v>
      </c>
      <c r="E288" s="661" t="s">
        <v>6274</v>
      </c>
      <c r="F288" s="664">
        <v>1</v>
      </c>
      <c r="G288" s="664">
        <v>5026</v>
      </c>
      <c r="H288" s="664">
        <v>1</v>
      </c>
      <c r="I288" s="664">
        <v>5026</v>
      </c>
      <c r="J288" s="664"/>
      <c r="K288" s="664"/>
      <c r="L288" s="664"/>
      <c r="M288" s="664"/>
      <c r="N288" s="664"/>
      <c r="O288" s="664"/>
      <c r="P288" s="677"/>
      <c r="Q288" s="665"/>
    </row>
    <row r="289" spans="1:17" ht="14.4" customHeight="1" x14ac:dyDescent="0.3">
      <c r="A289" s="660" t="s">
        <v>576</v>
      </c>
      <c r="B289" s="661" t="s">
        <v>5894</v>
      </c>
      <c r="C289" s="661" t="s">
        <v>5743</v>
      </c>
      <c r="D289" s="661" t="s">
        <v>6275</v>
      </c>
      <c r="E289" s="661" t="s">
        <v>6276</v>
      </c>
      <c r="F289" s="664">
        <v>6</v>
      </c>
      <c r="G289" s="664">
        <v>27756</v>
      </c>
      <c r="H289" s="664">
        <v>1</v>
      </c>
      <c r="I289" s="664">
        <v>4626</v>
      </c>
      <c r="J289" s="664">
        <v>4</v>
      </c>
      <c r="K289" s="664">
        <v>18504</v>
      </c>
      <c r="L289" s="664">
        <v>0.66666666666666663</v>
      </c>
      <c r="M289" s="664">
        <v>4626</v>
      </c>
      <c r="N289" s="664">
        <v>3</v>
      </c>
      <c r="O289" s="664">
        <v>13878</v>
      </c>
      <c r="P289" s="677">
        <v>0.5</v>
      </c>
      <c r="Q289" s="665">
        <v>4626</v>
      </c>
    </row>
    <row r="290" spans="1:17" ht="14.4" customHeight="1" x14ac:dyDescent="0.3">
      <c r="A290" s="660" t="s">
        <v>576</v>
      </c>
      <c r="B290" s="661" t="s">
        <v>5894</v>
      </c>
      <c r="C290" s="661" t="s">
        <v>5743</v>
      </c>
      <c r="D290" s="661" t="s">
        <v>6277</v>
      </c>
      <c r="E290" s="661" t="s">
        <v>6278</v>
      </c>
      <c r="F290" s="664">
        <v>5</v>
      </c>
      <c r="G290" s="664">
        <v>12280</v>
      </c>
      <c r="H290" s="664">
        <v>1</v>
      </c>
      <c r="I290" s="664">
        <v>2456</v>
      </c>
      <c r="J290" s="664">
        <v>10</v>
      </c>
      <c r="K290" s="664">
        <v>24560</v>
      </c>
      <c r="L290" s="664">
        <v>2</v>
      </c>
      <c r="M290" s="664">
        <v>2456</v>
      </c>
      <c r="N290" s="664">
        <v>4</v>
      </c>
      <c r="O290" s="664">
        <v>9824</v>
      </c>
      <c r="P290" s="677">
        <v>0.8</v>
      </c>
      <c r="Q290" s="665">
        <v>2456</v>
      </c>
    </row>
    <row r="291" spans="1:17" ht="14.4" customHeight="1" x14ac:dyDescent="0.3">
      <c r="A291" s="660" t="s">
        <v>576</v>
      </c>
      <c r="B291" s="661" t="s">
        <v>5894</v>
      </c>
      <c r="C291" s="661" t="s">
        <v>5743</v>
      </c>
      <c r="D291" s="661" t="s">
        <v>6279</v>
      </c>
      <c r="E291" s="661" t="s">
        <v>6101</v>
      </c>
      <c r="F291" s="664">
        <v>108</v>
      </c>
      <c r="G291" s="664">
        <v>214380</v>
      </c>
      <c r="H291" s="664">
        <v>1</v>
      </c>
      <c r="I291" s="664">
        <v>1985</v>
      </c>
      <c r="J291" s="664">
        <v>55</v>
      </c>
      <c r="K291" s="664">
        <v>109175</v>
      </c>
      <c r="L291" s="664">
        <v>0.5092592592592593</v>
      </c>
      <c r="M291" s="664">
        <v>1985</v>
      </c>
      <c r="N291" s="664">
        <v>30</v>
      </c>
      <c r="O291" s="664">
        <v>59550</v>
      </c>
      <c r="P291" s="677">
        <v>0.27777777777777779</v>
      </c>
      <c r="Q291" s="665">
        <v>1985</v>
      </c>
    </row>
    <row r="292" spans="1:17" ht="14.4" customHeight="1" x14ac:dyDescent="0.3">
      <c r="A292" s="660" t="s">
        <v>576</v>
      </c>
      <c r="B292" s="661" t="s">
        <v>5894</v>
      </c>
      <c r="C292" s="661" t="s">
        <v>5743</v>
      </c>
      <c r="D292" s="661" t="s">
        <v>6280</v>
      </c>
      <c r="E292" s="661" t="s">
        <v>6101</v>
      </c>
      <c r="F292" s="664">
        <v>44</v>
      </c>
      <c r="G292" s="664">
        <v>87340</v>
      </c>
      <c r="H292" s="664">
        <v>1</v>
      </c>
      <c r="I292" s="664">
        <v>1985</v>
      </c>
      <c r="J292" s="664">
        <v>50</v>
      </c>
      <c r="K292" s="664">
        <v>99250</v>
      </c>
      <c r="L292" s="664">
        <v>1.1363636363636365</v>
      </c>
      <c r="M292" s="664">
        <v>1985</v>
      </c>
      <c r="N292" s="664">
        <v>40</v>
      </c>
      <c r="O292" s="664">
        <v>79400</v>
      </c>
      <c r="P292" s="677">
        <v>0.90909090909090906</v>
      </c>
      <c r="Q292" s="665">
        <v>1985</v>
      </c>
    </row>
    <row r="293" spans="1:17" ht="14.4" customHeight="1" x14ac:dyDescent="0.3">
      <c r="A293" s="660" t="s">
        <v>576</v>
      </c>
      <c r="B293" s="661" t="s">
        <v>5894</v>
      </c>
      <c r="C293" s="661" t="s">
        <v>5743</v>
      </c>
      <c r="D293" s="661" t="s">
        <v>6281</v>
      </c>
      <c r="E293" s="661" t="s">
        <v>6282</v>
      </c>
      <c r="F293" s="664">
        <v>31</v>
      </c>
      <c r="G293" s="664">
        <v>8339</v>
      </c>
      <c r="H293" s="664">
        <v>1</v>
      </c>
      <c r="I293" s="664">
        <v>269</v>
      </c>
      <c r="J293" s="664">
        <v>38</v>
      </c>
      <c r="K293" s="664">
        <v>10222</v>
      </c>
      <c r="L293" s="664">
        <v>1.2258064516129032</v>
      </c>
      <c r="M293" s="664">
        <v>269</v>
      </c>
      <c r="N293" s="664">
        <v>37</v>
      </c>
      <c r="O293" s="664">
        <v>9953</v>
      </c>
      <c r="P293" s="677">
        <v>1.1935483870967742</v>
      </c>
      <c r="Q293" s="665">
        <v>269</v>
      </c>
    </row>
    <row r="294" spans="1:17" ht="14.4" customHeight="1" x14ac:dyDescent="0.3">
      <c r="A294" s="660" t="s">
        <v>576</v>
      </c>
      <c r="B294" s="661" t="s">
        <v>5894</v>
      </c>
      <c r="C294" s="661" t="s">
        <v>5743</v>
      </c>
      <c r="D294" s="661" t="s">
        <v>6283</v>
      </c>
      <c r="E294" s="661" t="s">
        <v>6282</v>
      </c>
      <c r="F294" s="664">
        <v>6</v>
      </c>
      <c r="G294" s="664">
        <v>2220</v>
      </c>
      <c r="H294" s="664">
        <v>1</v>
      </c>
      <c r="I294" s="664">
        <v>370</v>
      </c>
      <c r="J294" s="664">
        <v>11</v>
      </c>
      <c r="K294" s="664">
        <v>4070</v>
      </c>
      <c r="L294" s="664">
        <v>1.8333333333333333</v>
      </c>
      <c r="M294" s="664">
        <v>370</v>
      </c>
      <c r="N294" s="664">
        <v>5</v>
      </c>
      <c r="O294" s="664">
        <v>1850</v>
      </c>
      <c r="P294" s="677">
        <v>0.83333333333333337</v>
      </c>
      <c r="Q294" s="665">
        <v>370</v>
      </c>
    </row>
    <row r="295" spans="1:17" ht="14.4" customHeight="1" x14ac:dyDescent="0.3">
      <c r="A295" s="660" t="s">
        <v>576</v>
      </c>
      <c r="B295" s="661" t="s">
        <v>5894</v>
      </c>
      <c r="C295" s="661" t="s">
        <v>5743</v>
      </c>
      <c r="D295" s="661" t="s">
        <v>6284</v>
      </c>
      <c r="E295" s="661" t="s">
        <v>6285</v>
      </c>
      <c r="F295" s="664">
        <v>6</v>
      </c>
      <c r="G295" s="664">
        <v>63588</v>
      </c>
      <c r="H295" s="664">
        <v>1</v>
      </c>
      <c r="I295" s="664">
        <v>10598</v>
      </c>
      <c r="J295" s="664">
        <v>16</v>
      </c>
      <c r="K295" s="664">
        <v>148372</v>
      </c>
      <c r="L295" s="664">
        <v>2.3333333333333335</v>
      </c>
      <c r="M295" s="664">
        <v>9273.25</v>
      </c>
      <c r="N295" s="664">
        <v>18</v>
      </c>
      <c r="O295" s="664">
        <v>190764</v>
      </c>
      <c r="P295" s="677">
        <v>3</v>
      </c>
      <c r="Q295" s="665">
        <v>10598</v>
      </c>
    </row>
    <row r="296" spans="1:17" ht="14.4" customHeight="1" x14ac:dyDescent="0.3">
      <c r="A296" s="660" t="s">
        <v>576</v>
      </c>
      <c r="B296" s="661" t="s">
        <v>5894</v>
      </c>
      <c r="C296" s="661" t="s">
        <v>5743</v>
      </c>
      <c r="D296" s="661" t="s">
        <v>6286</v>
      </c>
      <c r="E296" s="661" t="s">
        <v>6287</v>
      </c>
      <c r="F296" s="664">
        <v>1</v>
      </c>
      <c r="G296" s="664">
        <v>14769</v>
      </c>
      <c r="H296" s="664">
        <v>1</v>
      </c>
      <c r="I296" s="664">
        <v>14769</v>
      </c>
      <c r="J296" s="664">
        <v>3</v>
      </c>
      <c r="K296" s="664">
        <v>44307</v>
      </c>
      <c r="L296" s="664">
        <v>3</v>
      </c>
      <c r="M296" s="664">
        <v>14769</v>
      </c>
      <c r="N296" s="664"/>
      <c r="O296" s="664"/>
      <c r="P296" s="677"/>
      <c r="Q296" s="665"/>
    </row>
    <row r="297" spans="1:17" ht="14.4" customHeight="1" x14ac:dyDescent="0.3">
      <c r="A297" s="660" t="s">
        <v>576</v>
      </c>
      <c r="B297" s="661" t="s">
        <v>5894</v>
      </c>
      <c r="C297" s="661" t="s">
        <v>5743</v>
      </c>
      <c r="D297" s="661" t="s">
        <v>6288</v>
      </c>
      <c r="E297" s="661" t="s">
        <v>6289</v>
      </c>
      <c r="F297" s="664">
        <v>9</v>
      </c>
      <c r="G297" s="664">
        <v>24219</v>
      </c>
      <c r="H297" s="664">
        <v>1</v>
      </c>
      <c r="I297" s="664">
        <v>2691</v>
      </c>
      <c r="J297" s="664">
        <v>16</v>
      </c>
      <c r="K297" s="664">
        <v>43056</v>
      </c>
      <c r="L297" s="664">
        <v>1.7777777777777777</v>
      </c>
      <c r="M297" s="664">
        <v>2691</v>
      </c>
      <c r="N297" s="664"/>
      <c r="O297" s="664"/>
      <c r="P297" s="677"/>
      <c r="Q297" s="665"/>
    </row>
    <row r="298" spans="1:17" ht="14.4" customHeight="1" x14ac:dyDescent="0.3">
      <c r="A298" s="660" t="s">
        <v>576</v>
      </c>
      <c r="B298" s="661" t="s">
        <v>5894</v>
      </c>
      <c r="C298" s="661" t="s">
        <v>5743</v>
      </c>
      <c r="D298" s="661" t="s">
        <v>6290</v>
      </c>
      <c r="E298" s="661" t="s">
        <v>6291</v>
      </c>
      <c r="F298" s="664">
        <v>15</v>
      </c>
      <c r="G298" s="664">
        <v>38355</v>
      </c>
      <c r="H298" s="664">
        <v>1</v>
      </c>
      <c r="I298" s="664">
        <v>2557</v>
      </c>
      <c r="J298" s="664">
        <v>41</v>
      </c>
      <c r="K298" s="664">
        <v>94609</v>
      </c>
      <c r="L298" s="664">
        <v>2.4666666666666668</v>
      </c>
      <c r="M298" s="664">
        <v>2307.5365853658536</v>
      </c>
      <c r="N298" s="664">
        <v>37</v>
      </c>
      <c r="O298" s="664">
        <v>94609</v>
      </c>
      <c r="P298" s="677">
        <v>2.4666666666666668</v>
      </c>
      <c r="Q298" s="665">
        <v>2557</v>
      </c>
    </row>
    <row r="299" spans="1:17" ht="14.4" customHeight="1" x14ac:dyDescent="0.3">
      <c r="A299" s="660" t="s">
        <v>576</v>
      </c>
      <c r="B299" s="661" t="s">
        <v>5894</v>
      </c>
      <c r="C299" s="661" t="s">
        <v>5743</v>
      </c>
      <c r="D299" s="661" t="s">
        <v>6292</v>
      </c>
      <c r="E299" s="661" t="s">
        <v>6293</v>
      </c>
      <c r="F299" s="664">
        <v>15</v>
      </c>
      <c r="G299" s="664">
        <v>38355</v>
      </c>
      <c r="H299" s="664">
        <v>1</v>
      </c>
      <c r="I299" s="664">
        <v>2557</v>
      </c>
      <c r="J299" s="664">
        <v>40</v>
      </c>
      <c r="K299" s="664">
        <v>92052</v>
      </c>
      <c r="L299" s="664">
        <v>2.4</v>
      </c>
      <c r="M299" s="664">
        <v>2301.3000000000002</v>
      </c>
      <c r="N299" s="664">
        <v>39</v>
      </c>
      <c r="O299" s="664">
        <v>99723</v>
      </c>
      <c r="P299" s="677">
        <v>2.6</v>
      </c>
      <c r="Q299" s="665">
        <v>2557</v>
      </c>
    </row>
    <row r="300" spans="1:17" ht="14.4" customHeight="1" x14ac:dyDescent="0.3">
      <c r="A300" s="660" t="s">
        <v>576</v>
      </c>
      <c r="B300" s="661" t="s">
        <v>5894</v>
      </c>
      <c r="C300" s="661" t="s">
        <v>5743</v>
      </c>
      <c r="D300" s="661" t="s">
        <v>6294</v>
      </c>
      <c r="E300" s="661" t="s">
        <v>6295</v>
      </c>
      <c r="F300" s="664"/>
      <c r="G300" s="664"/>
      <c r="H300" s="664"/>
      <c r="I300" s="664"/>
      <c r="J300" s="664"/>
      <c r="K300" s="664"/>
      <c r="L300" s="664"/>
      <c r="M300" s="664"/>
      <c r="N300" s="664">
        <v>1</v>
      </c>
      <c r="O300" s="664">
        <v>66990</v>
      </c>
      <c r="P300" s="677"/>
      <c r="Q300" s="665">
        <v>66990</v>
      </c>
    </row>
    <row r="301" spans="1:17" ht="14.4" customHeight="1" x14ac:dyDescent="0.3">
      <c r="A301" s="660" t="s">
        <v>576</v>
      </c>
      <c r="B301" s="661" t="s">
        <v>5894</v>
      </c>
      <c r="C301" s="661" t="s">
        <v>5743</v>
      </c>
      <c r="D301" s="661" t="s">
        <v>6296</v>
      </c>
      <c r="E301" s="661" t="s">
        <v>6297</v>
      </c>
      <c r="F301" s="664"/>
      <c r="G301" s="664"/>
      <c r="H301" s="664"/>
      <c r="I301" s="664"/>
      <c r="J301" s="664">
        <v>24</v>
      </c>
      <c r="K301" s="664">
        <v>23604.240000000002</v>
      </c>
      <c r="L301" s="664"/>
      <c r="M301" s="664">
        <v>983.5100000000001</v>
      </c>
      <c r="N301" s="664">
        <v>30</v>
      </c>
      <c r="O301" s="664">
        <v>29505.3</v>
      </c>
      <c r="P301" s="677"/>
      <c r="Q301" s="665">
        <v>983.51</v>
      </c>
    </row>
    <row r="302" spans="1:17" ht="14.4" customHeight="1" x14ac:dyDescent="0.3">
      <c r="A302" s="660" t="s">
        <v>576</v>
      </c>
      <c r="B302" s="661" t="s">
        <v>5894</v>
      </c>
      <c r="C302" s="661" t="s">
        <v>5743</v>
      </c>
      <c r="D302" s="661" t="s">
        <v>6298</v>
      </c>
      <c r="E302" s="661" t="s">
        <v>6299</v>
      </c>
      <c r="F302" s="664">
        <v>9</v>
      </c>
      <c r="G302" s="664">
        <v>17861.759999999998</v>
      </c>
      <c r="H302" s="664">
        <v>1</v>
      </c>
      <c r="I302" s="664">
        <v>1984.6399999999999</v>
      </c>
      <c r="J302" s="664">
        <v>11</v>
      </c>
      <c r="K302" s="664">
        <v>21831.039999999997</v>
      </c>
      <c r="L302" s="664">
        <v>1.2222222222222221</v>
      </c>
      <c r="M302" s="664">
        <v>1984.6399999999996</v>
      </c>
      <c r="N302" s="664">
        <v>48</v>
      </c>
      <c r="O302" s="664">
        <v>95262.720000000001</v>
      </c>
      <c r="P302" s="677">
        <v>5.3333333333333339</v>
      </c>
      <c r="Q302" s="665">
        <v>1984.64</v>
      </c>
    </row>
    <row r="303" spans="1:17" ht="14.4" customHeight="1" x14ac:dyDescent="0.3">
      <c r="A303" s="660" t="s">
        <v>576</v>
      </c>
      <c r="B303" s="661" t="s">
        <v>5894</v>
      </c>
      <c r="C303" s="661" t="s">
        <v>5743</v>
      </c>
      <c r="D303" s="661" t="s">
        <v>6300</v>
      </c>
      <c r="E303" s="661" t="s">
        <v>6301</v>
      </c>
      <c r="F303" s="664"/>
      <c r="G303" s="664"/>
      <c r="H303" s="664"/>
      <c r="I303" s="664"/>
      <c r="J303" s="664"/>
      <c r="K303" s="664"/>
      <c r="L303" s="664"/>
      <c r="M303" s="664"/>
      <c r="N303" s="664">
        <v>3</v>
      </c>
      <c r="O303" s="664">
        <v>7026.54</v>
      </c>
      <c r="P303" s="677"/>
      <c r="Q303" s="665">
        <v>2342.1799999999998</v>
      </c>
    </row>
    <row r="304" spans="1:17" ht="14.4" customHeight="1" x14ac:dyDescent="0.3">
      <c r="A304" s="660" t="s">
        <v>576</v>
      </c>
      <c r="B304" s="661" t="s">
        <v>5894</v>
      </c>
      <c r="C304" s="661" t="s">
        <v>5743</v>
      </c>
      <c r="D304" s="661" t="s">
        <v>6302</v>
      </c>
      <c r="E304" s="661" t="s">
        <v>6303</v>
      </c>
      <c r="F304" s="664"/>
      <c r="G304" s="664"/>
      <c r="H304" s="664"/>
      <c r="I304" s="664"/>
      <c r="J304" s="664">
        <v>11</v>
      </c>
      <c r="K304" s="664">
        <v>19471.21</v>
      </c>
      <c r="L304" s="664"/>
      <c r="M304" s="664">
        <v>1770.11</v>
      </c>
      <c r="N304" s="664">
        <v>1</v>
      </c>
      <c r="O304" s="664">
        <v>1770.11</v>
      </c>
      <c r="P304" s="677"/>
      <c r="Q304" s="665">
        <v>1770.11</v>
      </c>
    </row>
    <row r="305" spans="1:17" ht="14.4" customHeight="1" x14ac:dyDescent="0.3">
      <c r="A305" s="660" t="s">
        <v>576</v>
      </c>
      <c r="B305" s="661" t="s">
        <v>5894</v>
      </c>
      <c r="C305" s="661" t="s">
        <v>5743</v>
      </c>
      <c r="D305" s="661" t="s">
        <v>6304</v>
      </c>
      <c r="E305" s="661" t="s">
        <v>6305</v>
      </c>
      <c r="F305" s="664">
        <v>1</v>
      </c>
      <c r="G305" s="664">
        <v>22321</v>
      </c>
      <c r="H305" s="664">
        <v>1</v>
      </c>
      <c r="I305" s="664">
        <v>22321</v>
      </c>
      <c r="J305" s="664">
        <v>2</v>
      </c>
      <c r="K305" s="664">
        <v>44642</v>
      </c>
      <c r="L305" s="664">
        <v>2</v>
      </c>
      <c r="M305" s="664">
        <v>22321</v>
      </c>
      <c r="N305" s="664"/>
      <c r="O305" s="664"/>
      <c r="P305" s="677"/>
      <c r="Q305" s="665"/>
    </row>
    <row r="306" spans="1:17" ht="14.4" customHeight="1" x14ac:dyDescent="0.3">
      <c r="A306" s="660" t="s">
        <v>576</v>
      </c>
      <c r="B306" s="661" t="s">
        <v>5894</v>
      </c>
      <c r="C306" s="661" t="s">
        <v>5743</v>
      </c>
      <c r="D306" s="661" t="s">
        <v>6306</v>
      </c>
      <c r="E306" s="661" t="s">
        <v>6307</v>
      </c>
      <c r="F306" s="664">
        <v>4</v>
      </c>
      <c r="G306" s="664">
        <v>7196</v>
      </c>
      <c r="H306" s="664">
        <v>1</v>
      </c>
      <c r="I306" s="664">
        <v>1799</v>
      </c>
      <c r="J306" s="664">
        <v>3</v>
      </c>
      <c r="K306" s="664">
        <v>5397</v>
      </c>
      <c r="L306" s="664">
        <v>0.75</v>
      </c>
      <c r="M306" s="664">
        <v>1799</v>
      </c>
      <c r="N306" s="664">
        <v>65</v>
      </c>
      <c r="O306" s="664">
        <v>116935</v>
      </c>
      <c r="P306" s="677">
        <v>16.25</v>
      </c>
      <c r="Q306" s="665">
        <v>1799</v>
      </c>
    </row>
    <row r="307" spans="1:17" ht="14.4" customHeight="1" x14ac:dyDescent="0.3">
      <c r="A307" s="660" t="s">
        <v>576</v>
      </c>
      <c r="B307" s="661" t="s">
        <v>5894</v>
      </c>
      <c r="C307" s="661" t="s">
        <v>5743</v>
      </c>
      <c r="D307" s="661" t="s">
        <v>6308</v>
      </c>
      <c r="E307" s="661" t="s">
        <v>6309</v>
      </c>
      <c r="F307" s="664">
        <v>2</v>
      </c>
      <c r="G307" s="664">
        <v>32005.14</v>
      </c>
      <c r="H307" s="664">
        <v>1</v>
      </c>
      <c r="I307" s="664">
        <v>16002.57</v>
      </c>
      <c r="J307" s="664"/>
      <c r="K307" s="664"/>
      <c r="L307" s="664"/>
      <c r="M307" s="664"/>
      <c r="N307" s="664">
        <v>1</v>
      </c>
      <c r="O307" s="664">
        <v>16002.57</v>
      </c>
      <c r="P307" s="677">
        <v>0.5</v>
      </c>
      <c r="Q307" s="665">
        <v>16002.57</v>
      </c>
    </row>
    <row r="308" spans="1:17" ht="14.4" customHeight="1" x14ac:dyDescent="0.3">
      <c r="A308" s="660" t="s">
        <v>576</v>
      </c>
      <c r="B308" s="661" t="s">
        <v>5894</v>
      </c>
      <c r="C308" s="661" t="s">
        <v>5743</v>
      </c>
      <c r="D308" s="661" t="s">
        <v>6310</v>
      </c>
      <c r="E308" s="661" t="s">
        <v>6311</v>
      </c>
      <c r="F308" s="664">
        <v>15</v>
      </c>
      <c r="G308" s="664">
        <v>77205</v>
      </c>
      <c r="H308" s="664">
        <v>1</v>
      </c>
      <c r="I308" s="664">
        <v>5147</v>
      </c>
      <c r="J308" s="664">
        <v>9</v>
      </c>
      <c r="K308" s="664">
        <v>46323</v>
      </c>
      <c r="L308" s="664">
        <v>0.6</v>
      </c>
      <c r="M308" s="664">
        <v>5147</v>
      </c>
      <c r="N308" s="664">
        <v>16</v>
      </c>
      <c r="O308" s="664">
        <v>82352</v>
      </c>
      <c r="P308" s="677">
        <v>1.0666666666666667</v>
      </c>
      <c r="Q308" s="665">
        <v>5147</v>
      </c>
    </row>
    <row r="309" spans="1:17" ht="14.4" customHeight="1" x14ac:dyDescent="0.3">
      <c r="A309" s="660" t="s">
        <v>576</v>
      </c>
      <c r="B309" s="661" t="s">
        <v>5894</v>
      </c>
      <c r="C309" s="661" t="s">
        <v>5743</v>
      </c>
      <c r="D309" s="661" t="s">
        <v>6312</v>
      </c>
      <c r="E309" s="661" t="s">
        <v>6122</v>
      </c>
      <c r="F309" s="664"/>
      <c r="G309" s="664"/>
      <c r="H309" s="664"/>
      <c r="I309" s="664"/>
      <c r="J309" s="664">
        <v>1</v>
      </c>
      <c r="K309" s="664">
        <v>1359.71</v>
      </c>
      <c r="L309" s="664"/>
      <c r="M309" s="664">
        <v>1359.71</v>
      </c>
      <c r="N309" s="664">
        <v>11</v>
      </c>
      <c r="O309" s="664">
        <v>14956.810000000001</v>
      </c>
      <c r="P309" s="677"/>
      <c r="Q309" s="665">
        <v>1359.71</v>
      </c>
    </row>
    <row r="310" spans="1:17" ht="14.4" customHeight="1" x14ac:dyDescent="0.3">
      <c r="A310" s="660" t="s">
        <v>576</v>
      </c>
      <c r="B310" s="661" t="s">
        <v>5894</v>
      </c>
      <c r="C310" s="661" t="s">
        <v>5743</v>
      </c>
      <c r="D310" s="661" t="s">
        <v>6313</v>
      </c>
      <c r="E310" s="661" t="s">
        <v>6314</v>
      </c>
      <c r="F310" s="664"/>
      <c r="G310" s="664"/>
      <c r="H310" s="664"/>
      <c r="I310" s="664"/>
      <c r="J310" s="664"/>
      <c r="K310" s="664"/>
      <c r="L310" s="664"/>
      <c r="M310" s="664"/>
      <c r="N310" s="664">
        <v>1</v>
      </c>
      <c r="O310" s="664">
        <v>1423.96</v>
      </c>
      <c r="P310" s="677"/>
      <c r="Q310" s="665">
        <v>1423.96</v>
      </c>
    </row>
    <row r="311" spans="1:17" ht="14.4" customHeight="1" x14ac:dyDescent="0.3">
      <c r="A311" s="660" t="s">
        <v>576</v>
      </c>
      <c r="B311" s="661" t="s">
        <v>5894</v>
      </c>
      <c r="C311" s="661" t="s">
        <v>5743</v>
      </c>
      <c r="D311" s="661" t="s">
        <v>6315</v>
      </c>
      <c r="E311" s="661" t="s">
        <v>6316</v>
      </c>
      <c r="F311" s="664">
        <v>1</v>
      </c>
      <c r="G311" s="664">
        <v>28000</v>
      </c>
      <c r="H311" s="664">
        <v>1</v>
      </c>
      <c r="I311" s="664">
        <v>28000</v>
      </c>
      <c r="J311" s="664"/>
      <c r="K311" s="664"/>
      <c r="L311" s="664"/>
      <c r="M311" s="664"/>
      <c r="N311" s="664">
        <v>51</v>
      </c>
      <c r="O311" s="664">
        <v>1428000</v>
      </c>
      <c r="P311" s="677">
        <v>51</v>
      </c>
      <c r="Q311" s="665">
        <v>28000</v>
      </c>
    </row>
    <row r="312" spans="1:17" ht="14.4" customHeight="1" x14ac:dyDescent="0.3">
      <c r="A312" s="660" t="s">
        <v>576</v>
      </c>
      <c r="B312" s="661" t="s">
        <v>5894</v>
      </c>
      <c r="C312" s="661" t="s">
        <v>5743</v>
      </c>
      <c r="D312" s="661" t="s">
        <v>6317</v>
      </c>
      <c r="E312" s="661" t="s">
        <v>6318</v>
      </c>
      <c r="F312" s="664">
        <v>2</v>
      </c>
      <c r="G312" s="664">
        <v>61553.78</v>
      </c>
      <c r="H312" s="664">
        <v>1</v>
      </c>
      <c r="I312" s="664">
        <v>30776.89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x14ac:dyDescent="0.3">
      <c r="A313" s="660" t="s">
        <v>576</v>
      </c>
      <c r="B313" s="661" t="s">
        <v>5894</v>
      </c>
      <c r="C313" s="661" t="s">
        <v>5743</v>
      </c>
      <c r="D313" s="661" t="s">
        <v>6319</v>
      </c>
      <c r="E313" s="661" t="s">
        <v>6320</v>
      </c>
      <c r="F313" s="664">
        <v>16</v>
      </c>
      <c r="G313" s="664">
        <v>175966.24</v>
      </c>
      <c r="H313" s="664">
        <v>1</v>
      </c>
      <c r="I313" s="664">
        <v>10997.89</v>
      </c>
      <c r="J313" s="664">
        <v>8</v>
      </c>
      <c r="K313" s="664">
        <v>87983.12</v>
      </c>
      <c r="L313" s="664">
        <v>0.5</v>
      </c>
      <c r="M313" s="664">
        <v>10997.89</v>
      </c>
      <c r="N313" s="664">
        <v>9</v>
      </c>
      <c r="O313" s="664">
        <v>98981.01</v>
      </c>
      <c r="P313" s="677">
        <v>0.5625</v>
      </c>
      <c r="Q313" s="665">
        <v>10997.89</v>
      </c>
    </row>
    <row r="314" spans="1:17" ht="14.4" customHeight="1" x14ac:dyDescent="0.3">
      <c r="A314" s="660" t="s">
        <v>576</v>
      </c>
      <c r="B314" s="661" t="s">
        <v>5894</v>
      </c>
      <c r="C314" s="661" t="s">
        <v>5743</v>
      </c>
      <c r="D314" s="661" t="s">
        <v>6321</v>
      </c>
      <c r="E314" s="661" t="s">
        <v>6320</v>
      </c>
      <c r="F314" s="664">
        <v>8</v>
      </c>
      <c r="G314" s="664">
        <v>87983.12</v>
      </c>
      <c r="H314" s="664">
        <v>1</v>
      </c>
      <c r="I314" s="664">
        <v>10997.89</v>
      </c>
      <c r="J314" s="664">
        <v>4</v>
      </c>
      <c r="K314" s="664">
        <v>43991.56</v>
      </c>
      <c r="L314" s="664">
        <v>0.5</v>
      </c>
      <c r="M314" s="664">
        <v>10997.89</v>
      </c>
      <c r="N314" s="664">
        <v>7</v>
      </c>
      <c r="O314" s="664">
        <v>76985.23</v>
      </c>
      <c r="P314" s="677">
        <v>0.875</v>
      </c>
      <c r="Q314" s="665">
        <v>10997.89</v>
      </c>
    </row>
    <row r="315" spans="1:17" ht="14.4" customHeight="1" x14ac:dyDescent="0.3">
      <c r="A315" s="660" t="s">
        <v>576</v>
      </c>
      <c r="B315" s="661" t="s">
        <v>5894</v>
      </c>
      <c r="C315" s="661" t="s">
        <v>5743</v>
      </c>
      <c r="D315" s="661" t="s">
        <v>6322</v>
      </c>
      <c r="E315" s="661" t="s">
        <v>6323</v>
      </c>
      <c r="F315" s="664">
        <v>60</v>
      </c>
      <c r="G315" s="664">
        <v>581524.19999999995</v>
      </c>
      <c r="H315" s="664">
        <v>1</v>
      </c>
      <c r="I315" s="664">
        <v>9692.07</v>
      </c>
      <c r="J315" s="664">
        <v>56</v>
      </c>
      <c r="K315" s="664">
        <v>542755.91999999993</v>
      </c>
      <c r="L315" s="664">
        <v>0.93333333333333324</v>
      </c>
      <c r="M315" s="664">
        <v>9692.0699999999979</v>
      </c>
      <c r="N315" s="664">
        <v>52</v>
      </c>
      <c r="O315" s="664">
        <v>503987.64</v>
      </c>
      <c r="P315" s="677">
        <v>0.86666666666666681</v>
      </c>
      <c r="Q315" s="665">
        <v>9692.07</v>
      </c>
    </row>
    <row r="316" spans="1:17" ht="14.4" customHeight="1" x14ac:dyDescent="0.3">
      <c r="A316" s="660" t="s">
        <v>576</v>
      </c>
      <c r="B316" s="661" t="s">
        <v>5894</v>
      </c>
      <c r="C316" s="661" t="s">
        <v>5743</v>
      </c>
      <c r="D316" s="661" t="s">
        <v>6324</v>
      </c>
      <c r="E316" s="661" t="s">
        <v>6325</v>
      </c>
      <c r="F316" s="664">
        <v>16</v>
      </c>
      <c r="G316" s="664">
        <v>175966.24</v>
      </c>
      <c r="H316" s="664">
        <v>1</v>
      </c>
      <c r="I316" s="664">
        <v>10997.89</v>
      </c>
      <c r="J316" s="664">
        <v>14</v>
      </c>
      <c r="K316" s="664">
        <v>153970.46000000002</v>
      </c>
      <c r="L316" s="664">
        <v>0.87500000000000011</v>
      </c>
      <c r="M316" s="664">
        <v>10997.890000000001</v>
      </c>
      <c r="N316" s="664">
        <v>10</v>
      </c>
      <c r="O316" s="664">
        <v>109978.9</v>
      </c>
      <c r="P316" s="677">
        <v>0.625</v>
      </c>
      <c r="Q316" s="665">
        <v>10997.89</v>
      </c>
    </row>
    <row r="317" spans="1:17" ht="14.4" customHeight="1" x14ac:dyDescent="0.3">
      <c r="A317" s="660" t="s">
        <v>576</v>
      </c>
      <c r="B317" s="661" t="s">
        <v>5894</v>
      </c>
      <c r="C317" s="661" t="s">
        <v>5743</v>
      </c>
      <c r="D317" s="661" t="s">
        <v>6326</v>
      </c>
      <c r="E317" s="661" t="s">
        <v>6325</v>
      </c>
      <c r="F317" s="664">
        <v>46</v>
      </c>
      <c r="G317" s="664">
        <v>1252886.8199999998</v>
      </c>
      <c r="H317" s="664">
        <v>1</v>
      </c>
      <c r="I317" s="664">
        <v>27236.669999999995</v>
      </c>
      <c r="J317" s="664">
        <v>30</v>
      </c>
      <c r="K317" s="664">
        <v>817100.10000000009</v>
      </c>
      <c r="L317" s="664">
        <v>0.65217391304347838</v>
      </c>
      <c r="M317" s="664">
        <v>27236.670000000002</v>
      </c>
      <c r="N317" s="664">
        <v>13</v>
      </c>
      <c r="O317" s="664">
        <v>354076.70999999996</v>
      </c>
      <c r="P317" s="677">
        <v>0.28260869565217395</v>
      </c>
      <c r="Q317" s="665">
        <v>27236.67</v>
      </c>
    </row>
    <row r="318" spans="1:17" ht="14.4" customHeight="1" x14ac:dyDescent="0.3">
      <c r="A318" s="660" t="s">
        <v>576</v>
      </c>
      <c r="B318" s="661" t="s">
        <v>5894</v>
      </c>
      <c r="C318" s="661" t="s">
        <v>5743</v>
      </c>
      <c r="D318" s="661" t="s">
        <v>6327</v>
      </c>
      <c r="E318" s="661" t="s">
        <v>6328</v>
      </c>
      <c r="F318" s="664">
        <v>47</v>
      </c>
      <c r="G318" s="664">
        <v>86409.97</v>
      </c>
      <c r="H318" s="664">
        <v>1</v>
      </c>
      <c r="I318" s="664">
        <v>1838.51</v>
      </c>
      <c r="J318" s="664">
        <v>18</v>
      </c>
      <c r="K318" s="664">
        <v>33093.18</v>
      </c>
      <c r="L318" s="664">
        <v>0.38297872340425532</v>
      </c>
      <c r="M318" s="664">
        <v>1838.51</v>
      </c>
      <c r="N318" s="664">
        <v>5</v>
      </c>
      <c r="O318" s="664">
        <v>9192.5499999999993</v>
      </c>
      <c r="P318" s="677">
        <v>0.10638297872340424</v>
      </c>
      <c r="Q318" s="665">
        <v>1838.5099999999998</v>
      </c>
    </row>
    <row r="319" spans="1:17" ht="14.4" customHeight="1" x14ac:dyDescent="0.3">
      <c r="A319" s="660" t="s">
        <v>576</v>
      </c>
      <c r="B319" s="661" t="s">
        <v>5894</v>
      </c>
      <c r="C319" s="661" t="s">
        <v>5743</v>
      </c>
      <c r="D319" s="661" t="s">
        <v>6329</v>
      </c>
      <c r="E319" s="661" t="s">
        <v>6330</v>
      </c>
      <c r="F319" s="664">
        <v>1</v>
      </c>
      <c r="G319" s="664">
        <v>848.78</v>
      </c>
      <c r="H319" s="664">
        <v>1</v>
      </c>
      <c r="I319" s="664">
        <v>848.78</v>
      </c>
      <c r="J319" s="664"/>
      <c r="K319" s="664"/>
      <c r="L319" s="664"/>
      <c r="M319" s="664"/>
      <c r="N319" s="664"/>
      <c r="O319" s="664"/>
      <c r="P319" s="677"/>
      <c r="Q319" s="665"/>
    </row>
    <row r="320" spans="1:17" ht="14.4" customHeight="1" x14ac:dyDescent="0.3">
      <c r="A320" s="660" t="s">
        <v>576</v>
      </c>
      <c r="B320" s="661" t="s">
        <v>5894</v>
      </c>
      <c r="C320" s="661" t="s">
        <v>5743</v>
      </c>
      <c r="D320" s="661" t="s">
        <v>6331</v>
      </c>
      <c r="E320" s="661" t="s">
        <v>6332</v>
      </c>
      <c r="F320" s="664">
        <v>2</v>
      </c>
      <c r="G320" s="664">
        <v>5658.54</v>
      </c>
      <c r="H320" s="664">
        <v>1</v>
      </c>
      <c r="I320" s="664">
        <v>2829.27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576</v>
      </c>
      <c r="B321" s="661" t="s">
        <v>5894</v>
      </c>
      <c r="C321" s="661" t="s">
        <v>5743</v>
      </c>
      <c r="D321" s="661" t="s">
        <v>6333</v>
      </c>
      <c r="E321" s="661" t="s">
        <v>6334</v>
      </c>
      <c r="F321" s="664"/>
      <c r="G321" s="664"/>
      <c r="H321" s="664"/>
      <c r="I321" s="664"/>
      <c r="J321" s="664">
        <v>2</v>
      </c>
      <c r="K321" s="664">
        <v>4259.46</v>
      </c>
      <c r="L321" s="664"/>
      <c r="M321" s="664">
        <v>2129.73</v>
      </c>
      <c r="N321" s="664"/>
      <c r="O321" s="664"/>
      <c r="P321" s="677"/>
      <c r="Q321" s="665"/>
    </row>
    <row r="322" spans="1:17" ht="14.4" customHeight="1" x14ac:dyDescent="0.3">
      <c r="A322" s="660" t="s">
        <v>576</v>
      </c>
      <c r="B322" s="661" t="s">
        <v>5894</v>
      </c>
      <c r="C322" s="661" t="s">
        <v>5743</v>
      </c>
      <c r="D322" s="661" t="s">
        <v>6335</v>
      </c>
      <c r="E322" s="661" t="s">
        <v>6336</v>
      </c>
      <c r="F322" s="664">
        <v>32</v>
      </c>
      <c r="G322" s="664">
        <v>1127563.5199999998</v>
      </c>
      <c r="H322" s="664">
        <v>1</v>
      </c>
      <c r="I322" s="664">
        <v>35236.359999999993</v>
      </c>
      <c r="J322" s="664">
        <v>114</v>
      </c>
      <c r="K322" s="664">
        <v>4016945.04</v>
      </c>
      <c r="L322" s="664">
        <v>3.5625000000000009</v>
      </c>
      <c r="M322" s="664">
        <v>35236.36</v>
      </c>
      <c r="N322" s="664">
        <v>50</v>
      </c>
      <c r="O322" s="664">
        <v>1761818</v>
      </c>
      <c r="P322" s="677">
        <v>1.5625000000000002</v>
      </c>
      <c r="Q322" s="665">
        <v>35236.36</v>
      </c>
    </row>
    <row r="323" spans="1:17" ht="14.4" customHeight="1" x14ac:dyDescent="0.3">
      <c r="A323" s="660" t="s">
        <v>576</v>
      </c>
      <c r="B323" s="661" t="s">
        <v>5894</v>
      </c>
      <c r="C323" s="661" t="s">
        <v>5743</v>
      </c>
      <c r="D323" s="661" t="s">
        <v>6337</v>
      </c>
      <c r="E323" s="661" t="s">
        <v>6338</v>
      </c>
      <c r="F323" s="664">
        <v>30</v>
      </c>
      <c r="G323" s="664">
        <v>591255.9</v>
      </c>
      <c r="H323" s="664">
        <v>1</v>
      </c>
      <c r="I323" s="664">
        <v>19708.530000000002</v>
      </c>
      <c r="J323" s="664">
        <v>114</v>
      </c>
      <c r="K323" s="664">
        <v>2246772.42</v>
      </c>
      <c r="L323" s="664">
        <v>3.8</v>
      </c>
      <c r="M323" s="664">
        <v>19708.53</v>
      </c>
      <c r="N323" s="664">
        <v>52</v>
      </c>
      <c r="O323" s="664">
        <v>1024843.56</v>
      </c>
      <c r="P323" s="677">
        <v>1.7333333333333334</v>
      </c>
      <c r="Q323" s="665">
        <v>19708.530000000002</v>
      </c>
    </row>
    <row r="324" spans="1:17" ht="14.4" customHeight="1" x14ac:dyDescent="0.3">
      <c r="A324" s="660" t="s">
        <v>576</v>
      </c>
      <c r="B324" s="661" t="s">
        <v>5894</v>
      </c>
      <c r="C324" s="661" t="s">
        <v>5743</v>
      </c>
      <c r="D324" s="661" t="s">
        <v>6339</v>
      </c>
      <c r="E324" s="661" t="s">
        <v>6340</v>
      </c>
      <c r="F324" s="664">
        <v>34</v>
      </c>
      <c r="G324" s="664">
        <v>317599.44</v>
      </c>
      <c r="H324" s="664">
        <v>1</v>
      </c>
      <c r="I324" s="664">
        <v>9341.16</v>
      </c>
      <c r="J324" s="664">
        <v>114</v>
      </c>
      <c r="K324" s="664">
        <v>1064892.24</v>
      </c>
      <c r="L324" s="664">
        <v>3.3529411764705883</v>
      </c>
      <c r="M324" s="664">
        <v>9341.16</v>
      </c>
      <c r="N324" s="664">
        <v>55</v>
      </c>
      <c r="O324" s="664">
        <v>513763.79999999993</v>
      </c>
      <c r="P324" s="677">
        <v>1.6176470588235292</v>
      </c>
      <c r="Q324" s="665">
        <v>9341.159999999998</v>
      </c>
    </row>
    <row r="325" spans="1:17" ht="14.4" customHeight="1" x14ac:dyDescent="0.3">
      <c r="A325" s="660" t="s">
        <v>576</v>
      </c>
      <c r="B325" s="661" t="s">
        <v>5894</v>
      </c>
      <c r="C325" s="661" t="s">
        <v>5743</v>
      </c>
      <c r="D325" s="661" t="s">
        <v>6341</v>
      </c>
      <c r="E325" s="661" t="s">
        <v>6342</v>
      </c>
      <c r="F325" s="664">
        <v>30</v>
      </c>
      <c r="G325" s="664">
        <v>186825.30000000002</v>
      </c>
      <c r="H325" s="664">
        <v>1</v>
      </c>
      <c r="I325" s="664">
        <v>6227.51</v>
      </c>
      <c r="J325" s="664">
        <v>111</v>
      </c>
      <c r="K325" s="664">
        <v>691253.6100000001</v>
      </c>
      <c r="L325" s="664">
        <v>3.7</v>
      </c>
      <c r="M325" s="664">
        <v>6227.5100000000011</v>
      </c>
      <c r="N325" s="664">
        <v>52</v>
      </c>
      <c r="O325" s="664">
        <v>323830.51999999996</v>
      </c>
      <c r="P325" s="677">
        <v>1.7333333333333329</v>
      </c>
      <c r="Q325" s="665">
        <v>6227.5099999999993</v>
      </c>
    </row>
    <row r="326" spans="1:17" ht="14.4" customHeight="1" x14ac:dyDescent="0.3">
      <c r="A326" s="660" t="s">
        <v>576</v>
      </c>
      <c r="B326" s="661" t="s">
        <v>5894</v>
      </c>
      <c r="C326" s="661" t="s">
        <v>5743</v>
      </c>
      <c r="D326" s="661" t="s">
        <v>6343</v>
      </c>
      <c r="E326" s="661" t="s">
        <v>6344</v>
      </c>
      <c r="F326" s="664">
        <v>2</v>
      </c>
      <c r="G326" s="664">
        <v>36790</v>
      </c>
      <c r="H326" s="664">
        <v>1</v>
      </c>
      <c r="I326" s="664">
        <v>18395</v>
      </c>
      <c r="J326" s="664"/>
      <c r="K326" s="664"/>
      <c r="L326" s="664"/>
      <c r="M326" s="664"/>
      <c r="N326" s="664">
        <v>2</v>
      </c>
      <c r="O326" s="664">
        <v>36790</v>
      </c>
      <c r="P326" s="677">
        <v>1</v>
      </c>
      <c r="Q326" s="665">
        <v>18395</v>
      </c>
    </row>
    <row r="327" spans="1:17" ht="14.4" customHeight="1" x14ac:dyDescent="0.3">
      <c r="A327" s="660" t="s">
        <v>576</v>
      </c>
      <c r="B327" s="661" t="s">
        <v>5894</v>
      </c>
      <c r="C327" s="661" t="s">
        <v>5743</v>
      </c>
      <c r="D327" s="661" t="s">
        <v>6345</v>
      </c>
      <c r="E327" s="661" t="s">
        <v>6346</v>
      </c>
      <c r="F327" s="664"/>
      <c r="G327" s="664"/>
      <c r="H327" s="664"/>
      <c r="I327" s="664"/>
      <c r="J327" s="664"/>
      <c r="K327" s="664"/>
      <c r="L327" s="664"/>
      <c r="M327" s="664"/>
      <c r="N327" s="664">
        <v>1</v>
      </c>
      <c r="O327" s="664">
        <v>39790</v>
      </c>
      <c r="P327" s="677"/>
      <c r="Q327" s="665">
        <v>39790</v>
      </c>
    </row>
    <row r="328" spans="1:17" ht="14.4" customHeight="1" x14ac:dyDescent="0.3">
      <c r="A328" s="660" t="s">
        <v>576</v>
      </c>
      <c r="B328" s="661" t="s">
        <v>5894</v>
      </c>
      <c r="C328" s="661" t="s">
        <v>5743</v>
      </c>
      <c r="D328" s="661" t="s">
        <v>6347</v>
      </c>
      <c r="E328" s="661" t="s">
        <v>6348</v>
      </c>
      <c r="F328" s="664">
        <v>46</v>
      </c>
      <c r="G328" s="664">
        <v>345598</v>
      </c>
      <c r="H328" s="664">
        <v>1</v>
      </c>
      <c r="I328" s="664">
        <v>7513</v>
      </c>
      <c r="J328" s="664">
        <v>53</v>
      </c>
      <c r="K328" s="664">
        <v>398189</v>
      </c>
      <c r="L328" s="664">
        <v>1.1521739130434783</v>
      </c>
      <c r="M328" s="664">
        <v>7513</v>
      </c>
      <c r="N328" s="664">
        <v>45</v>
      </c>
      <c r="O328" s="664">
        <v>338085</v>
      </c>
      <c r="P328" s="677">
        <v>0.97826086956521741</v>
      </c>
      <c r="Q328" s="665">
        <v>7513</v>
      </c>
    </row>
    <row r="329" spans="1:17" ht="14.4" customHeight="1" x14ac:dyDescent="0.3">
      <c r="A329" s="660" t="s">
        <v>576</v>
      </c>
      <c r="B329" s="661" t="s">
        <v>5894</v>
      </c>
      <c r="C329" s="661" t="s">
        <v>5743</v>
      </c>
      <c r="D329" s="661" t="s">
        <v>6349</v>
      </c>
      <c r="E329" s="661" t="s">
        <v>6251</v>
      </c>
      <c r="F329" s="664">
        <v>1</v>
      </c>
      <c r="G329" s="664">
        <v>153.9</v>
      </c>
      <c r="H329" s="664">
        <v>1</v>
      </c>
      <c r="I329" s="664">
        <v>153.9</v>
      </c>
      <c r="J329" s="664"/>
      <c r="K329" s="664"/>
      <c r="L329" s="664"/>
      <c r="M329" s="664"/>
      <c r="N329" s="664">
        <v>1</v>
      </c>
      <c r="O329" s="664">
        <v>153.9</v>
      </c>
      <c r="P329" s="677">
        <v>1</v>
      </c>
      <c r="Q329" s="665">
        <v>153.9</v>
      </c>
    </row>
    <row r="330" spans="1:17" ht="14.4" customHeight="1" x14ac:dyDescent="0.3">
      <c r="A330" s="660" t="s">
        <v>576</v>
      </c>
      <c r="B330" s="661" t="s">
        <v>5894</v>
      </c>
      <c r="C330" s="661" t="s">
        <v>5743</v>
      </c>
      <c r="D330" s="661" t="s">
        <v>6350</v>
      </c>
      <c r="E330" s="661" t="s">
        <v>6351</v>
      </c>
      <c r="F330" s="664">
        <v>1</v>
      </c>
      <c r="G330" s="664">
        <v>8115.76</v>
      </c>
      <c r="H330" s="664">
        <v>1</v>
      </c>
      <c r="I330" s="664">
        <v>8115.76</v>
      </c>
      <c r="J330" s="664">
        <v>1</v>
      </c>
      <c r="K330" s="664">
        <v>8115.76</v>
      </c>
      <c r="L330" s="664">
        <v>1</v>
      </c>
      <c r="M330" s="664">
        <v>8115.76</v>
      </c>
      <c r="N330" s="664"/>
      <c r="O330" s="664"/>
      <c r="P330" s="677"/>
      <c r="Q330" s="665"/>
    </row>
    <row r="331" spans="1:17" ht="14.4" customHeight="1" x14ac:dyDescent="0.3">
      <c r="A331" s="660" t="s">
        <v>576</v>
      </c>
      <c r="B331" s="661" t="s">
        <v>5894</v>
      </c>
      <c r="C331" s="661" t="s">
        <v>5743</v>
      </c>
      <c r="D331" s="661" t="s">
        <v>6352</v>
      </c>
      <c r="E331" s="661" t="s">
        <v>6353</v>
      </c>
      <c r="F331" s="664">
        <v>6</v>
      </c>
      <c r="G331" s="664">
        <v>42271.199999999997</v>
      </c>
      <c r="H331" s="664">
        <v>1</v>
      </c>
      <c r="I331" s="664">
        <v>7045.2</v>
      </c>
      <c r="J331" s="664">
        <v>13</v>
      </c>
      <c r="K331" s="664">
        <v>91587.599999999991</v>
      </c>
      <c r="L331" s="664">
        <v>2.1666666666666665</v>
      </c>
      <c r="M331" s="664">
        <v>7045.1999999999989</v>
      </c>
      <c r="N331" s="664">
        <v>3</v>
      </c>
      <c r="O331" s="664">
        <v>21135.599999999999</v>
      </c>
      <c r="P331" s="677">
        <v>0.5</v>
      </c>
      <c r="Q331" s="665">
        <v>7045.2</v>
      </c>
    </row>
    <row r="332" spans="1:17" ht="14.4" customHeight="1" x14ac:dyDescent="0.3">
      <c r="A332" s="660" t="s">
        <v>576</v>
      </c>
      <c r="B332" s="661" t="s">
        <v>5894</v>
      </c>
      <c r="C332" s="661" t="s">
        <v>5743</v>
      </c>
      <c r="D332" s="661" t="s">
        <v>6354</v>
      </c>
      <c r="E332" s="661" t="s">
        <v>6355</v>
      </c>
      <c r="F332" s="664">
        <v>62</v>
      </c>
      <c r="G332" s="664">
        <v>98456</v>
      </c>
      <c r="H332" s="664">
        <v>1</v>
      </c>
      <c r="I332" s="664">
        <v>1588</v>
      </c>
      <c r="J332" s="664">
        <v>71</v>
      </c>
      <c r="K332" s="664">
        <v>112748</v>
      </c>
      <c r="L332" s="664">
        <v>1.1451612903225807</v>
      </c>
      <c r="M332" s="664">
        <v>1588</v>
      </c>
      <c r="N332" s="664">
        <v>71</v>
      </c>
      <c r="O332" s="664">
        <v>112748</v>
      </c>
      <c r="P332" s="677">
        <v>1.1451612903225807</v>
      </c>
      <c r="Q332" s="665">
        <v>1588</v>
      </c>
    </row>
    <row r="333" spans="1:17" ht="14.4" customHeight="1" x14ac:dyDescent="0.3">
      <c r="A333" s="660" t="s">
        <v>576</v>
      </c>
      <c r="B333" s="661" t="s">
        <v>5894</v>
      </c>
      <c r="C333" s="661" t="s">
        <v>5743</v>
      </c>
      <c r="D333" s="661" t="s">
        <v>6356</v>
      </c>
      <c r="E333" s="661" t="s">
        <v>6357</v>
      </c>
      <c r="F333" s="664">
        <v>109</v>
      </c>
      <c r="G333" s="664">
        <v>272936</v>
      </c>
      <c r="H333" s="664">
        <v>1</v>
      </c>
      <c r="I333" s="664">
        <v>2504</v>
      </c>
      <c r="J333" s="664">
        <v>126</v>
      </c>
      <c r="K333" s="664">
        <v>315504</v>
      </c>
      <c r="L333" s="664">
        <v>1.1559633027522935</v>
      </c>
      <c r="M333" s="664">
        <v>2504</v>
      </c>
      <c r="N333" s="664">
        <v>72</v>
      </c>
      <c r="O333" s="664">
        <v>180288</v>
      </c>
      <c r="P333" s="677">
        <v>0.66055045871559637</v>
      </c>
      <c r="Q333" s="665">
        <v>2504</v>
      </c>
    </row>
    <row r="334" spans="1:17" ht="14.4" customHeight="1" x14ac:dyDescent="0.3">
      <c r="A334" s="660" t="s">
        <v>576</v>
      </c>
      <c r="B334" s="661" t="s">
        <v>5894</v>
      </c>
      <c r="C334" s="661" t="s">
        <v>5743</v>
      </c>
      <c r="D334" s="661" t="s">
        <v>6358</v>
      </c>
      <c r="E334" s="661" t="s">
        <v>6359</v>
      </c>
      <c r="F334" s="664">
        <v>6</v>
      </c>
      <c r="G334" s="664">
        <v>131954.40000000002</v>
      </c>
      <c r="H334" s="664">
        <v>1</v>
      </c>
      <c r="I334" s="664">
        <v>21992.400000000005</v>
      </c>
      <c r="J334" s="664">
        <v>9</v>
      </c>
      <c r="K334" s="664">
        <v>197931.59999999998</v>
      </c>
      <c r="L334" s="664">
        <v>1.4999999999999996</v>
      </c>
      <c r="M334" s="664">
        <v>21992.399999999998</v>
      </c>
      <c r="N334" s="664">
        <v>9</v>
      </c>
      <c r="O334" s="664">
        <v>197931.6</v>
      </c>
      <c r="P334" s="677">
        <v>1.4999999999999998</v>
      </c>
      <c r="Q334" s="665">
        <v>21992.400000000001</v>
      </c>
    </row>
    <row r="335" spans="1:17" ht="14.4" customHeight="1" x14ac:dyDescent="0.3">
      <c r="A335" s="660" t="s">
        <v>576</v>
      </c>
      <c r="B335" s="661" t="s">
        <v>5894</v>
      </c>
      <c r="C335" s="661" t="s">
        <v>5743</v>
      </c>
      <c r="D335" s="661" t="s">
        <v>6360</v>
      </c>
      <c r="E335" s="661" t="s">
        <v>6359</v>
      </c>
      <c r="F335" s="664">
        <v>6</v>
      </c>
      <c r="G335" s="664">
        <v>74673</v>
      </c>
      <c r="H335" s="664">
        <v>1</v>
      </c>
      <c r="I335" s="664">
        <v>12445.5</v>
      </c>
      <c r="J335" s="664">
        <v>9</v>
      </c>
      <c r="K335" s="664">
        <v>112009.5</v>
      </c>
      <c r="L335" s="664">
        <v>1.5</v>
      </c>
      <c r="M335" s="664">
        <v>12445.5</v>
      </c>
      <c r="N335" s="664">
        <v>9</v>
      </c>
      <c r="O335" s="664">
        <v>112009.5</v>
      </c>
      <c r="P335" s="677">
        <v>1.5</v>
      </c>
      <c r="Q335" s="665">
        <v>12445.5</v>
      </c>
    </row>
    <row r="336" spans="1:17" ht="14.4" customHeight="1" x14ac:dyDescent="0.3">
      <c r="A336" s="660" t="s">
        <v>576</v>
      </c>
      <c r="B336" s="661" t="s">
        <v>5894</v>
      </c>
      <c r="C336" s="661" t="s">
        <v>5743</v>
      </c>
      <c r="D336" s="661" t="s">
        <v>6361</v>
      </c>
      <c r="E336" s="661" t="s">
        <v>6359</v>
      </c>
      <c r="F336" s="664">
        <v>6</v>
      </c>
      <c r="G336" s="664">
        <v>31759.8</v>
      </c>
      <c r="H336" s="664">
        <v>1</v>
      </c>
      <c r="I336" s="664">
        <v>5293.3</v>
      </c>
      <c r="J336" s="664">
        <v>9</v>
      </c>
      <c r="K336" s="664">
        <v>47639.7</v>
      </c>
      <c r="L336" s="664">
        <v>1.5</v>
      </c>
      <c r="M336" s="664">
        <v>5293.2999999999993</v>
      </c>
      <c r="N336" s="664">
        <v>9</v>
      </c>
      <c r="O336" s="664">
        <v>47639.7</v>
      </c>
      <c r="P336" s="677">
        <v>1.5</v>
      </c>
      <c r="Q336" s="665">
        <v>5293.2999999999993</v>
      </c>
    </row>
    <row r="337" spans="1:17" ht="14.4" customHeight="1" x14ac:dyDescent="0.3">
      <c r="A337" s="660" t="s">
        <v>576</v>
      </c>
      <c r="B337" s="661" t="s">
        <v>5894</v>
      </c>
      <c r="C337" s="661" t="s">
        <v>5743</v>
      </c>
      <c r="D337" s="661" t="s">
        <v>6362</v>
      </c>
      <c r="E337" s="661" t="s">
        <v>6363</v>
      </c>
      <c r="F337" s="664">
        <v>3</v>
      </c>
      <c r="G337" s="664">
        <v>66222</v>
      </c>
      <c r="H337" s="664">
        <v>1</v>
      </c>
      <c r="I337" s="664">
        <v>22074</v>
      </c>
      <c r="J337" s="664">
        <v>4</v>
      </c>
      <c r="K337" s="664">
        <v>88296</v>
      </c>
      <c r="L337" s="664">
        <v>1.3333333333333333</v>
      </c>
      <c r="M337" s="664">
        <v>22074</v>
      </c>
      <c r="N337" s="664">
        <v>2</v>
      </c>
      <c r="O337" s="664">
        <v>44148</v>
      </c>
      <c r="P337" s="677">
        <v>0.66666666666666663</v>
      </c>
      <c r="Q337" s="665">
        <v>22074</v>
      </c>
    </row>
    <row r="338" spans="1:17" ht="14.4" customHeight="1" x14ac:dyDescent="0.3">
      <c r="A338" s="660" t="s">
        <v>576</v>
      </c>
      <c r="B338" s="661" t="s">
        <v>5894</v>
      </c>
      <c r="C338" s="661" t="s">
        <v>5743</v>
      </c>
      <c r="D338" s="661" t="s">
        <v>6364</v>
      </c>
      <c r="E338" s="661" t="s">
        <v>6101</v>
      </c>
      <c r="F338" s="664">
        <v>2</v>
      </c>
      <c r="G338" s="664">
        <v>4176.6000000000004</v>
      </c>
      <c r="H338" s="664">
        <v>1</v>
      </c>
      <c r="I338" s="664">
        <v>2088.3000000000002</v>
      </c>
      <c r="J338" s="664"/>
      <c r="K338" s="664"/>
      <c r="L338" s="664"/>
      <c r="M338" s="664"/>
      <c r="N338" s="664">
        <v>10</v>
      </c>
      <c r="O338" s="664">
        <v>20883</v>
      </c>
      <c r="P338" s="677">
        <v>5</v>
      </c>
      <c r="Q338" s="665">
        <v>2088.3000000000002</v>
      </c>
    </row>
    <row r="339" spans="1:17" ht="14.4" customHeight="1" x14ac:dyDescent="0.3">
      <c r="A339" s="660" t="s">
        <v>576</v>
      </c>
      <c r="B339" s="661" t="s">
        <v>5894</v>
      </c>
      <c r="C339" s="661" t="s">
        <v>5743</v>
      </c>
      <c r="D339" s="661" t="s">
        <v>6365</v>
      </c>
      <c r="E339" s="661" t="s">
        <v>6366</v>
      </c>
      <c r="F339" s="664">
        <v>1</v>
      </c>
      <c r="G339" s="664">
        <v>717.4</v>
      </c>
      <c r="H339" s="664">
        <v>1</v>
      </c>
      <c r="I339" s="664">
        <v>717.4</v>
      </c>
      <c r="J339" s="664"/>
      <c r="K339" s="664"/>
      <c r="L339" s="664"/>
      <c r="M339" s="664"/>
      <c r="N339" s="664"/>
      <c r="O339" s="664"/>
      <c r="P339" s="677"/>
      <c r="Q339" s="665"/>
    </row>
    <row r="340" spans="1:17" ht="14.4" customHeight="1" x14ac:dyDescent="0.3">
      <c r="A340" s="660" t="s">
        <v>576</v>
      </c>
      <c r="B340" s="661" t="s">
        <v>5894</v>
      </c>
      <c r="C340" s="661" t="s">
        <v>5743</v>
      </c>
      <c r="D340" s="661" t="s">
        <v>6367</v>
      </c>
      <c r="E340" s="661" t="s">
        <v>6368</v>
      </c>
      <c r="F340" s="664">
        <v>1</v>
      </c>
      <c r="G340" s="664">
        <v>3662.61</v>
      </c>
      <c r="H340" s="664">
        <v>1</v>
      </c>
      <c r="I340" s="664">
        <v>3662.61</v>
      </c>
      <c r="J340" s="664"/>
      <c r="K340" s="664"/>
      <c r="L340" s="664"/>
      <c r="M340" s="664"/>
      <c r="N340" s="664"/>
      <c r="O340" s="664"/>
      <c r="P340" s="677"/>
      <c r="Q340" s="665"/>
    </row>
    <row r="341" spans="1:17" ht="14.4" customHeight="1" x14ac:dyDescent="0.3">
      <c r="A341" s="660" t="s">
        <v>576</v>
      </c>
      <c r="B341" s="661" t="s">
        <v>5894</v>
      </c>
      <c r="C341" s="661" t="s">
        <v>5743</v>
      </c>
      <c r="D341" s="661" t="s">
        <v>6369</v>
      </c>
      <c r="E341" s="661" t="s">
        <v>6370</v>
      </c>
      <c r="F341" s="664"/>
      <c r="G341" s="664"/>
      <c r="H341" s="664"/>
      <c r="I341" s="664"/>
      <c r="J341" s="664"/>
      <c r="K341" s="664"/>
      <c r="L341" s="664"/>
      <c r="M341" s="664"/>
      <c r="N341" s="664">
        <v>3</v>
      </c>
      <c r="O341" s="664">
        <v>44898</v>
      </c>
      <c r="P341" s="677"/>
      <c r="Q341" s="665">
        <v>14966</v>
      </c>
    </row>
    <row r="342" spans="1:17" ht="14.4" customHeight="1" x14ac:dyDescent="0.3">
      <c r="A342" s="660" t="s">
        <v>576</v>
      </c>
      <c r="B342" s="661" t="s">
        <v>5894</v>
      </c>
      <c r="C342" s="661" t="s">
        <v>5743</v>
      </c>
      <c r="D342" s="661" t="s">
        <v>6371</v>
      </c>
      <c r="E342" s="661" t="s">
        <v>6372</v>
      </c>
      <c r="F342" s="664">
        <v>1</v>
      </c>
      <c r="G342" s="664">
        <v>6681</v>
      </c>
      <c r="H342" s="664">
        <v>1</v>
      </c>
      <c r="I342" s="664">
        <v>6681</v>
      </c>
      <c r="J342" s="664">
        <v>10</v>
      </c>
      <c r="K342" s="664">
        <v>66810</v>
      </c>
      <c r="L342" s="664">
        <v>10</v>
      </c>
      <c r="M342" s="664">
        <v>6681</v>
      </c>
      <c r="N342" s="664">
        <v>43</v>
      </c>
      <c r="O342" s="664">
        <v>287283</v>
      </c>
      <c r="P342" s="677">
        <v>43</v>
      </c>
      <c r="Q342" s="665">
        <v>6681</v>
      </c>
    </row>
    <row r="343" spans="1:17" ht="14.4" customHeight="1" x14ac:dyDescent="0.3">
      <c r="A343" s="660" t="s">
        <v>576</v>
      </c>
      <c r="B343" s="661" t="s">
        <v>5894</v>
      </c>
      <c r="C343" s="661" t="s">
        <v>5743</v>
      </c>
      <c r="D343" s="661" t="s">
        <v>6373</v>
      </c>
      <c r="E343" s="661" t="s">
        <v>6374</v>
      </c>
      <c r="F343" s="664">
        <v>3</v>
      </c>
      <c r="G343" s="664">
        <v>30745.800000000003</v>
      </c>
      <c r="H343" s="664">
        <v>1</v>
      </c>
      <c r="I343" s="664">
        <v>10248.6</v>
      </c>
      <c r="J343" s="664">
        <v>6</v>
      </c>
      <c r="K343" s="664">
        <v>61491.600000000006</v>
      </c>
      <c r="L343" s="664">
        <v>2</v>
      </c>
      <c r="M343" s="664">
        <v>10248.6</v>
      </c>
      <c r="N343" s="664">
        <v>11</v>
      </c>
      <c r="O343" s="664">
        <v>112734.6</v>
      </c>
      <c r="P343" s="677">
        <v>3.6666666666666665</v>
      </c>
      <c r="Q343" s="665">
        <v>10248.6</v>
      </c>
    </row>
    <row r="344" spans="1:17" ht="14.4" customHeight="1" x14ac:dyDescent="0.3">
      <c r="A344" s="660" t="s">
        <v>576</v>
      </c>
      <c r="B344" s="661" t="s">
        <v>5894</v>
      </c>
      <c r="C344" s="661" t="s">
        <v>5743</v>
      </c>
      <c r="D344" s="661" t="s">
        <v>6375</v>
      </c>
      <c r="E344" s="661" t="s">
        <v>6376</v>
      </c>
      <c r="F344" s="664">
        <v>2</v>
      </c>
      <c r="G344" s="664">
        <v>13596</v>
      </c>
      <c r="H344" s="664">
        <v>1</v>
      </c>
      <c r="I344" s="664">
        <v>6798</v>
      </c>
      <c r="J344" s="664"/>
      <c r="K344" s="664"/>
      <c r="L344" s="664"/>
      <c r="M344" s="664"/>
      <c r="N344" s="664"/>
      <c r="O344" s="664"/>
      <c r="P344" s="677"/>
      <c r="Q344" s="665"/>
    </row>
    <row r="345" spans="1:17" ht="14.4" customHeight="1" x14ac:dyDescent="0.3">
      <c r="A345" s="660" t="s">
        <v>576</v>
      </c>
      <c r="B345" s="661" t="s">
        <v>5894</v>
      </c>
      <c r="C345" s="661" t="s">
        <v>5743</v>
      </c>
      <c r="D345" s="661" t="s">
        <v>6377</v>
      </c>
      <c r="E345" s="661" t="s">
        <v>6378</v>
      </c>
      <c r="F345" s="664"/>
      <c r="G345" s="664"/>
      <c r="H345" s="664"/>
      <c r="I345" s="664"/>
      <c r="J345" s="664"/>
      <c r="K345" s="664"/>
      <c r="L345" s="664"/>
      <c r="M345" s="664"/>
      <c r="N345" s="664">
        <v>4</v>
      </c>
      <c r="O345" s="664">
        <v>10632</v>
      </c>
      <c r="P345" s="677"/>
      <c r="Q345" s="665">
        <v>2658</v>
      </c>
    </row>
    <row r="346" spans="1:17" ht="14.4" customHeight="1" x14ac:dyDescent="0.3">
      <c r="A346" s="660" t="s">
        <v>576</v>
      </c>
      <c r="B346" s="661" t="s">
        <v>5894</v>
      </c>
      <c r="C346" s="661" t="s">
        <v>5743</v>
      </c>
      <c r="D346" s="661" t="s">
        <v>6379</v>
      </c>
      <c r="E346" s="661" t="s">
        <v>6380</v>
      </c>
      <c r="F346" s="664">
        <v>1</v>
      </c>
      <c r="G346" s="664">
        <v>6538.21</v>
      </c>
      <c r="H346" s="664">
        <v>1</v>
      </c>
      <c r="I346" s="664">
        <v>6538.21</v>
      </c>
      <c r="J346" s="664">
        <v>2</v>
      </c>
      <c r="K346" s="664">
        <v>13076.42</v>
      </c>
      <c r="L346" s="664">
        <v>2</v>
      </c>
      <c r="M346" s="664">
        <v>6538.21</v>
      </c>
      <c r="N346" s="664"/>
      <c r="O346" s="664"/>
      <c r="P346" s="677"/>
      <c r="Q346" s="665"/>
    </row>
    <row r="347" spans="1:17" ht="14.4" customHeight="1" x14ac:dyDescent="0.3">
      <c r="A347" s="660" t="s">
        <v>576</v>
      </c>
      <c r="B347" s="661" t="s">
        <v>5894</v>
      </c>
      <c r="C347" s="661" t="s">
        <v>5743</v>
      </c>
      <c r="D347" s="661" t="s">
        <v>6381</v>
      </c>
      <c r="E347" s="661" t="s">
        <v>6382</v>
      </c>
      <c r="F347" s="664"/>
      <c r="G347" s="664"/>
      <c r="H347" s="664"/>
      <c r="I347" s="664"/>
      <c r="J347" s="664">
        <v>1</v>
      </c>
      <c r="K347" s="664">
        <v>31407</v>
      </c>
      <c r="L347" s="664"/>
      <c r="M347" s="664">
        <v>31407</v>
      </c>
      <c r="N347" s="664">
        <v>1</v>
      </c>
      <c r="O347" s="664">
        <v>31407</v>
      </c>
      <c r="P347" s="677"/>
      <c r="Q347" s="665">
        <v>31407</v>
      </c>
    </row>
    <row r="348" spans="1:17" ht="14.4" customHeight="1" x14ac:dyDescent="0.3">
      <c r="A348" s="660" t="s">
        <v>576</v>
      </c>
      <c r="B348" s="661" t="s">
        <v>5894</v>
      </c>
      <c r="C348" s="661" t="s">
        <v>5743</v>
      </c>
      <c r="D348" s="661" t="s">
        <v>6383</v>
      </c>
      <c r="E348" s="661" t="s">
        <v>6384</v>
      </c>
      <c r="F348" s="664"/>
      <c r="G348" s="664"/>
      <c r="H348" s="664"/>
      <c r="I348" s="664"/>
      <c r="J348" s="664"/>
      <c r="K348" s="664"/>
      <c r="L348" s="664"/>
      <c r="M348" s="664"/>
      <c r="N348" s="664">
        <v>3</v>
      </c>
      <c r="O348" s="664">
        <v>61870.92</v>
      </c>
      <c r="P348" s="677"/>
      <c r="Q348" s="665">
        <v>20623.64</v>
      </c>
    </row>
    <row r="349" spans="1:17" ht="14.4" customHeight="1" x14ac:dyDescent="0.3">
      <c r="A349" s="660" t="s">
        <v>576</v>
      </c>
      <c r="B349" s="661" t="s">
        <v>5894</v>
      </c>
      <c r="C349" s="661" t="s">
        <v>5743</v>
      </c>
      <c r="D349" s="661" t="s">
        <v>6385</v>
      </c>
      <c r="E349" s="661" t="s">
        <v>6386</v>
      </c>
      <c r="F349" s="664">
        <v>2</v>
      </c>
      <c r="G349" s="664">
        <v>71241.7</v>
      </c>
      <c r="H349" s="664">
        <v>1</v>
      </c>
      <c r="I349" s="664">
        <v>35620.85</v>
      </c>
      <c r="J349" s="664">
        <v>5</v>
      </c>
      <c r="K349" s="664">
        <v>178104.25</v>
      </c>
      <c r="L349" s="664">
        <v>2.5</v>
      </c>
      <c r="M349" s="664">
        <v>35620.85</v>
      </c>
      <c r="N349" s="664">
        <v>14</v>
      </c>
      <c r="O349" s="664">
        <v>498691.89999999991</v>
      </c>
      <c r="P349" s="677">
        <v>6.9999999999999991</v>
      </c>
      <c r="Q349" s="665">
        <v>35620.849999999991</v>
      </c>
    </row>
    <row r="350" spans="1:17" ht="14.4" customHeight="1" x14ac:dyDescent="0.3">
      <c r="A350" s="660" t="s">
        <v>576</v>
      </c>
      <c r="B350" s="661" t="s">
        <v>5894</v>
      </c>
      <c r="C350" s="661" t="s">
        <v>5743</v>
      </c>
      <c r="D350" s="661" t="s">
        <v>6387</v>
      </c>
      <c r="E350" s="661" t="s">
        <v>6388</v>
      </c>
      <c r="F350" s="664"/>
      <c r="G350" s="664"/>
      <c r="H350" s="664"/>
      <c r="I350" s="664"/>
      <c r="J350" s="664">
        <v>1</v>
      </c>
      <c r="K350" s="664">
        <v>552.9</v>
      </c>
      <c r="L350" s="664"/>
      <c r="M350" s="664">
        <v>552.9</v>
      </c>
      <c r="N350" s="664"/>
      <c r="O350" s="664"/>
      <c r="P350" s="677"/>
      <c r="Q350" s="665"/>
    </row>
    <row r="351" spans="1:17" ht="14.4" customHeight="1" x14ac:dyDescent="0.3">
      <c r="A351" s="660" t="s">
        <v>576</v>
      </c>
      <c r="B351" s="661" t="s">
        <v>5894</v>
      </c>
      <c r="C351" s="661" t="s">
        <v>5743</v>
      </c>
      <c r="D351" s="661" t="s">
        <v>6389</v>
      </c>
      <c r="E351" s="661" t="s">
        <v>6390</v>
      </c>
      <c r="F351" s="664">
        <v>1</v>
      </c>
      <c r="G351" s="664">
        <v>31132.52</v>
      </c>
      <c r="H351" s="664">
        <v>1</v>
      </c>
      <c r="I351" s="664">
        <v>31132.52</v>
      </c>
      <c r="J351" s="664">
        <v>1</v>
      </c>
      <c r="K351" s="664">
        <v>31132.52</v>
      </c>
      <c r="L351" s="664">
        <v>1</v>
      </c>
      <c r="M351" s="664">
        <v>31132.52</v>
      </c>
      <c r="N351" s="664">
        <v>1</v>
      </c>
      <c r="O351" s="664">
        <v>31132.52</v>
      </c>
      <c r="P351" s="677">
        <v>1</v>
      </c>
      <c r="Q351" s="665">
        <v>31132.52</v>
      </c>
    </row>
    <row r="352" spans="1:17" ht="14.4" customHeight="1" x14ac:dyDescent="0.3">
      <c r="A352" s="660" t="s">
        <v>576</v>
      </c>
      <c r="B352" s="661" t="s">
        <v>5894</v>
      </c>
      <c r="C352" s="661" t="s">
        <v>5743</v>
      </c>
      <c r="D352" s="661" t="s">
        <v>6391</v>
      </c>
      <c r="E352" s="661" t="s">
        <v>6390</v>
      </c>
      <c r="F352" s="664">
        <v>2</v>
      </c>
      <c r="G352" s="664">
        <v>48226.16</v>
      </c>
      <c r="H352" s="664">
        <v>1</v>
      </c>
      <c r="I352" s="664">
        <v>24113.08</v>
      </c>
      <c r="J352" s="664">
        <v>2</v>
      </c>
      <c r="K352" s="664">
        <v>48226.16</v>
      </c>
      <c r="L352" s="664">
        <v>1</v>
      </c>
      <c r="M352" s="664">
        <v>24113.08</v>
      </c>
      <c r="N352" s="664"/>
      <c r="O352" s="664"/>
      <c r="P352" s="677"/>
      <c r="Q352" s="665"/>
    </row>
    <row r="353" spans="1:17" ht="14.4" customHeight="1" x14ac:dyDescent="0.3">
      <c r="A353" s="660" t="s">
        <v>576</v>
      </c>
      <c r="B353" s="661" t="s">
        <v>5894</v>
      </c>
      <c r="C353" s="661" t="s">
        <v>5743</v>
      </c>
      <c r="D353" s="661" t="s">
        <v>6392</v>
      </c>
      <c r="E353" s="661" t="s">
        <v>6393</v>
      </c>
      <c r="F353" s="664">
        <v>2</v>
      </c>
      <c r="G353" s="664">
        <v>47381.22</v>
      </c>
      <c r="H353" s="664">
        <v>1</v>
      </c>
      <c r="I353" s="664">
        <v>23690.61</v>
      </c>
      <c r="J353" s="664">
        <v>3</v>
      </c>
      <c r="K353" s="664">
        <v>71071.83</v>
      </c>
      <c r="L353" s="664">
        <v>1.5</v>
      </c>
      <c r="M353" s="664">
        <v>23690.61</v>
      </c>
      <c r="N353" s="664">
        <v>2</v>
      </c>
      <c r="O353" s="664">
        <v>47381.22</v>
      </c>
      <c r="P353" s="677">
        <v>1</v>
      </c>
      <c r="Q353" s="665">
        <v>23690.61</v>
      </c>
    </row>
    <row r="354" spans="1:17" ht="14.4" customHeight="1" x14ac:dyDescent="0.3">
      <c r="A354" s="660" t="s">
        <v>576</v>
      </c>
      <c r="B354" s="661" t="s">
        <v>5894</v>
      </c>
      <c r="C354" s="661" t="s">
        <v>5743</v>
      </c>
      <c r="D354" s="661" t="s">
        <v>6394</v>
      </c>
      <c r="E354" s="661" t="s">
        <v>6395</v>
      </c>
      <c r="F354" s="664">
        <v>2</v>
      </c>
      <c r="G354" s="664">
        <v>25672.94</v>
      </c>
      <c r="H354" s="664">
        <v>1</v>
      </c>
      <c r="I354" s="664">
        <v>12836.47</v>
      </c>
      <c r="J354" s="664">
        <v>4</v>
      </c>
      <c r="K354" s="664">
        <v>51345.88</v>
      </c>
      <c r="L354" s="664">
        <v>2</v>
      </c>
      <c r="M354" s="664">
        <v>12836.47</v>
      </c>
      <c r="N354" s="664">
        <v>2</v>
      </c>
      <c r="O354" s="664">
        <v>25672.94</v>
      </c>
      <c r="P354" s="677">
        <v>1</v>
      </c>
      <c r="Q354" s="665">
        <v>12836.47</v>
      </c>
    </row>
    <row r="355" spans="1:17" ht="14.4" customHeight="1" x14ac:dyDescent="0.3">
      <c r="A355" s="660" t="s">
        <v>576</v>
      </c>
      <c r="B355" s="661" t="s">
        <v>5894</v>
      </c>
      <c r="C355" s="661" t="s">
        <v>5743</v>
      </c>
      <c r="D355" s="661" t="s">
        <v>6396</v>
      </c>
      <c r="E355" s="661" t="s">
        <v>6395</v>
      </c>
      <c r="F355" s="664">
        <v>4</v>
      </c>
      <c r="G355" s="664">
        <v>51345.88</v>
      </c>
      <c r="H355" s="664">
        <v>1</v>
      </c>
      <c r="I355" s="664">
        <v>12836.47</v>
      </c>
      <c r="J355" s="664">
        <v>4</v>
      </c>
      <c r="K355" s="664">
        <v>51345.88</v>
      </c>
      <c r="L355" s="664">
        <v>1</v>
      </c>
      <c r="M355" s="664">
        <v>12836.47</v>
      </c>
      <c r="N355" s="664"/>
      <c r="O355" s="664"/>
      <c r="P355" s="677"/>
      <c r="Q355" s="665"/>
    </row>
    <row r="356" spans="1:17" ht="14.4" customHeight="1" x14ac:dyDescent="0.3">
      <c r="A356" s="660" t="s">
        <v>576</v>
      </c>
      <c r="B356" s="661" t="s">
        <v>5894</v>
      </c>
      <c r="C356" s="661" t="s">
        <v>5743</v>
      </c>
      <c r="D356" s="661" t="s">
        <v>6397</v>
      </c>
      <c r="E356" s="661" t="s">
        <v>6393</v>
      </c>
      <c r="F356" s="664">
        <v>3</v>
      </c>
      <c r="G356" s="664">
        <v>49916.01</v>
      </c>
      <c r="H356" s="664">
        <v>1</v>
      </c>
      <c r="I356" s="664">
        <v>16638.670000000002</v>
      </c>
      <c r="J356" s="664">
        <v>6</v>
      </c>
      <c r="K356" s="664">
        <v>99832.01999999999</v>
      </c>
      <c r="L356" s="664">
        <v>1.9999999999999998</v>
      </c>
      <c r="M356" s="664">
        <v>16638.669999999998</v>
      </c>
      <c r="N356" s="664">
        <v>1</v>
      </c>
      <c r="O356" s="664">
        <v>16638.669999999998</v>
      </c>
      <c r="P356" s="677">
        <v>0.33333333333333326</v>
      </c>
      <c r="Q356" s="665">
        <v>16638.669999999998</v>
      </c>
    </row>
    <row r="357" spans="1:17" ht="14.4" customHeight="1" x14ac:dyDescent="0.3">
      <c r="A357" s="660" t="s">
        <v>576</v>
      </c>
      <c r="B357" s="661" t="s">
        <v>5894</v>
      </c>
      <c r="C357" s="661" t="s">
        <v>5743</v>
      </c>
      <c r="D357" s="661" t="s">
        <v>6398</v>
      </c>
      <c r="E357" s="661" t="s">
        <v>6395</v>
      </c>
      <c r="F357" s="664"/>
      <c r="G357" s="664"/>
      <c r="H357" s="664"/>
      <c r="I357" s="664"/>
      <c r="J357" s="664">
        <v>2</v>
      </c>
      <c r="K357" s="664">
        <v>29832.62</v>
      </c>
      <c r="L357" s="664"/>
      <c r="M357" s="664">
        <v>14916.31</v>
      </c>
      <c r="N357" s="664"/>
      <c r="O357" s="664"/>
      <c r="P357" s="677"/>
      <c r="Q357" s="665"/>
    </row>
    <row r="358" spans="1:17" ht="14.4" customHeight="1" x14ac:dyDescent="0.3">
      <c r="A358" s="660" t="s">
        <v>576</v>
      </c>
      <c r="B358" s="661" t="s">
        <v>5894</v>
      </c>
      <c r="C358" s="661" t="s">
        <v>5743</v>
      </c>
      <c r="D358" s="661" t="s">
        <v>6399</v>
      </c>
      <c r="E358" s="661" t="s">
        <v>6395</v>
      </c>
      <c r="F358" s="664">
        <v>1</v>
      </c>
      <c r="G358" s="664">
        <v>12836.47</v>
      </c>
      <c r="H358" s="664">
        <v>1</v>
      </c>
      <c r="I358" s="664">
        <v>12836.47</v>
      </c>
      <c r="J358" s="664">
        <v>3</v>
      </c>
      <c r="K358" s="664">
        <v>38509.409999999996</v>
      </c>
      <c r="L358" s="664">
        <v>3</v>
      </c>
      <c r="M358" s="664">
        <v>12836.47</v>
      </c>
      <c r="N358" s="664"/>
      <c r="O358" s="664"/>
      <c r="P358" s="677"/>
      <c r="Q358" s="665"/>
    </row>
    <row r="359" spans="1:17" ht="14.4" customHeight="1" x14ac:dyDescent="0.3">
      <c r="A359" s="660" t="s">
        <v>576</v>
      </c>
      <c r="B359" s="661" t="s">
        <v>5894</v>
      </c>
      <c r="C359" s="661" t="s">
        <v>5743</v>
      </c>
      <c r="D359" s="661" t="s">
        <v>6400</v>
      </c>
      <c r="E359" s="661" t="s">
        <v>6401</v>
      </c>
      <c r="F359" s="664">
        <v>1</v>
      </c>
      <c r="G359" s="664">
        <v>8949.9</v>
      </c>
      <c r="H359" s="664">
        <v>1</v>
      </c>
      <c r="I359" s="664">
        <v>8949.9</v>
      </c>
      <c r="J359" s="664"/>
      <c r="K359" s="664"/>
      <c r="L359" s="664"/>
      <c r="M359" s="664"/>
      <c r="N359" s="664"/>
      <c r="O359" s="664"/>
      <c r="P359" s="677"/>
      <c r="Q359" s="665"/>
    </row>
    <row r="360" spans="1:17" ht="14.4" customHeight="1" x14ac:dyDescent="0.3">
      <c r="A360" s="660" t="s">
        <v>576</v>
      </c>
      <c r="B360" s="661" t="s">
        <v>5894</v>
      </c>
      <c r="C360" s="661" t="s">
        <v>5743</v>
      </c>
      <c r="D360" s="661" t="s">
        <v>6402</v>
      </c>
      <c r="E360" s="661" t="s">
        <v>6403</v>
      </c>
      <c r="F360" s="664">
        <v>1</v>
      </c>
      <c r="G360" s="664">
        <v>31190.959999999999</v>
      </c>
      <c r="H360" s="664">
        <v>1</v>
      </c>
      <c r="I360" s="664">
        <v>31190.959999999999</v>
      </c>
      <c r="J360" s="664"/>
      <c r="K360" s="664"/>
      <c r="L360" s="664"/>
      <c r="M360" s="664"/>
      <c r="N360" s="664">
        <v>1</v>
      </c>
      <c r="O360" s="664">
        <v>31190.959999999999</v>
      </c>
      <c r="P360" s="677">
        <v>1</v>
      </c>
      <c r="Q360" s="665">
        <v>31190.959999999999</v>
      </c>
    </row>
    <row r="361" spans="1:17" ht="14.4" customHeight="1" x14ac:dyDescent="0.3">
      <c r="A361" s="660" t="s">
        <v>576</v>
      </c>
      <c r="B361" s="661" t="s">
        <v>5894</v>
      </c>
      <c r="C361" s="661" t="s">
        <v>5743</v>
      </c>
      <c r="D361" s="661" t="s">
        <v>6404</v>
      </c>
      <c r="E361" s="661" t="s">
        <v>6405</v>
      </c>
      <c r="F361" s="664">
        <v>1</v>
      </c>
      <c r="G361" s="664">
        <v>14513.24</v>
      </c>
      <c r="H361" s="664">
        <v>1</v>
      </c>
      <c r="I361" s="664">
        <v>14513.24</v>
      </c>
      <c r="J361" s="664">
        <v>4</v>
      </c>
      <c r="K361" s="664">
        <v>58000</v>
      </c>
      <c r="L361" s="664">
        <v>3.9963509181960748</v>
      </c>
      <c r="M361" s="664">
        <v>14500</v>
      </c>
      <c r="N361" s="664"/>
      <c r="O361" s="664"/>
      <c r="P361" s="677"/>
      <c r="Q361" s="665"/>
    </row>
    <row r="362" spans="1:17" ht="14.4" customHeight="1" x14ac:dyDescent="0.3">
      <c r="A362" s="660" t="s">
        <v>576</v>
      </c>
      <c r="B362" s="661" t="s">
        <v>5894</v>
      </c>
      <c r="C362" s="661" t="s">
        <v>5743</v>
      </c>
      <c r="D362" s="661" t="s">
        <v>6406</v>
      </c>
      <c r="E362" s="661" t="s">
        <v>6407</v>
      </c>
      <c r="F362" s="664">
        <v>2</v>
      </c>
      <c r="G362" s="664">
        <v>51348.12</v>
      </c>
      <c r="H362" s="664">
        <v>1</v>
      </c>
      <c r="I362" s="664">
        <v>25674.06</v>
      </c>
      <c r="J362" s="664">
        <v>2</v>
      </c>
      <c r="K362" s="664">
        <v>51348.12</v>
      </c>
      <c r="L362" s="664">
        <v>1</v>
      </c>
      <c r="M362" s="664">
        <v>25674.06</v>
      </c>
      <c r="N362" s="664"/>
      <c r="O362" s="664"/>
      <c r="P362" s="677"/>
      <c r="Q362" s="665"/>
    </row>
    <row r="363" spans="1:17" ht="14.4" customHeight="1" x14ac:dyDescent="0.3">
      <c r="A363" s="660" t="s">
        <v>576</v>
      </c>
      <c r="B363" s="661" t="s">
        <v>5894</v>
      </c>
      <c r="C363" s="661" t="s">
        <v>5743</v>
      </c>
      <c r="D363" s="661" t="s">
        <v>6408</v>
      </c>
      <c r="E363" s="661" t="s">
        <v>6409</v>
      </c>
      <c r="F363" s="664">
        <v>2</v>
      </c>
      <c r="G363" s="664">
        <v>49163.1</v>
      </c>
      <c r="H363" s="664">
        <v>1</v>
      </c>
      <c r="I363" s="664">
        <v>24581.55</v>
      </c>
      <c r="J363" s="664">
        <v>2</v>
      </c>
      <c r="K363" s="664">
        <v>49163.1</v>
      </c>
      <c r="L363" s="664">
        <v>1</v>
      </c>
      <c r="M363" s="664">
        <v>24581.55</v>
      </c>
      <c r="N363" s="664"/>
      <c r="O363" s="664"/>
      <c r="P363" s="677"/>
      <c r="Q363" s="665"/>
    </row>
    <row r="364" spans="1:17" ht="14.4" customHeight="1" x14ac:dyDescent="0.3">
      <c r="A364" s="660" t="s">
        <v>576</v>
      </c>
      <c r="B364" s="661" t="s">
        <v>5894</v>
      </c>
      <c r="C364" s="661" t="s">
        <v>5743</v>
      </c>
      <c r="D364" s="661" t="s">
        <v>6410</v>
      </c>
      <c r="E364" s="661" t="s">
        <v>6411</v>
      </c>
      <c r="F364" s="664">
        <v>2</v>
      </c>
      <c r="G364" s="664">
        <v>14202.68</v>
      </c>
      <c r="H364" s="664">
        <v>1</v>
      </c>
      <c r="I364" s="664">
        <v>7101.34</v>
      </c>
      <c r="J364" s="664">
        <v>2</v>
      </c>
      <c r="K364" s="664">
        <v>14202.68</v>
      </c>
      <c r="L364" s="664">
        <v>1</v>
      </c>
      <c r="M364" s="664">
        <v>7101.34</v>
      </c>
      <c r="N364" s="664"/>
      <c r="O364" s="664"/>
      <c r="P364" s="677"/>
      <c r="Q364" s="665"/>
    </row>
    <row r="365" spans="1:17" ht="14.4" customHeight="1" x14ac:dyDescent="0.3">
      <c r="A365" s="660" t="s">
        <v>576</v>
      </c>
      <c r="B365" s="661" t="s">
        <v>5894</v>
      </c>
      <c r="C365" s="661" t="s">
        <v>5743</v>
      </c>
      <c r="D365" s="661" t="s">
        <v>6412</v>
      </c>
      <c r="E365" s="661" t="s">
        <v>6413</v>
      </c>
      <c r="F365" s="664">
        <v>2</v>
      </c>
      <c r="G365" s="664">
        <v>39174.54</v>
      </c>
      <c r="H365" s="664">
        <v>1</v>
      </c>
      <c r="I365" s="664">
        <v>19587.27</v>
      </c>
      <c r="J365" s="664">
        <v>3</v>
      </c>
      <c r="K365" s="664">
        <v>58761.81</v>
      </c>
      <c r="L365" s="664">
        <v>1.5</v>
      </c>
      <c r="M365" s="664">
        <v>19587.27</v>
      </c>
      <c r="N365" s="664"/>
      <c r="O365" s="664"/>
      <c r="P365" s="677"/>
      <c r="Q365" s="665"/>
    </row>
    <row r="366" spans="1:17" ht="14.4" customHeight="1" x14ac:dyDescent="0.3">
      <c r="A366" s="660" t="s">
        <v>576</v>
      </c>
      <c r="B366" s="661" t="s">
        <v>5894</v>
      </c>
      <c r="C366" s="661" t="s">
        <v>5743</v>
      </c>
      <c r="D366" s="661" t="s">
        <v>6414</v>
      </c>
      <c r="E366" s="661" t="s">
        <v>6415</v>
      </c>
      <c r="F366" s="664">
        <v>2</v>
      </c>
      <c r="G366" s="664">
        <v>18447.28</v>
      </c>
      <c r="H366" s="664">
        <v>1</v>
      </c>
      <c r="I366" s="664">
        <v>9223.64</v>
      </c>
      <c r="J366" s="664">
        <v>3</v>
      </c>
      <c r="K366" s="664">
        <v>27670.92</v>
      </c>
      <c r="L366" s="664">
        <v>1.5</v>
      </c>
      <c r="M366" s="664">
        <v>9223.64</v>
      </c>
      <c r="N366" s="664"/>
      <c r="O366" s="664"/>
      <c r="P366" s="677"/>
      <c r="Q366" s="665"/>
    </row>
    <row r="367" spans="1:17" ht="14.4" customHeight="1" x14ac:dyDescent="0.3">
      <c r="A367" s="660" t="s">
        <v>576</v>
      </c>
      <c r="B367" s="661" t="s">
        <v>5894</v>
      </c>
      <c r="C367" s="661" t="s">
        <v>5743</v>
      </c>
      <c r="D367" s="661" t="s">
        <v>6416</v>
      </c>
      <c r="E367" s="661" t="s">
        <v>6417</v>
      </c>
      <c r="F367" s="664">
        <v>1</v>
      </c>
      <c r="G367" s="664">
        <v>11607.27</v>
      </c>
      <c r="H367" s="664">
        <v>1</v>
      </c>
      <c r="I367" s="664">
        <v>11607.27</v>
      </c>
      <c r="J367" s="664">
        <v>2</v>
      </c>
      <c r="K367" s="664">
        <v>23214.54</v>
      </c>
      <c r="L367" s="664">
        <v>2</v>
      </c>
      <c r="M367" s="664">
        <v>11607.27</v>
      </c>
      <c r="N367" s="664">
        <v>2</v>
      </c>
      <c r="O367" s="664">
        <v>23214.54</v>
      </c>
      <c r="P367" s="677">
        <v>2</v>
      </c>
      <c r="Q367" s="665">
        <v>11607.27</v>
      </c>
    </row>
    <row r="368" spans="1:17" ht="14.4" customHeight="1" x14ac:dyDescent="0.3">
      <c r="A368" s="660" t="s">
        <v>576</v>
      </c>
      <c r="B368" s="661" t="s">
        <v>5894</v>
      </c>
      <c r="C368" s="661" t="s">
        <v>5743</v>
      </c>
      <c r="D368" s="661" t="s">
        <v>6418</v>
      </c>
      <c r="E368" s="661" t="s">
        <v>6419</v>
      </c>
      <c r="F368" s="664"/>
      <c r="G368" s="664"/>
      <c r="H368" s="664"/>
      <c r="I368" s="664"/>
      <c r="J368" s="664"/>
      <c r="K368" s="664"/>
      <c r="L368" s="664"/>
      <c r="M368" s="664"/>
      <c r="N368" s="664">
        <v>2</v>
      </c>
      <c r="O368" s="664">
        <v>23214.54</v>
      </c>
      <c r="P368" s="677"/>
      <c r="Q368" s="665">
        <v>11607.27</v>
      </c>
    </row>
    <row r="369" spans="1:17" ht="14.4" customHeight="1" x14ac:dyDescent="0.3">
      <c r="A369" s="660" t="s">
        <v>576</v>
      </c>
      <c r="B369" s="661" t="s">
        <v>5894</v>
      </c>
      <c r="C369" s="661" t="s">
        <v>5743</v>
      </c>
      <c r="D369" s="661" t="s">
        <v>6420</v>
      </c>
      <c r="E369" s="661" t="s">
        <v>6421</v>
      </c>
      <c r="F369" s="664">
        <v>13</v>
      </c>
      <c r="G369" s="664">
        <v>82966</v>
      </c>
      <c r="H369" s="664">
        <v>1</v>
      </c>
      <c r="I369" s="664">
        <v>6382</v>
      </c>
      <c r="J369" s="664">
        <v>9</v>
      </c>
      <c r="K369" s="664">
        <v>57438</v>
      </c>
      <c r="L369" s="664">
        <v>0.69230769230769229</v>
      </c>
      <c r="M369" s="664">
        <v>6382</v>
      </c>
      <c r="N369" s="664">
        <v>5</v>
      </c>
      <c r="O369" s="664">
        <v>31910</v>
      </c>
      <c r="P369" s="677">
        <v>0.38461538461538464</v>
      </c>
      <c r="Q369" s="665">
        <v>6382</v>
      </c>
    </row>
    <row r="370" spans="1:17" ht="14.4" customHeight="1" x14ac:dyDescent="0.3">
      <c r="A370" s="660" t="s">
        <v>576</v>
      </c>
      <c r="B370" s="661" t="s">
        <v>5894</v>
      </c>
      <c r="C370" s="661" t="s">
        <v>5743</v>
      </c>
      <c r="D370" s="661" t="s">
        <v>6422</v>
      </c>
      <c r="E370" s="661" t="s">
        <v>6423</v>
      </c>
      <c r="F370" s="664">
        <v>5</v>
      </c>
      <c r="G370" s="664">
        <v>3893</v>
      </c>
      <c r="H370" s="664">
        <v>1</v>
      </c>
      <c r="I370" s="664">
        <v>778.6</v>
      </c>
      <c r="J370" s="664">
        <v>8</v>
      </c>
      <c r="K370" s="664">
        <v>6228.8</v>
      </c>
      <c r="L370" s="664">
        <v>1.6</v>
      </c>
      <c r="M370" s="664">
        <v>778.6</v>
      </c>
      <c r="N370" s="664">
        <v>16</v>
      </c>
      <c r="O370" s="664">
        <v>12457.6</v>
      </c>
      <c r="P370" s="677">
        <v>3.2</v>
      </c>
      <c r="Q370" s="665">
        <v>778.6</v>
      </c>
    </row>
    <row r="371" spans="1:17" ht="14.4" customHeight="1" x14ac:dyDescent="0.3">
      <c r="A371" s="660" t="s">
        <v>576</v>
      </c>
      <c r="B371" s="661" t="s">
        <v>5894</v>
      </c>
      <c r="C371" s="661" t="s">
        <v>5743</v>
      </c>
      <c r="D371" s="661" t="s">
        <v>6424</v>
      </c>
      <c r="E371" s="661" t="s">
        <v>6425</v>
      </c>
      <c r="F371" s="664">
        <v>1</v>
      </c>
      <c r="G371" s="664">
        <v>64169.67</v>
      </c>
      <c r="H371" s="664">
        <v>1</v>
      </c>
      <c r="I371" s="664">
        <v>64169.67</v>
      </c>
      <c r="J371" s="664">
        <v>3</v>
      </c>
      <c r="K371" s="664">
        <v>192509.01</v>
      </c>
      <c r="L371" s="664">
        <v>3.0000000000000004</v>
      </c>
      <c r="M371" s="664">
        <v>64169.670000000006</v>
      </c>
      <c r="N371" s="664">
        <v>1</v>
      </c>
      <c r="O371" s="664">
        <v>64169.67</v>
      </c>
      <c r="P371" s="677">
        <v>1</v>
      </c>
      <c r="Q371" s="665">
        <v>64169.67</v>
      </c>
    </row>
    <row r="372" spans="1:17" ht="14.4" customHeight="1" x14ac:dyDescent="0.3">
      <c r="A372" s="660" t="s">
        <v>576</v>
      </c>
      <c r="B372" s="661" t="s">
        <v>5894</v>
      </c>
      <c r="C372" s="661" t="s">
        <v>5743</v>
      </c>
      <c r="D372" s="661" t="s">
        <v>6426</v>
      </c>
      <c r="E372" s="661" t="s">
        <v>6425</v>
      </c>
      <c r="F372" s="664">
        <v>1</v>
      </c>
      <c r="G372" s="664">
        <v>53474.71</v>
      </c>
      <c r="H372" s="664">
        <v>1</v>
      </c>
      <c r="I372" s="664">
        <v>53474.71</v>
      </c>
      <c r="J372" s="664">
        <v>2</v>
      </c>
      <c r="K372" s="664">
        <v>106949.42</v>
      </c>
      <c r="L372" s="664">
        <v>2</v>
      </c>
      <c r="M372" s="664">
        <v>53474.71</v>
      </c>
      <c r="N372" s="664">
        <v>1</v>
      </c>
      <c r="O372" s="664">
        <v>53474.71</v>
      </c>
      <c r="P372" s="677">
        <v>1</v>
      </c>
      <c r="Q372" s="665">
        <v>53474.71</v>
      </c>
    </row>
    <row r="373" spans="1:17" ht="14.4" customHeight="1" x14ac:dyDescent="0.3">
      <c r="A373" s="660" t="s">
        <v>576</v>
      </c>
      <c r="B373" s="661" t="s">
        <v>5894</v>
      </c>
      <c r="C373" s="661" t="s">
        <v>5743</v>
      </c>
      <c r="D373" s="661" t="s">
        <v>6427</v>
      </c>
      <c r="E373" s="661"/>
      <c r="F373" s="664">
        <v>1</v>
      </c>
      <c r="G373" s="664">
        <v>15950.67</v>
      </c>
      <c r="H373" s="664">
        <v>1</v>
      </c>
      <c r="I373" s="664">
        <v>15950.67</v>
      </c>
      <c r="J373" s="664"/>
      <c r="K373" s="664"/>
      <c r="L373" s="664"/>
      <c r="M373" s="664"/>
      <c r="N373" s="664"/>
      <c r="O373" s="664"/>
      <c r="P373" s="677"/>
      <c r="Q373" s="665"/>
    </row>
    <row r="374" spans="1:17" ht="14.4" customHeight="1" x14ac:dyDescent="0.3">
      <c r="A374" s="660" t="s">
        <v>576</v>
      </c>
      <c r="B374" s="661" t="s">
        <v>5894</v>
      </c>
      <c r="C374" s="661" t="s">
        <v>5743</v>
      </c>
      <c r="D374" s="661" t="s">
        <v>6428</v>
      </c>
      <c r="E374" s="661" t="s">
        <v>6429</v>
      </c>
      <c r="F374" s="664">
        <v>2</v>
      </c>
      <c r="G374" s="664">
        <v>6810.98</v>
      </c>
      <c r="H374" s="664">
        <v>1</v>
      </c>
      <c r="I374" s="664">
        <v>3405.49</v>
      </c>
      <c r="J374" s="664"/>
      <c r="K374" s="664"/>
      <c r="L374" s="664"/>
      <c r="M374" s="664"/>
      <c r="N374" s="664"/>
      <c r="O374" s="664"/>
      <c r="P374" s="677"/>
      <c r="Q374" s="665"/>
    </row>
    <row r="375" spans="1:17" ht="14.4" customHeight="1" x14ac:dyDescent="0.3">
      <c r="A375" s="660" t="s">
        <v>576</v>
      </c>
      <c r="B375" s="661" t="s">
        <v>5894</v>
      </c>
      <c r="C375" s="661" t="s">
        <v>5743</v>
      </c>
      <c r="D375" s="661" t="s">
        <v>6430</v>
      </c>
      <c r="E375" s="661" t="s">
        <v>6431</v>
      </c>
      <c r="F375" s="664">
        <v>1</v>
      </c>
      <c r="G375" s="664">
        <v>19433.599999999999</v>
      </c>
      <c r="H375" s="664">
        <v>1</v>
      </c>
      <c r="I375" s="664">
        <v>19433.599999999999</v>
      </c>
      <c r="J375" s="664"/>
      <c r="K375" s="664"/>
      <c r="L375" s="664"/>
      <c r="M375" s="664"/>
      <c r="N375" s="664">
        <v>1</v>
      </c>
      <c r="O375" s="664">
        <v>19433.599999999999</v>
      </c>
      <c r="P375" s="677">
        <v>1</v>
      </c>
      <c r="Q375" s="665">
        <v>19433.599999999999</v>
      </c>
    </row>
    <row r="376" spans="1:17" ht="14.4" customHeight="1" x14ac:dyDescent="0.3">
      <c r="A376" s="660" t="s">
        <v>576</v>
      </c>
      <c r="B376" s="661" t="s">
        <v>5894</v>
      </c>
      <c r="C376" s="661" t="s">
        <v>5743</v>
      </c>
      <c r="D376" s="661" t="s">
        <v>6432</v>
      </c>
      <c r="E376" s="661" t="s">
        <v>6433</v>
      </c>
      <c r="F376" s="664">
        <v>197</v>
      </c>
      <c r="G376" s="664">
        <v>375876</v>
      </c>
      <c r="H376" s="664">
        <v>1</v>
      </c>
      <c r="I376" s="664">
        <v>1908</v>
      </c>
      <c r="J376" s="664">
        <v>208</v>
      </c>
      <c r="K376" s="664">
        <v>393048</v>
      </c>
      <c r="L376" s="664">
        <v>1.0456852791878173</v>
      </c>
      <c r="M376" s="664">
        <v>1889.6538461538462</v>
      </c>
      <c r="N376" s="664">
        <v>231</v>
      </c>
      <c r="O376" s="664">
        <v>440748</v>
      </c>
      <c r="P376" s="677">
        <v>1.1725888324873097</v>
      </c>
      <c r="Q376" s="665">
        <v>1908</v>
      </c>
    </row>
    <row r="377" spans="1:17" ht="14.4" customHeight="1" x14ac:dyDescent="0.3">
      <c r="A377" s="660" t="s">
        <v>576</v>
      </c>
      <c r="B377" s="661" t="s">
        <v>5894</v>
      </c>
      <c r="C377" s="661" t="s">
        <v>5743</v>
      </c>
      <c r="D377" s="661" t="s">
        <v>6434</v>
      </c>
      <c r="E377" s="661" t="s">
        <v>6435</v>
      </c>
      <c r="F377" s="664">
        <v>1</v>
      </c>
      <c r="G377" s="664">
        <v>5505</v>
      </c>
      <c r="H377" s="664">
        <v>1</v>
      </c>
      <c r="I377" s="664">
        <v>5505</v>
      </c>
      <c r="J377" s="664"/>
      <c r="K377" s="664"/>
      <c r="L377" s="664"/>
      <c r="M377" s="664"/>
      <c r="N377" s="664"/>
      <c r="O377" s="664"/>
      <c r="P377" s="677"/>
      <c r="Q377" s="665"/>
    </row>
    <row r="378" spans="1:17" ht="14.4" customHeight="1" x14ac:dyDescent="0.3">
      <c r="A378" s="660" t="s">
        <v>576</v>
      </c>
      <c r="B378" s="661" t="s">
        <v>5894</v>
      </c>
      <c r="C378" s="661" t="s">
        <v>5743</v>
      </c>
      <c r="D378" s="661" t="s">
        <v>6436</v>
      </c>
      <c r="E378" s="661" t="s">
        <v>6437</v>
      </c>
      <c r="F378" s="664">
        <v>1</v>
      </c>
      <c r="G378" s="664">
        <v>1872</v>
      </c>
      <c r="H378" s="664">
        <v>1</v>
      </c>
      <c r="I378" s="664">
        <v>1872</v>
      </c>
      <c r="J378" s="664"/>
      <c r="K378" s="664"/>
      <c r="L378" s="664"/>
      <c r="M378" s="664"/>
      <c r="N378" s="664"/>
      <c r="O378" s="664"/>
      <c r="P378" s="677"/>
      <c r="Q378" s="665"/>
    </row>
    <row r="379" spans="1:17" ht="14.4" customHeight="1" x14ac:dyDescent="0.3">
      <c r="A379" s="660" t="s">
        <v>576</v>
      </c>
      <c r="B379" s="661" t="s">
        <v>5894</v>
      </c>
      <c r="C379" s="661" t="s">
        <v>5743</v>
      </c>
      <c r="D379" s="661" t="s">
        <v>6438</v>
      </c>
      <c r="E379" s="661" t="s">
        <v>6439</v>
      </c>
      <c r="F379" s="664"/>
      <c r="G379" s="664"/>
      <c r="H379" s="664"/>
      <c r="I379" s="664"/>
      <c r="J379" s="664">
        <v>1</v>
      </c>
      <c r="K379" s="664">
        <v>1562.8</v>
      </c>
      <c r="L379" s="664"/>
      <c r="M379" s="664">
        <v>1562.8</v>
      </c>
      <c r="N379" s="664">
        <v>1</v>
      </c>
      <c r="O379" s="664">
        <v>1562.8</v>
      </c>
      <c r="P379" s="677"/>
      <c r="Q379" s="665">
        <v>1562.8</v>
      </c>
    </row>
    <row r="380" spans="1:17" ht="14.4" customHeight="1" x14ac:dyDescent="0.3">
      <c r="A380" s="660" t="s">
        <v>576</v>
      </c>
      <c r="B380" s="661" t="s">
        <v>5894</v>
      </c>
      <c r="C380" s="661" t="s">
        <v>5743</v>
      </c>
      <c r="D380" s="661" t="s">
        <v>6440</v>
      </c>
      <c r="E380" s="661" t="s">
        <v>6441</v>
      </c>
      <c r="F380" s="664"/>
      <c r="G380" s="664"/>
      <c r="H380" s="664"/>
      <c r="I380" s="664"/>
      <c r="J380" s="664">
        <v>2</v>
      </c>
      <c r="K380" s="664">
        <v>15262</v>
      </c>
      <c r="L380" s="664"/>
      <c r="M380" s="664">
        <v>7631</v>
      </c>
      <c r="N380" s="664">
        <v>1</v>
      </c>
      <c r="O380" s="664">
        <v>7631</v>
      </c>
      <c r="P380" s="677"/>
      <c r="Q380" s="665">
        <v>7631</v>
      </c>
    </row>
    <row r="381" spans="1:17" ht="14.4" customHeight="1" x14ac:dyDescent="0.3">
      <c r="A381" s="660" t="s">
        <v>576</v>
      </c>
      <c r="B381" s="661" t="s">
        <v>5894</v>
      </c>
      <c r="C381" s="661" t="s">
        <v>5743</v>
      </c>
      <c r="D381" s="661" t="s">
        <v>6442</v>
      </c>
      <c r="E381" s="661" t="s">
        <v>6443</v>
      </c>
      <c r="F381" s="664"/>
      <c r="G381" s="664"/>
      <c r="H381" s="664"/>
      <c r="I381" s="664"/>
      <c r="J381" s="664">
        <v>2</v>
      </c>
      <c r="K381" s="664">
        <v>63844.14</v>
      </c>
      <c r="L381" s="664"/>
      <c r="M381" s="664">
        <v>31922.07</v>
      </c>
      <c r="N381" s="664"/>
      <c r="O381" s="664"/>
      <c r="P381" s="677"/>
      <c r="Q381" s="665"/>
    </row>
    <row r="382" spans="1:17" ht="14.4" customHeight="1" x14ac:dyDescent="0.3">
      <c r="A382" s="660" t="s">
        <v>576</v>
      </c>
      <c r="B382" s="661" t="s">
        <v>5894</v>
      </c>
      <c r="C382" s="661" t="s">
        <v>5743</v>
      </c>
      <c r="D382" s="661" t="s">
        <v>6444</v>
      </c>
      <c r="E382" s="661" t="s">
        <v>6445</v>
      </c>
      <c r="F382" s="664"/>
      <c r="G382" s="664"/>
      <c r="H382" s="664"/>
      <c r="I382" s="664"/>
      <c r="J382" s="664">
        <v>1</v>
      </c>
      <c r="K382" s="664">
        <v>318</v>
      </c>
      <c r="L382" s="664"/>
      <c r="M382" s="664">
        <v>318</v>
      </c>
      <c r="N382" s="664"/>
      <c r="O382" s="664"/>
      <c r="P382" s="677"/>
      <c r="Q382" s="665"/>
    </row>
    <row r="383" spans="1:17" ht="14.4" customHeight="1" x14ac:dyDescent="0.3">
      <c r="A383" s="660" t="s">
        <v>576</v>
      </c>
      <c r="B383" s="661" t="s">
        <v>5894</v>
      </c>
      <c r="C383" s="661" t="s">
        <v>5743</v>
      </c>
      <c r="D383" s="661" t="s">
        <v>6446</v>
      </c>
      <c r="E383" s="661" t="s">
        <v>6447</v>
      </c>
      <c r="F383" s="664"/>
      <c r="G383" s="664"/>
      <c r="H383" s="664"/>
      <c r="I383" s="664"/>
      <c r="J383" s="664">
        <v>1</v>
      </c>
      <c r="K383" s="664">
        <v>8487.82</v>
      </c>
      <c r="L383" s="664"/>
      <c r="M383" s="664">
        <v>8487.82</v>
      </c>
      <c r="N383" s="664">
        <v>2</v>
      </c>
      <c r="O383" s="664">
        <v>16975.64</v>
      </c>
      <c r="P383" s="677"/>
      <c r="Q383" s="665">
        <v>8487.82</v>
      </c>
    </row>
    <row r="384" spans="1:17" ht="14.4" customHeight="1" x14ac:dyDescent="0.3">
      <c r="A384" s="660" t="s">
        <v>576</v>
      </c>
      <c r="B384" s="661" t="s">
        <v>5894</v>
      </c>
      <c r="C384" s="661" t="s">
        <v>5743</v>
      </c>
      <c r="D384" s="661" t="s">
        <v>6448</v>
      </c>
      <c r="E384" s="661" t="s">
        <v>6449</v>
      </c>
      <c r="F384" s="664"/>
      <c r="G384" s="664"/>
      <c r="H384" s="664"/>
      <c r="I384" s="664"/>
      <c r="J384" s="664">
        <v>1</v>
      </c>
      <c r="K384" s="664">
        <v>16247.77</v>
      </c>
      <c r="L384" s="664"/>
      <c r="M384" s="664">
        <v>16247.77</v>
      </c>
      <c r="N384" s="664"/>
      <c r="O384" s="664"/>
      <c r="P384" s="677"/>
      <c r="Q384" s="665"/>
    </row>
    <row r="385" spans="1:17" ht="14.4" customHeight="1" x14ac:dyDescent="0.3">
      <c r="A385" s="660" t="s">
        <v>576</v>
      </c>
      <c r="B385" s="661" t="s">
        <v>5894</v>
      </c>
      <c r="C385" s="661" t="s">
        <v>5743</v>
      </c>
      <c r="D385" s="661" t="s">
        <v>6450</v>
      </c>
      <c r="E385" s="661" t="s">
        <v>6143</v>
      </c>
      <c r="F385" s="664"/>
      <c r="G385" s="664"/>
      <c r="H385" s="664"/>
      <c r="I385" s="664"/>
      <c r="J385" s="664"/>
      <c r="K385" s="664"/>
      <c r="L385" s="664"/>
      <c r="M385" s="664"/>
      <c r="N385" s="664">
        <v>1</v>
      </c>
      <c r="O385" s="664">
        <v>3203.4</v>
      </c>
      <c r="P385" s="677"/>
      <c r="Q385" s="665">
        <v>3203.4</v>
      </c>
    </row>
    <row r="386" spans="1:17" ht="14.4" customHeight="1" x14ac:dyDescent="0.3">
      <c r="A386" s="660" t="s">
        <v>576</v>
      </c>
      <c r="B386" s="661" t="s">
        <v>5894</v>
      </c>
      <c r="C386" s="661" t="s">
        <v>5743</v>
      </c>
      <c r="D386" s="661" t="s">
        <v>6451</v>
      </c>
      <c r="E386" s="661" t="s">
        <v>6452</v>
      </c>
      <c r="F386" s="664"/>
      <c r="G386" s="664"/>
      <c r="H386" s="664"/>
      <c r="I386" s="664"/>
      <c r="J386" s="664"/>
      <c r="K386" s="664"/>
      <c r="L386" s="664"/>
      <c r="M386" s="664"/>
      <c r="N386" s="664">
        <v>1</v>
      </c>
      <c r="O386" s="664">
        <v>1681.5</v>
      </c>
      <c r="P386" s="677"/>
      <c r="Q386" s="665">
        <v>1681.5</v>
      </c>
    </row>
    <row r="387" spans="1:17" ht="14.4" customHeight="1" x14ac:dyDescent="0.3">
      <c r="A387" s="660" t="s">
        <v>576</v>
      </c>
      <c r="B387" s="661" t="s">
        <v>5894</v>
      </c>
      <c r="C387" s="661" t="s">
        <v>5743</v>
      </c>
      <c r="D387" s="661" t="s">
        <v>6453</v>
      </c>
      <c r="E387" s="661" t="s">
        <v>6384</v>
      </c>
      <c r="F387" s="664"/>
      <c r="G387" s="664"/>
      <c r="H387" s="664"/>
      <c r="I387" s="664"/>
      <c r="J387" s="664"/>
      <c r="K387" s="664"/>
      <c r="L387" s="664"/>
      <c r="M387" s="664"/>
      <c r="N387" s="664">
        <v>1</v>
      </c>
      <c r="O387" s="664">
        <v>14405.45</v>
      </c>
      <c r="P387" s="677"/>
      <c r="Q387" s="665">
        <v>14405.45</v>
      </c>
    </row>
    <row r="388" spans="1:17" ht="14.4" customHeight="1" x14ac:dyDescent="0.3">
      <c r="A388" s="660" t="s">
        <v>576</v>
      </c>
      <c r="B388" s="661" t="s">
        <v>5894</v>
      </c>
      <c r="C388" s="661" t="s">
        <v>5743</v>
      </c>
      <c r="D388" s="661" t="s">
        <v>6454</v>
      </c>
      <c r="E388" s="661" t="s">
        <v>6455</v>
      </c>
      <c r="F388" s="664"/>
      <c r="G388" s="664"/>
      <c r="H388" s="664"/>
      <c r="I388" s="664"/>
      <c r="J388" s="664">
        <v>1</v>
      </c>
      <c r="K388" s="664">
        <v>563</v>
      </c>
      <c r="L388" s="664"/>
      <c r="M388" s="664">
        <v>563</v>
      </c>
      <c r="N388" s="664"/>
      <c r="O388" s="664"/>
      <c r="P388" s="677"/>
      <c r="Q388" s="665"/>
    </row>
    <row r="389" spans="1:17" ht="14.4" customHeight="1" x14ac:dyDescent="0.3">
      <c r="A389" s="660" t="s">
        <v>576</v>
      </c>
      <c r="B389" s="661" t="s">
        <v>5894</v>
      </c>
      <c r="C389" s="661" t="s">
        <v>5743</v>
      </c>
      <c r="D389" s="661" t="s">
        <v>6456</v>
      </c>
      <c r="E389" s="661" t="s">
        <v>6425</v>
      </c>
      <c r="F389" s="664"/>
      <c r="G389" s="664"/>
      <c r="H389" s="664"/>
      <c r="I389" s="664"/>
      <c r="J389" s="664">
        <v>4</v>
      </c>
      <c r="K389" s="664">
        <v>87759.679999999993</v>
      </c>
      <c r="L389" s="664"/>
      <c r="M389" s="664">
        <v>21939.919999999998</v>
      </c>
      <c r="N389" s="664">
        <v>2</v>
      </c>
      <c r="O389" s="664">
        <v>43879.839999999997</v>
      </c>
      <c r="P389" s="677"/>
      <c r="Q389" s="665">
        <v>21939.919999999998</v>
      </c>
    </row>
    <row r="390" spans="1:17" ht="14.4" customHeight="1" x14ac:dyDescent="0.3">
      <c r="A390" s="660" t="s">
        <v>576</v>
      </c>
      <c r="B390" s="661" t="s">
        <v>5894</v>
      </c>
      <c r="C390" s="661" t="s">
        <v>5743</v>
      </c>
      <c r="D390" s="661" t="s">
        <v>6457</v>
      </c>
      <c r="E390" s="661" t="s">
        <v>6458</v>
      </c>
      <c r="F390" s="664"/>
      <c r="G390" s="664"/>
      <c r="H390" s="664"/>
      <c r="I390" s="664"/>
      <c r="J390" s="664">
        <v>1</v>
      </c>
      <c r="K390" s="664">
        <v>13899</v>
      </c>
      <c r="L390" s="664"/>
      <c r="M390" s="664">
        <v>13899</v>
      </c>
      <c r="N390" s="664"/>
      <c r="O390" s="664"/>
      <c r="P390" s="677"/>
      <c r="Q390" s="665"/>
    </row>
    <row r="391" spans="1:17" ht="14.4" customHeight="1" x14ac:dyDescent="0.3">
      <c r="A391" s="660" t="s">
        <v>576</v>
      </c>
      <c r="B391" s="661" t="s">
        <v>5894</v>
      </c>
      <c r="C391" s="661" t="s">
        <v>5743</v>
      </c>
      <c r="D391" s="661" t="s">
        <v>6459</v>
      </c>
      <c r="E391" s="661" t="s">
        <v>6460</v>
      </c>
      <c r="F391" s="664"/>
      <c r="G391" s="664"/>
      <c r="H391" s="664"/>
      <c r="I391" s="664"/>
      <c r="J391" s="664">
        <v>1</v>
      </c>
      <c r="K391" s="664">
        <v>1379</v>
      </c>
      <c r="L391" s="664"/>
      <c r="M391" s="664">
        <v>1379</v>
      </c>
      <c r="N391" s="664"/>
      <c r="O391" s="664"/>
      <c r="P391" s="677"/>
      <c r="Q391" s="665"/>
    </row>
    <row r="392" spans="1:17" ht="14.4" customHeight="1" x14ac:dyDescent="0.3">
      <c r="A392" s="660" t="s">
        <v>576</v>
      </c>
      <c r="B392" s="661" t="s">
        <v>5894</v>
      </c>
      <c r="C392" s="661" t="s">
        <v>5743</v>
      </c>
      <c r="D392" s="661" t="s">
        <v>6461</v>
      </c>
      <c r="E392" s="661" t="s">
        <v>6462</v>
      </c>
      <c r="F392" s="664">
        <v>5</v>
      </c>
      <c r="G392" s="664">
        <v>73800</v>
      </c>
      <c r="H392" s="664">
        <v>1</v>
      </c>
      <c r="I392" s="664">
        <v>14760</v>
      </c>
      <c r="J392" s="664">
        <v>2</v>
      </c>
      <c r="K392" s="664">
        <v>29520</v>
      </c>
      <c r="L392" s="664">
        <v>0.4</v>
      </c>
      <c r="M392" s="664">
        <v>14760</v>
      </c>
      <c r="N392" s="664">
        <v>6</v>
      </c>
      <c r="O392" s="664">
        <v>88560</v>
      </c>
      <c r="P392" s="677">
        <v>1.2</v>
      </c>
      <c r="Q392" s="665">
        <v>14760</v>
      </c>
    </row>
    <row r="393" spans="1:17" ht="14.4" customHeight="1" x14ac:dyDescent="0.3">
      <c r="A393" s="660" t="s">
        <v>576</v>
      </c>
      <c r="B393" s="661" t="s">
        <v>5894</v>
      </c>
      <c r="C393" s="661" t="s">
        <v>5743</v>
      </c>
      <c r="D393" s="661" t="s">
        <v>6463</v>
      </c>
      <c r="E393" s="661" t="s">
        <v>6464</v>
      </c>
      <c r="F393" s="664">
        <v>1</v>
      </c>
      <c r="G393" s="664">
        <v>2898.09</v>
      </c>
      <c r="H393" s="664">
        <v>1</v>
      </c>
      <c r="I393" s="664">
        <v>2898.09</v>
      </c>
      <c r="J393" s="664"/>
      <c r="K393" s="664"/>
      <c r="L393" s="664"/>
      <c r="M393" s="664"/>
      <c r="N393" s="664">
        <v>1</v>
      </c>
      <c r="O393" s="664">
        <v>2811.15</v>
      </c>
      <c r="P393" s="677">
        <v>0.97000093164808543</v>
      </c>
      <c r="Q393" s="665">
        <v>2811.15</v>
      </c>
    </row>
    <row r="394" spans="1:17" ht="14.4" customHeight="1" x14ac:dyDescent="0.3">
      <c r="A394" s="660" t="s">
        <v>576</v>
      </c>
      <c r="B394" s="661" t="s">
        <v>5894</v>
      </c>
      <c r="C394" s="661" t="s">
        <v>5743</v>
      </c>
      <c r="D394" s="661" t="s">
        <v>6465</v>
      </c>
      <c r="E394" s="661" t="s">
        <v>6466</v>
      </c>
      <c r="F394" s="664"/>
      <c r="G394" s="664"/>
      <c r="H394" s="664"/>
      <c r="I394" s="664"/>
      <c r="J394" s="664">
        <v>1</v>
      </c>
      <c r="K394" s="664">
        <v>17800</v>
      </c>
      <c r="L394" s="664"/>
      <c r="M394" s="664">
        <v>17800</v>
      </c>
      <c r="N394" s="664"/>
      <c r="O394" s="664"/>
      <c r="P394" s="677"/>
      <c r="Q394" s="665"/>
    </row>
    <row r="395" spans="1:17" ht="14.4" customHeight="1" x14ac:dyDescent="0.3">
      <c r="A395" s="660" t="s">
        <v>576</v>
      </c>
      <c r="B395" s="661" t="s">
        <v>5894</v>
      </c>
      <c r="C395" s="661" t="s">
        <v>5743</v>
      </c>
      <c r="D395" s="661" t="s">
        <v>6467</v>
      </c>
      <c r="E395" s="661" t="s">
        <v>6468</v>
      </c>
      <c r="F395" s="664"/>
      <c r="G395" s="664"/>
      <c r="H395" s="664"/>
      <c r="I395" s="664"/>
      <c r="J395" s="664">
        <v>2</v>
      </c>
      <c r="K395" s="664">
        <v>18240</v>
      </c>
      <c r="L395" s="664"/>
      <c r="M395" s="664">
        <v>9120</v>
      </c>
      <c r="N395" s="664">
        <v>1</v>
      </c>
      <c r="O395" s="664">
        <v>9120</v>
      </c>
      <c r="P395" s="677"/>
      <c r="Q395" s="665">
        <v>9120</v>
      </c>
    </row>
    <row r="396" spans="1:17" ht="14.4" customHeight="1" x14ac:dyDescent="0.3">
      <c r="A396" s="660" t="s">
        <v>576</v>
      </c>
      <c r="B396" s="661" t="s">
        <v>5894</v>
      </c>
      <c r="C396" s="661" t="s">
        <v>5743</v>
      </c>
      <c r="D396" s="661" t="s">
        <v>6469</v>
      </c>
      <c r="E396" s="661" t="s">
        <v>6470</v>
      </c>
      <c r="F396" s="664"/>
      <c r="G396" s="664"/>
      <c r="H396" s="664"/>
      <c r="I396" s="664"/>
      <c r="J396" s="664">
        <v>1</v>
      </c>
      <c r="K396" s="664">
        <v>2469.6</v>
      </c>
      <c r="L396" s="664"/>
      <c r="M396" s="664">
        <v>2469.6</v>
      </c>
      <c r="N396" s="664"/>
      <c r="O396" s="664"/>
      <c r="P396" s="677"/>
      <c r="Q396" s="665"/>
    </row>
    <row r="397" spans="1:17" ht="14.4" customHeight="1" x14ac:dyDescent="0.3">
      <c r="A397" s="660" t="s">
        <v>576</v>
      </c>
      <c r="B397" s="661" t="s">
        <v>5894</v>
      </c>
      <c r="C397" s="661" t="s">
        <v>5743</v>
      </c>
      <c r="D397" s="661" t="s">
        <v>6471</v>
      </c>
      <c r="E397" s="661" t="s">
        <v>6472</v>
      </c>
      <c r="F397" s="664"/>
      <c r="G397" s="664"/>
      <c r="H397" s="664"/>
      <c r="I397" s="664"/>
      <c r="J397" s="664">
        <v>3</v>
      </c>
      <c r="K397" s="664">
        <v>2240.1</v>
      </c>
      <c r="L397" s="664"/>
      <c r="M397" s="664">
        <v>746.69999999999993</v>
      </c>
      <c r="N397" s="664"/>
      <c r="O397" s="664"/>
      <c r="P397" s="677"/>
      <c r="Q397" s="665"/>
    </row>
    <row r="398" spans="1:17" ht="14.4" customHeight="1" x14ac:dyDescent="0.3">
      <c r="A398" s="660" t="s">
        <v>576</v>
      </c>
      <c r="B398" s="661" t="s">
        <v>5894</v>
      </c>
      <c r="C398" s="661" t="s">
        <v>5743</v>
      </c>
      <c r="D398" s="661" t="s">
        <v>6473</v>
      </c>
      <c r="E398" s="661" t="s">
        <v>6318</v>
      </c>
      <c r="F398" s="664"/>
      <c r="G398" s="664"/>
      <c r="H398" s="664"/>
      <c r="I398" s="664"/>
      <c r="J398" s="664">
        <v>1</v>
      </c>
      <c r="K398" s="664">
        <v>30776.89</v>
      </c>
      <c r="L398" s="664"/>
      <c r="M398" s="664">
        <v>30776.89</v>
      </c>
      <c r="N398" s="664"/>
      <c r="O398" s="664"/>
      <c r="P398" s="677"/>
      <c r="Q398" s="665"/>
    </row>
    <row r="399" spans="1:17" ht="14.4" customHeight="1" x14ac:dyDescent="0.3">
      <c r="A399" s="660" t="s">
        <v>576</v>
      </c>
      <c r="B399" s="661" t="s">
        <v>5894</v>
      </c>
      <c r="C399" s="661" t="s">
        <v>5743</v>
      </c>
      <c r="D399" s="661" t="s">
        <v>6474</v>
      </c>
      <c r="E399" s="661" t="s">
        <v>6103</v>
      </c>
      <c r="F399" s="664">
        <v>1</v>
      </c>
      <c r="G399" s="664">
        <v>226.8</v>
      </c>
      <c r="H399" s="664">
        <v>1</v>
      </c>
      <c r="I399" s="664">
        <v>226.8</v>
      </c>
      <c r="J399" s="664">
        <v>2</v>
      </c>
      <c r="K399" s="664">
        <v>453.6</v>
      </c>
      <c r="L399" s="664">
        <v>2</v>
      </c>
      <c r="M399" s="664">
        <v>226.8</v>
      </c>
      <c r="N399" s="664"/>
      <c r="O399" s="664"/>
      <c r="P399" s="677"/>
      <c r="Q399" s="665"/>
    </row>
    <row r="400" spans="1:17" ht="14.4" customHeight="1" x14ac:dyDescent="0.3">
      <c r="A400" s="660" t="s">
        <v>576</v>
      </c>
      <c r="B400" s="661" t="s">
        <v>5894</v>
      </c>
      <c r="C400" s="661" t="s">
        <v>5743</v>
      </c>
      <c r="D400" s="661" t="s">
        <v>6475</v>
      </c>
      <c r="E400" s="661" t="s">
        <v>6476</v>
      </c>
      <c r="F400" s="664"/>
      <c r="G400" s="664"/>
      <c r="H400" s="664"/>
      <c r="I400" s="664"/>
      <c r="J400" s="664">
        <v>1</v>
      </c>
      <c r="K400" s="664">
        <v>25590</v>
      </c>
      <c r="L400" s="664"/>
      <c r="M400" s="664">
        <v>25590</v>
      </c>
      <c r="N400" s="664"/>
      <c r="O400" s="664"/>
      <c r="P400" s="677"/>
      <c r="Q400" s="665"/>
    </row>
    <row r="401" spans="1:17" ht="14.4" customHeight="1" x14ac:dyDescent="0.3">
      <c r="A401" s="660" t="s">
        <v>576</v>
      </c>
      <c r="B401" s="661" t="s">
        <v>5894</v>
      </c>
      <c r="C401" s="661" t="s">
        <v>5743</v>
      </c>
      <c r="D401" s="661" t="s">
        <v>6477</v>
      </c>
      <c r="E401" s="661" t="s">
        <v>6101</v>
      </c>
      <c r="F401" s="664">
        <v>3</v>
      </c>
      <c r="G401" s="664">
        <v>6156</v>
      </c>
      <c r="H401" s="664">
        <v>1</v>
      </c>
      <c r="I401" s="664">
        <v>2052</v>
      </c>
      <c r="J401" s="664">
        <v>6</v>
      </c>
      <c r="K401" s="664">
        <v>12312</v>
      </c>
      <c r="L401" s="664">
        <v>2</v>
      </c>
      <c r="M401" s="664">
        <v>2052</v>
      </c>
      <c r="N401" s="664">
        <v>3</v>
      </c>
      <c r="O401" s="664">
        <v>6156</v>
      </c>
      <c r="P401" s="677">
        <v>1</v>
      </c>
      <c r="Q401" s="665">
        <v>2052</v>
      </c>
    </row>
    <row r="402" spans="1:17" ht="14.4" customHeight="1" x14ac:dyDescent="0.3">
      <c r="A402" s="660" t="s">
        <v>576</v>
      </c>
      <c r="B402" s="661" t="s">
        <v>5894</v>
      </c>
      <c r="C402" s="661" t="s">
        <v>5743</v>
      </c>
      <c r="D402" s="661" t="s">
        <v>6478</v>
      </c>
      <c r="E402" s="661" t="s">
        <v>6479</v>
      </c>
      <c r="F402" s="664">
        <v>10</v>
      </c>
      <c r="G402" s="664">
        <v>10550.2</v>
      </c>
      <c r="H402" s="664">
        <v>1</v>
      </c>
      <c r="I402" s="664">
        <v>1055.02</v>
      </c>
      <c r="J402" s="664"/>
      <c r="K402" s="664"/>
      <c r="L402" s="664"/>
      <c r="M402" s="664"/>
      <c r="N402" s="664">
        <v>13</v>
      </c>
      <c r="O402" s="664">
        <v>13715.26</v>
      </c>
      <c r="P402" s="677">
        <v>1.2999999999999998</v>
      </c>
      <c r="Q402" s="665">
        <v>1055.02</v>
      </c>
    </row>
    <row r="403" spans="1:17" ht="14.4" customHeight="1" x14ac:dyDescent="0.3">
      <c r="A403" s="660" t="s">
        <v>576</v>
      </c>
      <c r="B403" s="661" t="s">
        <v>5894</v>
      </c>
      <c r="C403" s="661" t="s">
        <v>5743</v>
      </c>
      <c r="D403" s="661" t="s">
        <v>6480</v>
      </c>
      <c r="E403" s="661" t="s">
        <v>6481</v>
      </c>
      <c r="F403" s="664"/>
      <c r="G403" s="664"/>
      <c r="H403" s="664"/>
      <c r="I403" s="664"/>
      <c r="J403" s="664">
        <v>9</v>
      </c>
      <c r="K403" s="664">
        <v>11193.75</v>
      </c>
      <c r="L403" s="664"/>
      <c r="M403" s="664">
        <v>1243.75</v>
      </c>
      <c r="N403" s="664"/>
      <c r="O403" s="664"/>
      <c r="P403" s="677"/>
      <c r="Q403" s="665"/>
    </row>
    <row r="404" spans="1:17" ht="14.4" customHeight="1" x14ac:dyDescent="0.3">
      <c r="A404" s="660" t="s">
        <v>576</v>
      </c>
      <c r="B404" s="661" t="s">
        <v>5894</v>
      </c>
      <c r="C404" s="661" t="s">
        <v>5743</v>
      </c>
      <c r="D404" s="661" t="s">
        <v>6482</v>
      </c>
      <c r="E404" s="661" t="s">
        <v>6483</v>
      </c>
      <c r="F404" s="664"/>
      <c r="G404" s="664"/>
      <c r="H404" s="664"/>
      <c r="I404" s="664"/>
      <c r="J404" s="664"/>
      <c r="K404" s="664"/>
      <c r="L404" s="664"/>
      <c r="M404" s="664"/>
      <c r="N404" s="664">
        <v>9</v>
      </c>
      <c r="O404" s="664">
        <v>10912.95</v>
      </c>
      <c r="P404" s="677"/>
      <c r="Q404" s="665">
        <v>1212.5500000000002</v>
      </c>
    </row>
    <row r="405" spans="1:17" ht="14.4" customHeight="1" x14ac:dyDescent="0.3">
      <c r="A405" s="660" t="s">
        <v>576</v>
      </c>
      <c r="B405" s="661" t="s">
        <v>5894</v>
      </c>
      <c r="C405" s="661" t="s">
        <v>5743</v>
      </c>
      <c r="D405" s="661" t="s">
        <v>6484</v>
      </c>
      <c r="E405" s="661" t="s">
        <v>6485</v>
      </c>
      <c r="F405" s="664"/>
      <c r="G405" s="664"/>
      <c r="H405" s="664"/>
      <c r="I405" s="664"/>
      <c r="J405" s="664">
        <v>1</v>
      </c>
      <c r="K405" s="664">
        <v>11774.13</v>
      </c>
      <c r="L405" s="664"/>
      <c r="M405" s="664">
        <v>11774.13</v>
      </c>
      <c r="N405" s="664"/>
      <c r="O405" s="664"/>
      <c r="P405" s="677"/>
      <c r="Q405" s="665"/>
    </row>
    <row r="406" spans="1:17" ht="14.4" customHeight="1" x14ac:dyDescent="0.3">
      <c r="A406" s="660" t="s">
        <v>576</v>
      </c>
      <c r="B406" s="661" t="s">
        <v>5894</v>
      </c>
      <c r="C406" s="661" t="s">
        <v>5743</v>
      </c>
      <c r="D406" s="661" t="s">
        <v>6486</v>
      </c>
      <c r="E406" s="661" t="s">
        <v>6487</v>
      </c>
      <c r="F406" s="664"/>
      <c r="G406" s="664"/>
      <c r="H406" s="664"/>
      <c r="I406" s="664"/>
      <c r="J406" s="664">
        <v>2</v>
      </c>
      <c r="K406" s="664">
        <v>18430</v>
      </c>
      <c r="L406" s="664"/>
      <c r="M406" s="664">
        <v>9215</v>
      </c>
      <c r="N406" s="664">
        <v>4</v>
      </c>
      <c r="O406" s="664">
        <v>36860</v>
      </c>
      <c r="P406" s="677"/>
      <c r="Q406" s="665">
        <v>9215</v>
      </c>
    </row>
    <row r="407" spans="1:17" ht="14.4" customHeight="1" x14ac:dyDescent="0.3">
      <c r="A407" s="660" t="s">
        <v>576</v>
      </c>
      <c r="B407" s="661" t="s">
        <v>5894</v>
      </c>
      <c r="C407" s="661" t="s">
        <v>5743</v>
      </c>
      <c r="D407" s="661" t="s">
        <v>6488</v>
      </c>
      <c r="E407" s="661" t="s">
        <v>6489</v>
      </c>
      <c r="F407" s="664"/>
      <c r="G407" s="664"/>
      <c r="H407" s="664"/>
      <c r="I407" s="664"/>
      <c r="J407" s="664">
        <v>1</v>
      </c>
      <c r="K407" s="664">
        <v>26471</v>
      </c>
      <c r="L407" s="664"/>
      <c r="M407" s="664">
        <v>26471</v>
      </c>
      <c r="N407" s="664">
        <v>3</v>
      </c>
      <c r="O407" s="664">
        <v>79413</v>
      </c>
      <c r="P407" s="677"/>
      <c r="Q407" s="665">
        <v>26471</v>
      </c>
    </row>
    <row r="408" spans="1:17" ht="14.4" customHeight="1" x14ac:dyDescent="0.3">
      <c r="A408" s="660" t="s">
        <v>576</v>
      </c>
      <c r="B408" s="661" t="s">
        <v>5894</v>
      </c>
      <c r="C408" s="661" t="s">
        <v>5743</v>
      </c>
      <c r="D408" s="661" t="s">
        <v>6490</v>
      </c>
      <c r="E408" s="661" t="s">
        <v>6491</v>
      </c>
      <c r="F408" s="664">
        <v>1</v>
      </c>
      <c r="G408" s="664">
        <v>45352.31</v>
      </c>
      <c r="H408" s="664">
        <v>1</v>
      </c>
      <c r="I408" s="664">
        <v>45352.31</v>
      </c>
      <c r="J408" s="664"/>
      <c r="K408" s="664"/>
      <c r="L408" s="664"/>
      <c r="M408" s="664"/>
      <c r="N408" s="664"/>
      <c r="O408" s="664"/>
      <c r="P408" s="677"/>
      <c r="Q408" s="665"/>
    </row>
    <row r="409" spans="1:17" ht="14.4" customHeight="1" x14ac:dyDescent="0.3">
      <c r="A409" s="660" t="s">
        <v>576</v>
      </c>
      <c r="B409" s="661" t="s">
        <v>5894</v>
      </c>
      <c r="C409" s="661" t="s">
        <v>5743</v>
      </c>
      <c r="D409" s="661" t="s">
        <v>6492</v>
      </c>
      <c r="E409" s="661" t="s">
        <v>6493</v>
      </c>
      <c r="F409" s="664">
        <v>1</v>
      </c>
      <c r="G409" s="664">
        <v>34467.379999999997</v>
      </c>
      <c r="H409" s="664">
        <v>1</v>
      </c>
      <c r="I409" s="664">
        <v>34467.379999999997</v>
      </c>
      <c r="J409" s="664"/>
      <c r="K409" s="664"/>
      <c r="L409" s="664"/>
      <c r="M409" s="664"/>
      <c r="N409" s="664"/>
      <c r="O409" s="664"/>
      <c r="P409" s="677"/>
      <c r="Q409" s="665"/>
    </row>
    <row r="410" spans="1:17" ht="14.4" customHeight="1" x14ac:dyDescent="0.3">
      <c r="A410" s="660" t="s">
        <v>576</v>
      </c>
      <c r="B410" s="661" t="s">
        <v>5894</v>
      </c>
      <c r="C410" s="661" t="s">
        <v>5743</v>
      </c>
      <c r="D410" s="661" t="s">
        <v>6494</v>
      </c>
      <c r="E410" s="661" t="s">
        <v>6493</v>
      </c>
      <c r="F410" s="664">
        <v>1</v>
      </c>
      <c r="G410" s="664">
        <v>20316.87</v>
      </c>
      <c r="H410" s="664">
        <v>1</v>
      </c>
      <c r="I410" s="664">
        <v>20316.87</v>
      </c>
      <c r="J410" s="664"/>
      <c r="K410" s="664"/>
      <c r="L410" s="664"/>
      <c r="M410" s="664"/>
      <c r="N410" s="664"/>
      <c r="O410" s="664"/>
      <c r="P410" s="677"/>
      <c r="Q410" s="665"/>
    </row>
    <row r="411" spans="1:17" ht="14.4" customHeight="1" x14ac:dyDescent="0.3">
      <c r="A411" s="660" t="s">
        <v>576</v>
      </c>
      <c r="B411" s="661" t="s">
        <v>5894</v>
      </c>
      <c r="C411" s="661" t="s">
        <v>5743</v>
      </c>
      <c r="D411" s="661" t="s">
        <v>6495</v>
      </c>
      <c r="E411" s="661" t="s">
        <v>6496</v>
      </c>
      <c r="F411" s="664"/>
      <c r="G411" s="664"/>
      <c r="H411" s="664"/>
      <c r="I411" s="664"/>
      <c r="J411" s="664"/>
      <c r="K411" s="664"/>
      <c r="L411" s="664"/>
      <c r="M411" s="664"/>
      <c r="N411" s="664">
        <v>9</v>
      </c>
      <c r="O411" s="664">
        <v>12237.390000000001</v>
      </c>
      <c r="P411" s="677"/>
      <c r="Q411" s="665">
        <v>1359.71</v>
      </c>
    </row>
    <row r="412" spans="1:17" ht="14.4" customHeight="1" x14ac:dyDescent="0.3">
      <c r="A412" s="660" t="s">
        <v>576</v>
      </c>
      <c r="B412" s="661" t="s">
        <v>5894</v>
      </c>
      <c r="C412" s="661" t="s">
        <v>5743</v>
      </c>
      <c r="D412" s="661" t="s">
        <v>6497</v>
      </c>
      <c r="E412" s="661" t="s">
        <v>6498</v>
      </c>
      <c r="F412" s="664"/>
      <c r="G412" s="664"/>
      <c r="H412" s="664"/>
      <c r="I412" s="664"/>
      <c r="J412" s="664">
        <v>3</v>
      </c>
      <c r="K412" s="664">
        <v>40800</v>
      </c>
      <c r="L412" s="664"/>
      <c r="M412" s="664">
        <v>13600</v>
      </c>
      <c r="N412" s="664">
        <v>1</v>
      </c>
      <c r="O412" s="664">
        <v>13600</v>
      </c>
      <c r="P412" s="677"/>
      <c r="Q412" s="665">
        <v>13600</v>
      </c>
    </row>
    <row r="413" spans="1:17" ht="14.4" customHeight="1" x14ac:dyDescent="0.3">
      <c r="A413" s="660" t="s">
        <v>576</v>
      </c>
      <c r="B413" s="661" t="s">
        <v>5894</v>
      </c>
      <c r="C413" s="661" t="s">
        <v>5743</v>
      </c>
      <c r="D413" s="661" t="s">
        <v>6499</v>
      </c>
      <c r="E413" s="661" t="s">
        <v>6500</v>
      </c>
      <c r="F413" s="664"/>
      <c r="G413" s="664"/>
      <c r="H413" s="664"/>
      <c r="I413" s="664"/>
      <c r="J413" s="664">
        <v>4</v>
      </c>
      <c r="K413" s="664">
        <v>29457.599999999999</v>
      </c>
      <c r="L413" s="664"/>
      <c r="M413" s="664">
        <v>7364.4</v>
      </c>
      <c r="N413" s="664"/>
      <c r="O413" s="664"/>
      <c r="P413" s="677"/>
      <c r="Q413" s="665"/>
    </row>
    <row r="414" spans="1:17" ht="14.4" customHeight="1" x14ac:dyDescent="0.3">
      <c r="A414" s="660" t="s">
        <v>576</v>
      </c>
      <c r="B414" s="661" t="s">
        <v>5894</v>
      </c>
      <c r="C414" s="661" t="s">
        <v>5743</v>
      </c>
      <c r="D414" s="661" t="s">
        <v>6501</v>
      </c>
      <c r="E414" s="661" t="s">
        <v>6502</v>
      </c>
      <c r="F414" s="664"/>
      <c r="G414" s="664"/>
      <c r="H414" s="664"/>
      <c r="I414" s="664"/>
      <c r="J414" s="664">
        <v>1</v>
      </c>
      <c r="K414" s="664">
        <v>989</v>
      </c>
      <c r="L414" s="664"/>
      <c r="M414" s="664">
        <v>989</v>
      </c>
      <c r="N414" s="664">
        <v>5</v>
      </c>
      <c r="O414" s="664">
        <v>4945</v>
      </c>
      <c r="P414" s="677"/>
      <c r="Q414" s="665">
        <v>989</v>
      </c>
    </row>
    <row r="415" spans="1:17" ht="14.4" customHeight="1" x14ac:dyDescent="0.3">
      <c r="A415" s="660" t="s">
        <v>576</v>
      </c>
      <c r="B415" s="661" t="s">
        <v>5894</v>
      </c>
      <c r="C415" s="661" t="s">
        <v>5743</v>
      </c>
      <c r="D415" s="661" t="s">
        <v>6503</v>
      </c>
      <c r="E415" s="661" t="s">
        <v>6504</v>
      </c>
      <c r="F415" s="664"/>
      <c r="G415" s="664"/>
      <c r="H415" s="664"/>
      <c r="I415" s="664"/>
      <c r="J415" s="664">
        <v>1</v>
      </c>
      <c r="K415" s="664">
        <v>46318.2</v>
      </c>
      <c r="L415" s="664"/>
      <c r="M415" s="664">
        <v>46318.2</v>
      </c>
      <c r="N415" s="664"/>
      <c r="O415" s="664"/>
      <c r="P415" s="677"/>
      <c r="Q415" s="665"/>
    </row>
    <row r="416" spans="1:17" ht="14.4" customHeight="1" x14ac:dyDescent="0.3">
      <c r="A416" s="660" t="s">
        <v>576</v>
      </c>
      <c r="B416" s="661" t="s">
        <v>5894</v>
      </c>
      <c r="C416" s="661" t="s">
        <v>5743</v>
      </c>
      <c r="D416" s="661" t="s">
        <v>6505</v>
      </c>
      <c r="E416" s="661" t="s">
        <v>6506</v>
      </c>
      <c r="F416" s="664">
        <v>1</v>
      </c>
      <c r="G416" s="664">
        <v>7837</v>
      </c>
      <c r="H416" s="664">
        <v>1</v>
      </c>
      <c r="I416" s="664">
        <v>7837</v>
      </c>
      <c r="J416" s="664">
        <v>1</v>
      </c>
      <c r="K416" s="664">
        <v>7837</v>
      </c>
      <c r="L416" s="664">
        <v>1</v>
      </c>
      <c r="M416" s="664">
        <v>7837</v>
      </c>
      <c r="N416" s="664"/>
      <c r="O416" s="664"/>
      <c r="P416" s="677"/>
      <c r="Q416" s="665"/>
    </row>
    <row r="417" spans="1:17" ht="14.4" customHeight="1" x14ac:dyDescent="0.3">
      <c r="A417" s="660" t="s">
        <v>576</v>
      </c>
      <c r="B417" s="661" t="s">
        <v>5894</v>
      </c>
      <c r="C417" s="661" t="s">
        <v>5743</v>
      </c>
      <c r="D417" s="661" t="s">
        <v>6507</v>
      </c>
      <c r="E417" s="661" t="s">
        <v>6493</v>
      </c>
      <c r="F417" s="664">
        <v>1</v>
      </c>
      <c r="G417" s="664">
        <v>35000.07</v>
      </c>
      <c r="H417" s="664">
        <v>1</v>
      </c>
      <c r="I417" s="664">
        <v>35000.07</v>
      </c>
      <c r="J417" s="664"/>
      <c r="K417" s="664"/>
      <c r="L417" s="664"/>
      <c r="M417" s="664"/>
      <c r="N417" s="664"/>
      <c r="O417" s="664"/>
      <c r="P417" s="677"/>
      <c r="Q417" s="665"/>
    </row>
    <row r="418" spans="1:17" ht="14.4" customHeight="1" x14ac:dyDescent="0.3">
      <c r="A418" s="660" t="s">
        <v>576</v>
      </c>
      <c r="B418" s="661" t="s">
        <v>5894</v>
      </c>
      <c r="C418" s="661" t="s">
        <v>5743</v>
      </c>
      <c r="D418" s="661" t="s">
        <v>6508</v>
      </c>
      <c r="E418" s="661" t="s">
        <v>6509</v>
      </c>
      <c r="F418" s="664"/>
      <c r="G418" s="664"/>
      <c r="H418" s="664"/>
      <c r="I418" s="664"/>
      <c r="J418" s="664">
        <v>2</v>
      </c>
      <c r="K418" s="664">
        <v>6872.44</v>
      </c>
      <c r="L418" s="664"/>
      <c r="M418" s="664">
        <v>3436.22</v>
      </c>
      <c r="N418" s="664"/>
      <c r="O418" s="664"/>
      <c r="P418" s="677"/>
      <c r="Q418" s="665"/>
    </row>
    <row r="419" spans="1:17" ht="14.4" customHeight="1" x14ac:dyDescent="0.3">
      <c r="A419" s="660" t="s">
        <v>576</v>
      </c>
      <c r="B419" s="661" t="s">
        <v>5894</v>
      </c>
      <c r="C419" s="661" t="s">
        <v>5743</v>
      </c>
      <c r="D419" s="661" t="s">
        <v>6510</v>
      </c>
      <c r="E419" s="661" t="s">
        <v>6511</v>
      </c>
      <c r="F419" s="664"/>
      <c r="G419" s="664"/>
      <c r="H419" s="664"/>
      <c r="I419" s="664"/>
      <c r="J419" s="664">
        <v>3</v>
      </c>
      <c r="K419" s="664">
        <v>4140</v>
      </c>
      <c r="L419" s="664"/>
      <c r="M419" s="664">
        <v>1380</v>
      </c>
      <c r="N419" s="664">
        <v>1</v>
      </c>
      <c r="O419" s="664">
        <v>1380</v>
      </c>
      <c r="P419" s="677"/>
      <c r="Q419" s="665">
        <v>1380</v>
      </c>
    </row>
    <row r="420" spans="1:17" ht="14.4" customHeight="1" x14ac:dyDescent="0.3">
      <c r="A420" s="660" t="s">
        <v>576</v>
      </c>
      <c r="B420" s="661" t="s">
        <v>5894</v>
      </c>
      <c r="C420" s="661" t="s">
        <v>5743</v>
      </c>
      <c r="D420" s="661" t="s">
        <v>6512</v>
      </c>
      <c r="E420" s="661" t="s">
        <v>6513</v>
      </c>
      <c r="F420" s="664"/>
      <c r="G420" s="664"/>
      <c r="H420" s="664"/>
      <c r="I420" s="664"/>
      <c r="J420" s="664">
        <v>1</v>
      </c>
      <c r="K420" s="664">
        <v>16247.77</v>
      </c>
      <c r="L420" s="664"/>
      <c r="M420" s="664">
        <v>16247.77</v>
      </c>
      <c r="N420" s="664"/>
      <c r="O420" s="664"/>
      <c r="P420" s="677"/>
      <c r="Q420" s="665"/>
    </row>
    <row r="421" spans="1:17" ht="14.4" customHeight="1" x14ac:dyDescent="0.3">
      <c r="A421" s="660" t="s">
        <v>576</v>
      </c>
      <c r="B421" s="661" t="s">
        <v>5894</v>
      </c>
      <c r="C421" s="661" t="s">
        <v>5743</v>
      </c>
      <c r="D421" s="661" t="s">
        <v>6514</v>
      </c>
      <c r="E421" s="661" t="s">
        <v>6515</v>
      </c>
      <c r="F421" s="664">
        <v>1</v>
      </c>
      <c r="G421" s="664">
        <v>16714.47</v>
      </c>
      <c r="H421" s="664">
        <v>1</v>
      </c>
      <c r="I421" s="664">
        <v>16714.47</v>
      </c>
      <c r="J421" s="664"/>
      <c r="K421" s="664"/>
      <c r="L421" s="664"/>
      <c r="M421" s="664"/>
      <c r="N421" s="664"/>
      <c r="O421" s="664"/>
      <c r="P421" s="677"/>
      <c r="Q421" s="665"/>
    </row>
    <row r="422" spans="1:17" ht="14.4" customHeight="1" x14ac:dyDescent="0.3">
      <c r="A422" s="660" t="s">
        <v>576</v>
      </c>
      <c r="B422" s="661" t="s">
        <v>5894</v>
      </c>
      <c r="C422" s="661" t="s">
        <v>5743</v>
      </c>
      <c r="D422" s="661" t="s">
        <v>6516</v>
      </c>
      <c r="E422" s="661" t="s">
        <v>6517</v>
      </c>
      <c r="F422" s="664"/>
      <c r="G422" s="664"/>
      <c r="H422" s="664"/>
      <c r="I422" s="664"/>
      <c r="J422" s="664">
        <v>1</v>
      </c>
      <c r="K422" s="664">
        <v>29932</v>
      </c>
      <c r="L422" s="664"/>
      <c r="M422" s="664">
        <v>29932</v>
      </c>
      <c r="N422" s="664"/>
      <c r="O422" s="664"/>
      <c r="P422" s="677"/>
      <c r="Q422" s="665"/>
    </row>
    <row r="423" spans="1:17" ht="14.4" customHeight="1" x14ac:dyDescent="0.3">
      <c r="A423" s="660" t="s">
        <v>576</v>
      </c>
      <c r="B423" s="661" t="s">
        <v>5894</v>
      </c>
      <c r="C423" s="661" t="s">
        <v>5743</v>
      </c>
      <c r="D423" s="661" t="s">
        <v>6518</v>
      </c>
      <c r="E423" s="661" t="s">
        <v>6519</v>
      </c>
      <c r="F423" s="664"/>
      <c r="G423" s="664"/>
      <c r="H423" s="664"/>
      <c r="I423" s="664"/>
      <c r="J423" s="664">
        <v>3</v>
      </c>
      <c r="K423" s="664">
        <v>839.46</v>
      </c>
      <c r="L423" s="664"/>
      <c r="M423" s="664">
        <v>279.82</v>
      </c>
      <c r="N423" s="664">
        <v>4</v>
      </c>
      <c r="O423" s="664">
        <v>1119.28</v>
      </c>
      <c r="P423" s="677"/>
      <c r="Q423" s="665">
        <v>279.82</v>
      </c>
    </row>
    <row r="424" spans="1:17" ht="14.4" customHeight="1" x14ac:dyDescent="0.3">
      <c r="A424" s="660" t="s">
        <v>576</v>
      </c>
      <c r="B424" s="661" t="s">
        <v>5894</v>
      </c>
      <c r="C424" s="661" t="s">
        <v>5743</v>
      </c>
      <c r="D424" s="661" t="s">
        <v>6520</v>
      </c>
      <c r="E424" s="661" t="s">
        <v>6425</v>
      </c>
      <c r="F424" s="664"/>
      <c r="G424" s="664"/>
      <c r="H424" s="664"/>
      <c r="I424" s="664"/>
      <c r="J424" s="664">
        <v>1</v>
      </c>
      <c r="K424" s="664">
        <v>18639.73</v>
      </c>
      <c r="L424" s="664"/>
      <c r="M424" s="664">
        <v>18639.73</v>
      </c>
      <c r="N424" s="664">
        <v>3</v>
      </c>
      <c r="O424" s="664">
        <v>55919.19</v>
      </c>
      <c r="P424" s="677"/>
      <c r="Q424" s="665">
        <v>18639.73</v>
      </c>
    </row>
    <row r="425" spans="1:17" ht="14.4" customHeight="1" x14ac:dyDescent="0.3">
      <c r="A425" s="660" t="s">
        <v>576</v>
      </c>
      <c r="B425" s="661" t="s">
        <v>5894</v>
      </c>
      <c r="C425" s="661" t="s">
        <v>5743</v>
      </c>
      <c r="D425" s="661" t="s">
        <v>6521</v>
      </c>
      <c r="E425" s="661" t="s">
        <v>6522</v>
      </c>
      <c r="F425" s="664"/>
      <c r="G425" s="664"/>
      <c r="H425" s="664"/>
      <c r="I425" s="664"/>
      <c r="J425" s="664"/>
      <c r="K425" s="664"/>
      <c r="L425" s="664"/>
      <c r="M425" s="664"/>
      <c r="N425" s="664">
        <v>1</v>
      </c>
      <c r="O425" s="664">
        <v>4205.5600000000004</v>
      </c>
      <c r="P425" s="677"/>
      <c r="Q425" s="665">
        <v>4205.5600000000004</v>
      </c>
    </row>
    <row r="426" spans="1:17" ht="14.4" customHeight="1" x14ac:dyDescent="0.3">
      <c r="A426" s="660" t="s">
        <v>576</v>
      </c>
      <c r="B426" s="661" t="s">
        <v>5894</v>
      </c>
      <c r="C426" s="661" t="s">
        <v>5743</v>
      </c>
      <c r="D426" s="661" t="s">
        <v>6523</v>
      </c>
      <c r="E426" s="661" t="s">
        <v>6522</v>
      </c>
      <c r="F426" s="664"/>
      <c r="G426" s="664"/>
      <c r="H426" s="664"/>
      <c r="I426" s="664"/>
      <c r="J426" s="664"/>
      <c r="K426" s="664"/>
      <c r="L426" s="664"/>
      <c r="M426" s="664"/>
      <c r="N426" s="664">
        <v>4</v>
      </c>
      <c r="O426" s="664">
        <v>19736.52</v>
      </c>
      <c r="P426" s="677"/>
      <c r="Q426" s="665">
        <v>4934.13</v>
      </c>
    </row>
    <row r="427" spans="1:17" ht="14.4" customHeight="1" x14ac:dyDescent="0.3">
      <c r="A427" s="660" t="s">
        <v>576</v>
      </c>
      <c r="B427" s="661" t="s">
        <v>5894</v>
      </c>
      <c r="C427" s="661" t="s">
        <v>5743</v>
      </c>
      <c r="D427" s="661" t="s">
        <v>6524</v>
      </c>
      <c r="E427" s="661" t="s">
        <v>6525</v>
      </c>
      <c r="F427" s="664"/>
      <c r="G427" s="664"/>
      <c r="H427" s="664"/>
      <c r="I427" s="664"/>
      <c r="J427" s="664"/>
      <c r="K427" s="664"/>
      <c r="L427" s="664"/>
      <c r="M427" s="664"/>
      <c r="N427" s="664">
        <v>1</v>
      </c>
      <c r="O427" s="664">
        <v>22137</v>
      </c>
      <c r="P427" s="677"/>
      <c r="Q427" s="665">
        <v>22137</v>
      </c>
    </row>
    <row r="428" spans="1:17" ht="14.4" customHeight="1" x14ac:dyDescent="0.3">
      <c r="A428" s="660" t="s">
        <v>576</v>
      </c>
      <c r="B428" s="661" t="s">
        <v>5894</v>
      </c>
      <c r="C428" s="661" t="s">
        <v>5743</v>
      </c>
      <c r="D428" s="661" t="s">
        <v>6526</v>
      </c>
      <c r="E428" s="661" t="s">
        <v>6527</v>
      </c>
      <c r="F428" s="664"/>
      <c r="G428" s="664"/>
      <c r="H428" s="664"/>
      <c r="I428" s="664"/>
      <c r="J428" s="664"/>
      <c r="K428" s="664"/>
      <c r="L428" s="664"/>
      <c r="M428" s="664"/>
      <c r="N428" s="664">
        <v>3</v>
      </c>
      <c r="O428" s="664">
        <v>7706.49</v>
      </c>
      <c r="P428" s="677"/>
      <c r="Q428" s="665">
        <v>2568.83</v>
      </c>
    </row>
    <row r="429" spans="1:17" ht="14.4" customHeight="1" x14ac:dyDescent="0.3">
      <c r="A429" s="660" t="s">
        <v>576</v>
      </c>
      <c r="B429" s="661" t="s">
        <v>5894</v>
      </c>
      <c r="C429" s="661" t="s">
        <v>5743</v>
      </c>
      <c r="D429" s="661" t="s">
        <v>6528</v>
      </c>
      <c r="E429" s="661" t="s">
        <v>6529</v>
      </c>
      <c r="F429" s="664"/>
      <c r="G429" s="664"/>
      <c r="H429" s="664"/>
      <c r="I429" s="664"/>
      <c r="J429" s="664"/>
      <c r="K429" s="664"/>
      <c r="L429" s="664"/>
      <c r="M429" s="664"/>
      <c r="N429" s="664">
        <v>10</v>
      </c>
      <c r="O429" s="664">
        <v>4434</v>
      </c>
      <c r="P429" s="677"/>
      <c r="Q429" s="665">
        <v>443.4</v>
      </c>
    </row>
    <row r="430" spans="1:17" ht="14.4" customHeight="1" x14ac:dyDescent="0.3">
      <c r="A430" s="660" t="s">
        <v>576</v>
      </c>
      <c r="B430" s="661" t="s">
        <v>5894</v>
      </c>
      <c r="C430" s="661" t="s">
        <v>5743</v>
      </c>
      <c r="D430" s="661" t="s">
        <v>6530</v>
      </c>
      <c r="E430" s="661" t="s">
        <v>6531</v>
      </c>
      <c r="F430" s="664"/>
      <c r="G430" s="664"/>
      <c r="H430" s="664"/>
      <c r="I430" s="664"/>
      <c r="J430" s="664"/>
      <c r="K430" s="664"/>
      <c r="L430" s="664"/>
      <c r="M430" s="664"/>
      <c r="N430" s="664">
        <v>53</v>
      </c>
      <c r="O430" s="664">
        <v>689000</v>
      </c>
      <c r="P430" s="677"/>
      <c r="Q430" s="665">
        <v>13000</v>
      </c>
    </row>
    <row r="431" spans="1:17" ht="14.4" customHeight="1" x14ac:dyDescent="0.3">
      <c r="A431" s="660" t="s">
        <v>576</v>
      </c>
      <c r="B431" s="661" t="s">
        <v>5894</v>
      </c>
      <c r="C431" s="661" t="s">
        <v>5743</v>
      </c>
      <c r="D431" s="661" t="s">
        <v>6532</v>
      </c>
      <c r="E431" s="661" t="s">
        <v>6533</v>
      </c>
      <c r="F431" s="664"/>
      <c r="G431" s="664"/>
      <c r="H431" s="664"/>
      <c r="I431" s="664"/>
      <c r="J431" s="664"/>
      <c r="K431" s="664"/>
      <c r="L431" s="664"/>
      <c r="M431" s="664"/>
      <c r="N431" s="664">
        <v>2</v>
      </c>
      <c r="O431" s="664">
        <v>2151.5</v>
      </c>
      <c r="P431" s="677"/>
      <c r="Q431" s="665">
        <v>1075.75</v>
      </c>
    </row>
    <row r="432" spans="1:17" ht="14.4" customHeight="1" x14ac:dyDescent="0.3">
      <c r="A432" s="660" t="s">
        <v>576</v>
      </c>
      <c r="B432" s="661" t="s">
        <v>5894</v>
      </c>
      <c r="C432" s="661" t="s">
        <v>5743</v>
      </c>
      <c r="D432" s="661" t="s">
        <v>6534</v>
      </c>
      <c r="E432" s="661" t="s">
        <v>6423</v>
      </c>
      <c r="F432" s="664"/>
      <c r="G432" s="664"/>
      <c r="H432" s="664"/>
      <c r="I432" s="664"/>
      <c r="J432" s="664"/>
      <c r="K432" s="664"/>
      <c r="L432" s="664"/>
      <c r="M432" s="664"/>
      <c r="N432" s="664">
        <v>1</v>
      </c>
      <c r="O432" s="664">
        <v>847</v>
      </c>
      <c r="P432" s="677"/>
      <c r="Q432" s="665">
        <v>847</v>
      </c>
    </row>
    <row r="433" spans="1:17" ht="14.4" customHeight="1" x14ac:dyDescent="0.3">
      <c r="A433" s="660" t="s">
        <v>576</v>
      </c>
      <c r="B433" s="661" t="s">
        <v>5894</v>
      </c>
      <c r="C433" s="661" t="s">
        <v>5743</v>
      </c>
      <c r="D433" s="661" t="s">
        <v>6535</v>
      </c>
      <c r="E433" s="661" t="s">
        <v>6536</v>
      </c>
      <c r="F433" s="664"/>
      <c r="G433" s="664"/>
      <c r="H433" s="664"/>
      <c r="I433" s="664"/>
      <c r="J433" s="664"/>
      <c r="K433" s="664"/>
      <c r="L433" s="664"/>
      <c r="M433" s="664"/>
      <c r="N433" s="664">
        <v>3</v>
      </c>
      <c r="O433" s="664">
        <v>4850.1899999999996</v>
      </c>
      <c r="P433" s="677"/>
      <c r="Q433" s="665">
        <v>1616.7299999999998</v>
      </c>
    </row>
    <row r="434" spans="1:17" ht="14.4" customHeight="1" x14ac:dyDescent="0.3">
      <c r="A434" s="660" t="s">
        <v>576</v>
      </c>
      <c r="B434" s="661" t="s">
        <v>5894</v>
      </c>
      <c r="C434" s="661" t="s">
        <v>5743</v>
      </c>
      <c r="D434" s="661" t="s">
        <v>6537</v>
      </c>
      <c r="E434" s="661" t="s">
        <v>6538</v>
      </c>
      <c r="F434" s="664"/>
      <c r="G434" s="664"/>
      <c r="H434" s="664"/>
      <c r="I434" s="664"/>
      <c r="J434" s="664"/>
      <c r="K434" s="664"/>
      <c r="L434" s="664"/>
      <c r="M434" s="664"/>
      <c r="N434" s="664">
        <v>1</v>
      </c>
      <c r="O434" s="664">
        <v>210.9</v>
      </c>
      <c r="P434" s="677"/>
      <c r="Q434" s="665">
        <v>210.9</v>
      </c>
    </row>
    <row r="435" spans="1:17" ht="14.4" customHeight="1" x14ac:dyDescent="0.3">
      <c r="A435" s="660" t="s">
        <v>576</v>
      </c>
      <c r="B435" s="661" t="s">
        <v>5894</v>
      </c>
      <c r="C435" s="661" t="s">
        <v>5743</v>
      </c>
      <c r="D435" s="661" t="s">
        <v>6539</v>
      </c>
      <c r="E435" s="661" t="s">
        <v>6540</v>
      </c>
      <c r="F435" s="664"/>
      <c r="G435" s="664"/>
      <c r="H435" s="664"/>
      <c r="I435" s="664"/>
      <c r="J435" s="664"/>
      <c r="K435" s="664"/>
      <c r="L435" s="664"/>
      <c r="M435" s="664"/>
      <c r="N435" s="664">
        <v>2</v>
      </c>
      <c r="O435" s="664">
        <v>20140.080000000002</v>
      </c>
      <c r="P435" s="677"/>
      <c r="Q435" s="665">
        <v>10070.040000000001</v>
      </c>
    </row>
    <row r="436" spans="1:17" ht="14.4" customHeight="1" x14ac:dyDescent="0.3">
      <c r="A436" s="660" t="s">
        <v>576</v>
      </c>
      <c r="B436" s="661" t="s">
        <v>5894</v>
      </c>
      <c r="C436" s="661" t="s">
        <v>5743</v>
      </c>
      <c r="D436" s="661" t="s">
        <v>6541</v>
      </c>
      <c r="E436" s="661" t="s">
        <v>6405</v>
      </c>
      <c r="F436" s="664"/>
      <c r="G436" s="664"/>
      <c r="H436" s="664"/>
      <c r="I436" s="664"/>
      <c r="J436" s="664"/>
      <c r="K436" s="664"/>
      <c r="L436" s="664"/>
      <c r="M436" s="664"/>
      <c r="N436" s="664">
        <v>4</v>
      </c>
      <c r="O436" s="664">
        <v>58000</v>
      </c>
      <c r="P436" s="677"/>
      <c r="Q436" s="665">
        <v>14500</v>
      </c>
    </row>
    <row r="437" spans="1:17" ht="14.4" customHeight="1" x14ac:dyDescent="0.3">
      <c r="A437" s="660" t="s">
        <v>576</v>
      </c>
      <c r="B437" s="661" t="s">
        <v>5894</v>
      </c>
      <c r="C437" s="661" t="s">
        <v>5743</v>
      </c>
      <c r="D437" s="661" t="s">
        <v>6542</v>
      </c>
      <c r="E437" s="661" t="s">
        <v>3102</v>
      </c>
      <c r="F437" s="664"/>
      <c r="G437" s="664"/>
      <c r="H437" s="664"/>
      <c r="I437" s="664"/>
      <c r="J437" s="664"/>
      <c r="K437" s="664"/>
      <c r="L437" s="664"/>
      <c r="M437" s="664"/>
      <c r="N437" s="664">
        <v>3</v>
      </c>
      <c r="O437" s="664">
        <v>114699</v>
      </c>
      <c r="P437" s="677"/>
      <c r="Q437" s="665">
        <v>38233</v>
      </c>
    </row>
    <row r="438" spans="1:17" ht="14.4" customHeight="1" x14ac:dyDescent="0.3">
      <c r="A438" s="660" t="s">
        <v>576</v>
      </c>
      <c r="B438" s="661" t="s">
        <v>5894</v>
      </c>
      <c r="C438" s="661" t="s">
        <v>5743</v>
      </c>
      <c r="D438" s="661" t="s">
        <v>6543</v>
      </c>
      <c r="E438" s="661" t="s">
        <v>6544</v>
      </c>
      <c r="F438" s="664"/>
      <c r="G438" s="664"/>
      <c r="H438" s="664"/>
      <c r="I438" s="664"/>
      <c r="J438" s="664"/>
      <c r="K438" s="664"/>
      <c r="L438" s="664"/>
      <c r="M438" s="664"/>
      <c r="N438" s="664">
        <v>9</v>
      </c>
      <c r="O438" s="664">
        <v>177292.80000000002</v>
      </c>
      <c r="P438" s="677"/>
      <c r="Q438" s="665">
        <v>19699.2</v>
      </c>
    </row>
    <row r="439" spans="1:17" ht="14.4" customHeight="1" x14ac:dyDescent="0.3">
      <c r="A439" s="660" t="s">
        <v>576</v>
      </c>
      <c r="B439" s="661" t="s">
        <v>5894</v>
      </c>
      <c r="C439" s="661" t="s">
        <v>5743</v>
      </c>
      <c r="D439" s="661" t="s">
        <v>6545</v>
      </c>
      <c r="E439" s="661" t="s">
        <v>6546</v>
      </c>
      <c r="F439" s="664"/>
      <c r="G439" s="664"/>
      <c r="H439" s="664"/>
      <c r="I439" s="664"/>
      <c r="J439" s="664"/>
      <c r="K439" s="664"/>
      <c r="L439" s="664"/>
      <c r="M439" s="664"/>
      <c r="N439" s="664">
        <v>12</v>
      </c>
      <c r="O439" s="664">
        <v>129900</v>
      </c>
      <c r="P439" s="677"/>
      <c r="Q439" s="665">
        <v>10825</v>
      </c>
    </row>
    <row r="440" spans="1:17" ht="14.4" customHeight="1" x14ac:dyDescent="0.3">
      <c r="A440" s="660" t="s">
        <v>576</v>
      </c>
      <c r="B440" s="661" t="s">
        <v>5894</v>
      </c>
      <c r="C440" s="661" t="s">
        <v>5743</v>
      </c>
      <c r="D440" s="661" t="s">
        <v>6547</v>
      </c>
      <c r="E440" s="661" t="s">
        <v>6548</v>
      </c>
      <c r="F440" s="664"/>
      <c r="G440" s="664"/>
      <c r="H440" s="664"/>
      <c r="I440" s="664"/>
      <c r="J440" s="664"/>
      <c r="K440" s="664"/>
      <c r="L440" s="664"/>
      <c r="M440" s="664"/>
      <c r="N440" s="664">
        <v>1</v>
      </c>
      <c r="O440" s="664">
        <v>9496.2000000000007</v>
      </c>
      <c r="P440" s="677"/>
      <c r="Q440" s="665">
        <v>9496.2000000000007</v>
      </c>
    </row>
    <row r="441" spans="1:17" ht="14.4" customHeight="1" x14ac:dyDescent="0.3">
      <c r="A441" s="660" t="s">
        <v>576</v>
      </c>
      <c r="B441" s="661" t="s">
        <v>5894</v>
      </c>
      <c r="C441" s="661" t="s">
        <v>5743</v>
      </c>
      <c r="D441" s="661" t="s">
        <v>6549</v>
      </c>
      <c r="E441" s="661" t="s">
        <v>6550</v>
      </c>
      <c r="F441" s="664"/>
      <c r="G441" s="664"/>
      <c r="H441" s="664"/>
      <c r="I441" s="664"/>
      <c r="J441" s="664"/>
      <c r="K441" s="664"/>
      <c r="L441" s="664"/>
      <c r="M441" s="664"/>
      <c r="N441" s="664">
        <v>1</v>
      </c>
      <c r="O441" s="664">
        <v>1616.73</v>
      </c>
      <c r="P441" s="677"/>
      <c r="Q441" s="665">
        <v>1616.73</v>
      </c>
    </row>
    <row r="442" spans="1:17" ht="14.4" customHeight="1" x14ac:dyDescent="0.3">
      <c r="A442" s="660" t="s">
        <v>576</v>
      </c>
      <c r="B442" s="661" t="s">
        <v>5894</v>
      </c>
      <c r="C442" s="661" t="s">
        <v>5743</v>
      </c>
      <c r="D442" s="661" t="s">
        <v>6551</v>
      </c>
      <c r="E442" s="661" t="s">
        <v>6552</v>
      </c>
      <c r="F442" s="664"/>
      <c r="G442" s="664"/>
      <c r="H442" s="664"/>
      <c r="I442" s="664"/>
      <c r="J442" s="664"/>
      <c r="K442" s="664"/>
      <c r="L442" s="664"/>
      <c r="M442" s="664"/>
      <c r="N442" s="664">
        <v>1</v>
      </c>
      <c r="O442" s="664">
        <v>6429.6</v>
      </c>
      <c r="P442" s="677"/>
      <c r="Q442" s="665">
        <v>6429.6</v>
      </c>
    </row>
    <row r="443" spans="1:17" ht="14.4" customHeight="1" x14ac:dyDescent="0.3">
      <c r="A443" s="660" t="s">
        <v>576</v>
      </c>
      <c r="B443" s="661" t="s">
        <v>5894</v>
      </c>
      <c r="C443" s="661" t="s">
        <v>5743</v>
      </c>
      <c r="D443" s="661" t="s">
        <v>6553</v>
      </c>
      <c r="E443" s="661" t="s">
        <v>6554</v>
      </c>
      <c r="F443" s="664"/>
      <c r="G443" s="664"/>
      <c r="H443" s="664"/>
      <c r="I443" s="664"/>
      <c r="J443" s="664"/>
      <c r="K443" s="664"/>
      <c r="L443" s="664"/>
      <c r="M443" s="664"/>
      <c r="N443" s="664">
        <v>1</v>
      </c>
      <c r="O443" s="664">
        <v>16630</v>
      </c>
      <c r="P443" s="677"/>
      <c r="Q443" s="665">
        <v>16630</v>
      </c>
    </row>
    <row r="444" spans="1:17" ht="14.4" customHeight="1" x14ac:dyDescent="0.3">
      <c r="A444" s="660" t="s">
        <v>576</v>
      </c>
      <c r="B444" s="661" t="s">
        <v>5894</v>
      </c>
      <c r="C444" s="661" t="s">
        <v>5743</v>
      </c>
      <c r="D444" s="661" t="s">
        <v>6555</v>
      </c>
      <c r="E444" s="661" t="s">
        <v>6556</v>
      </c>
      <c r="F444" s="664"/>
      <c r="G444" s="664"/>
      <c r="H444" s="664"/>
      <c r="I444" s="664"/>
      <c r="J444" s="664"/>
      <c r="K444" s="664"/>
      <c r="L444" s="664"/>
      <c r="M444" s="664"/>
      <c r="N444" s="664">
        <v>1</v>
      </c>
      <c r="O444" s="664">
        <v>193.8</v>
      </c>
      <c r="P444" s="677"/>
      <c r="Q444" s="665">
        <v>193.8</v>
      </c>
    </row>
    <row r="445" spans="1:17" ht="14.4" customHeight="1" x14ac:dyDescent="0.3">
      <c r="A445" s="660" t="s">
        <v>576</v>
      </c>
      <c r="B445" s="661" t="s">
        <v>5894</v>
      </c>
      <c r="C445" s="661" t="s">
        <v>5743</v>
      </c>
      <c r="D445" s="661" t="s">
        <v>6557</v>
      </c>
      <c r="E445" s="661" t="s">
        <v>6558</v>
      </c>
      <c r="F445" s="664"/>
      <c r="G445" s="664"/>
      <c r="H445" s="664"/>
      <c r="I445" s="664"/>
      <c r="J445" s="664"/>
      <c r="K445" s="664"/>
      <c r="L445" s="664"/>
      <c r="M445" s="664"/>
      <c r="N445" s="664">
        <v>4</v>
      </c>
      <c r="O445" s="664">
        <v>44916</v>
      </c>
      <c r="P445" s="677"/>
      <c r="Q445" s="665">
        <v>11229</v>
      </c>
    </row>
    <row r="446" spans="1:17" ht="14.4" customHeight="1" x14ac:dyDescent="0.3">
      <c r="A446" s="660" t="s">
        <v>576</v>
      </c>
      <c r="B446" s="661" t="s">
        <v>5894</v>
      </c>
      <c r="C446" s="661" t="s">
        <v>5743</v>
      </c>
      <c r="D446" s="661" t="s">
        <v>6559</v>
      </c>
      <c r="E446" s="661" t="s">
        <v>6560</v>
      </c>
      <c r="F446" s="664"/>
      <c r="G446" s="664"/>
      <c r="H446" s="664"/>
      <c r="I446" s="664"/>
      <c r="J446" s="664"/>
      <c r="K446" s="664"/>
      <c r="L446" s="664"/>
      <c r="M446" s="664"/>
      <c r="N446" s="664">
        <v>1</v>
      </c>
      <c r="O446" s="664">
        <v>31583.7</v>
      </c>
      <c r="P446" s="677"/>
      <c r="Q446" s="665">
        <v>31583.7</v>
      </c>
    </row>
    <row r="447" spans="1:17" ht="14.4" customHeight="1" x14ac:dyDescent="0.3">
      <c r="A447" s="660" t="s">
        <v>576</v>
      </c>
      <c r="B447" s="661" t="s">
        <v>5894</v>
      </c>
      <c r="C447" s="661" t="s">
        <v>5743</v>
      </c>
      <c r="D447" s="661" t="s">
        <v>6561</v>
      </c>
      <c r="E447" s="661" t="s">
        <v>6562</v>
      </c>
      <c r="F447" s="664"/>
      <c r="G447" s="664"/>
      <c r="H447" s="664"/>
      <c r="I447" s="664"/>
      <c r="J447" s="664"/>
      <c r="K447" s="664"/>
      <c r="L447" s="664"/>
      <c r="M447" s="664"/>
      <c r="N447" s="664">
        <v>1</v>
      </c>
      <c r="O447" s="664">
        <v>4703.0200000000004</v>
      </c>
      <c r="P447" s="677"/>
      <c r="Q447" s="665">
        <v>4703.0200000000004</v>
      </c>
    </row>
    <row r="448" spans="1:17" ht="14.4" customHeight="1" x14ac:dyDescent="0.3">
      <c r="A448" s="660" t="s">
        <v>576</v>
      </c>
      <c r="B448" s="661" t="s">
        <v>5894</v>
      </c>
      <c r="C448" s="661" t="s">
        <v>5743</v>
      </c>
      <c r="D448" s="661" t="s">
        <v>6563</v>
      </c>
      <c r="E448" s="661" t="s">
        <v>6560</v>
      </c>
      <c r="F448" s="664"/>
      <c r="G448" s="664"/>
      <c r="H448" s="664"/>
      <c r="I448" s="664"/>
      <c r="J448" s="664"/>
      <c r="K448" s="664"/>
      <c r="L448" s="664"/>
      <c r="M448" s="664"/>
      <c r="N448" s="664">
        <v>4</v>
      </c>
      <c r="O448" s="664">
        <v>126334.8</v>
      </c>
      <c r="P448" s="677"/>
      <c r="Q448" s="665">
        <v>31583.7</v>
      </c>
    </row>
    <row r="449" spans="1:17" ht="14.4" customHeight="1" x14ac:dyDescent="0.3">
      <c r="A449" s="660" t="s">
        <v>576</v>
      </c>
      <c r="B449" s="661" t="s">
        <v>5894</v>
      </c>
      <c r="C449" s="661" t="s">
        <v>5743</v>
      </c>
      <c r="D449" s="661" t="s">
        <v>6564</v>
      </c>
      <c r="E449" s="661" t="s">
        <v>6558</v>
      </c>
      <c r="F449" s="664"/>
      <c r="G449" s="664"/>
      <c r="H449" s="664"/>
      <c r="I449" s="664"/>
      <c r="J449" s="664"/>
      <c r="K449" s="664"/>
      <c r="L449" s="664"/>
      <c r="M449" s="664"/>
      <c r="N449" s="664">
        <v>5</v>
      </c>
      <c r="O449" s="664">
        <v>56145</v>
      </c>
      <c r="P449" s="677"/>
      <c r="Q449" s="665">
        <v>11229</v>
      </c>
    </row>
    <row r="450" spans="1:17" ht="14.4" customHeight="1" x14ac:dyDescent="0.3">
      <c r="A450" s="660" t="s">
        <v>576</v>
      </c>
      <c r="B450" s="661" t="s">
        <v>5894</v>
      </c>
      <c r="C450" s="661" t="s">
        <v>5743</v>
      </c>
      <c r="D450" s="661" t="s">
        <v>6565</v>
      </c>
      <c r="E450" s="661" t="s">
        <v>6566</v>
      </c>
      <c r="F450" s="664"/>
      <c r="G450" s="664"/>
      <c r="H450" s="664"/>
      <c r="I450" s="664"/>
      <c r="J450" s="664">
        <v>1</v>
      </c>
      <c r="K450" s="664">
        <v>20136</v>
      </c>
      <c r="L450" s="664"/>
      <c r="M450" s="664">
        <v>20136</v>
      </c>
      <c r="N450" s="664">
        <v>2</v>
      </c>
      <c r="O450" s="664">
        <v>40272</v>
      </c>
      <c r="P450" s="677"/>
      <c r="Q450" s="665">
        <v>20136</v>
      </c>
    </row>
    <row r="451" spans="1:17" ht="14.4" customHeight="1" x14ac:dyDescent="0.3">
      <c r="A451" s="660" t="s">
        <v>576</v>
      </c>
      <c r="B451" s="661" t="s">
        <v>5894</v>
      </c>
      <c r="C451" s="661" t="s">
        <v>5743</v>
      </c>
      <c r="D451" s="661" t="s">
        <v>6567</v>
      </c>
      <c r="E451" s="661" t="s">
        <v>6568</v>
      </c>
      <c r="F451" s="664"/>
      <c r="G451" s="664"/>
      <c r="H451" s="664"/>
      <c r="I451" s="664"/>
      <c r="J451" s="664"/>
      <c r="K451" s="664"/>
      <c r="L451" s="664"/>
      <c r="M451" s="664"/>
      <c r="N451" s="664">
        <v>2</v>
      </c>
      <c r="O451" s="664">
        <v>12793.08</v>
      </c>
      <c r="P451" s="677"/>
      <c r="Q451" s="665">
        <v>6396.54</v>
      </c>
    </row>
    <row r="452" spans="1:17" ht="14.4" customHeight="1" x14ac:dyDescent="0.3">
      <c r="A452" s="660" t="s">
        <v>576</v>
      </c>
      <c r="B452" s="661" t="s">
        <v>5894</v>
      </c>
      <c r="C452" s="661" t="s">
        <v>5743</v>
      </c>
      <c r="D452" s="661" t="s">
        <v>6569</v>
      </c>
      <c r="E452" s="661" t="s">
        <v>6570</v>
      </c>
      <c r="F452" s="664"/>
      <c r="G452" s="664"/>
      <c r="H452" s="664"/>
      <c r="I452" s="664"/>
      <c r="J452" s="664"/>
      <c r="K452" s="664"/>
      <c r="L452" s="664"/>
      <c r="M452" s="664"/>
      <c r="N452" s="664">
        <v>2</v>
      </c>
      <c r="O452" s="664">
        <v>27488.5</v>
      </c>
      <c r="P452" s="677"/>
      <c r="Q452" s="665">
        <v>13744.25</v>
      </c>
    </row>
    <row r="453" spans="1:17" ht="14.4" customHeight="1" x14ac:dyDescent="0.3">
      <c r="A453" s="660" t="s">
        <v>576</v>
      </c>
      <c r="B453" s="661" t="s">
        <v>5894</v>
      </c>
      <c r="C453" s="661" t="s">
        <v>5743</v>
      </c>
      <c r="D453" s="661" t="s">
        <v>6571</v>
      </c>
      <c r="E453" s="661" t="s">
        <v>6568</v>
      </c>
      <c r="F453" s="664"/>
      <c r="G453" s="664"/>
      <c r="H453" s="664"/>
      <c r="I453" s="664"/>
      <c r="J453" s="664"/>
      <c r="K453" s="664"/>
      <c r="L453" s="664"/>
      <c r="M453" s="664"/>
      <c r="N453" s="664">
        <v>1</v>
      </c>
      <c r="O453" s="664">
        <v>6396.54</v>
      </c>
      <c r="P453" s="677"/>
      <c r="Q453" s="665">
        <v>6396.54</v>
      </c>
    </row>
    <row r="454" spans="1:17" ht="14.4" customHeight="1" x14ac:dyDescent="0.3">
      <c r="A454" s="660" t="s">
        <v>576</v>
      </c>
      <c r="B454" s="661" t="s">
        <v>5894</v>
      </c>
      <c r="C454" s="661" t="s">
        <v>5743</v>
      </c>
      <c r="D454" s="661" t="s">
        <v>6572</v>
      </c>
      <c r="E454" s="661" t="s">
        <v>6568</v>
      </c>
      <c r="F454" s="664"/>
      <c r="G454" s="664"/>
      <c r="H454" s="664"/>
      <c r="I454" s="664"/>
      <c r="J454" s="664"/>
      <c r="K454" s="664"/>
      <c r="L454" s="664"/>
      <c r="M454" s="664"/>
      <c r="N454" s="664">
        <v>1</v>
      </c>
      <c r="O454" s="664">
        <v>6396.54</v>
      </c>
      <c r="P454" s="677"/>
      <c r="Q454" s="665">
        <v>6396.54</v>
      </c>
    </row>
    <row r="455" spans="1:17" ht="14.4" customHeight="1" x14ac:dyDescent="0.3">
      <c r="A455" s="660" t="s">
        <v>576</v>
      </c>
      <c r="B455" s="661" t="s">
        <v>5894</v>
      </c>
      <c r="C455" s="661" t="s">
        <v>5743</v>
      </c>
      <c r="D455" s="661" t="s">
        <v>6573</v>
      </c>
      <c r="E455" s="661" t="s">
        <v>6560</v>
      </c>
      <c r="F455" s="664"/>
      <c r="G455" s="664"/>
      <c r="H455" s="664"/>
      <c r="I455" s="664"/>
      <c r="J455" s="664"/>
      <c r="K455" s="664"/>
      <c r="L455" s="664"/>
      <c r="M455" s="664"/>
      <c r="N455" s="664">
        <v>2</v>
      </c>
      <c r="O455" s="664">
        <v>63167.4</v>
      </c>
      <c r="P455" s="677"/>
      <c r="Q455" s="665">
        <v>31583.7</v>
      </c>
    </row>
    <row r="456" spans="1:17" ht="14.4" customHeight="1" x14ac:dyDescent="0.3">
      <c r="A456" s="660" t="s">
        <v>576</v>
      </c>
      <c r="B456" s="661" t="s">
        <v>5894</v>
      </c>
      <c r="C456" s="661" t="s">
        <v>5743</v>
      </c>
      <c r="D456" s="661" t="s">
        <v>6574</v>
      </c>
      <c r="E456" s="661" t="s">
        <v>6568</v>
      </c>
      <c r="F456" s="664"/>
      <c r="G456" s="664"/>
      <c r="H456" s="664"/>
      <c r="I456" s="664"/>
      <c r="J456" s="664"/>
      <c r="K456" s="664"/>
      <c r="L456" s="664"/>
      <c r="M456" s="664"/>
      <c r="N456" s="664">
        <v>1</v>
      </c>
      <c r="O456" s="664">
        <v>6396.54</v>
      </c>
      <c r="P456" s="677"/>
      <c r="Q456" s="665">
        <v>6396.54</v>
      </c>
    </row>
    <row r="457" spans="1:17" ht="14.4" customHeight="1" x14ac:dyDescent="0.3">
      <c r="A457" s="660" t="s">
        <v>576</v>
      </c>
      <c r="B457" s="661" t="s">
        <v>5894</v>
      </c>
      <c r="C457" s="661" t="s">
        <v>5743</v>
      </c>
      <c r="D457" s="661" t="s">
        <v>6575</v>
      </c>
      <c r="E457" s="661" t="s">
        <v>6576</v>
      </c>
      <c r="F457" s="664"/>
      <c r="G457" s="664"/>
      <c r="H457" s="664"/>
      <c r="I457" s="664"/>
      <c r="J457" s="664"/>
      <c r="K457" s="664"/>
      <c r="L457" s="664"/>
      <c r="M457" s="664"/>
      <c r="N457" s="664">
        <v>1</v>
      </c>
      <c r="O457" s="664">
        <v>4077.05</v>
      </c>
      <c r="P457" s="677"/>
      <c r="Q457" s="665">
        <v>4077.05</v>
      </c>
    </row>
    <row r="458" spans="1:17" ht="14.4" customHeight="1" x14ac:dyDescent="0.3">
      <c r="A458" s="660" t="s">
        <v>576</v>
      </c>
      <c r="B458" s="661" t="s">
        <v>5894</v>
      </c>
      <c r="C458" s="661" t="s">
        <v>5743</v>
      </c>
      <c r="D458" s="661" t="s">
        <v>6577</v>
      </c>
      <c r="E458" s="661" t="s">
        <v>6578</v>
      </c>
      <c r="F458" s="664"/>
      <c r="G458" s="664"/>
      <c r="H458" s="664"/>
      <c r="I458" s="664"/>
      <c r="J458" s="664">
        <v>1</v>
      </c>
      <c r="K458" s="664">
        <v>14900</v>
      </c>
      <c r="L458" s="664"/>
      <c r="M458" s="664">
        <v>14900</v>
      </c>
      <c r="N458" s="664">
        <v>1</v>
      </c>
      <c r="O458" s="664">
        <v>14900</v>
      </c>
      <c r="P458" s="677"/>
      <c r="Q458" s="665">
        <v>14900</v>
      </c>
    </row>
    <row r="459" spans="1:17" ht="14.4" customHeight="1" x14ac:dyDescent="0.3">
      <c r="A459" s="660" t="s">
        <v>576</v>
      </c>
      <c r="B459" s="661" t="s">
        <v>5894</v>
      </c>
      <c r="C459" s="661" t="s">
        <v>5743</v>
      </c>
      <c r="D459" s="661" t="s">
        <v>6579</v>
      </c>
      <c r="E459" s="661" t="s">
        <v>6580</v>
      </c>
      <c r="F459" s="664"/>
      <c r="G459" s="664"/>
      <c r="H459" s="664"/>
      <c r="I459" s="664"/>
      <c r="J459" s="664"/>
      <c r="K459" s="664"/>
      <c r="L459" s="664"/>
      <c r="M459" s="664"/>
      <c r="N459" s="664">
        <v>3</v>
      </c>
      <c r="O459" s="664">
        <v>92277.81</v>
      </c>
      <c r="P459" s="677"/>
      <c r="Q459" s="665">
        <v>30759.27</v>
      </c>
    </row>
    <row r="460" spans="1:17" ht="14.4" customHeight="1" x14ac:dyDescent="0.3">
      <c r="A460" s="660" t="s">
        <v>576</v>
      </c>
      <c r="B460" s="661" t="s">
        <v>5894</v>
      </c>
      <c r="C460" s="661" t="s">
        <v>5743</v>
      </c>
      <c r="D460" s="661" t="s">
        <v>6581</v>
      </c>
      <c r="E460" s="661" t="s">
        <v>6582</v>
      </c>
      <c r="F460" s="664"/>
      <c r="G460" s="664"/>
      <c r="H460" s="664"/>
      <c r="I460" s="664"/>
      <c r="J460" s="664">
        <v>1</v>
      </c>
      <c r="K460" s="664">
        <v>26480</v>
      </c>
      <c r="L460" s="664"/>
      <c r="M460" s="664">
        <v>26480</v>
      </c>
      <c r="N460" s="664">
        <v>1</v>
      </c>
      <c r="O460" s="664">
        <v>26480</v>
      </c>
      <c r="P460" s="677"/>
      <c r="Q460" s="665">
        <v>26480</v>
      </c>
    </row>
    <row r="461" spans="1:17" ht="14.4" customHeight="1" x14ac:dyDescent="0.3">
      <c r="A461" s="660" t="s">
        <v>576</v>
      </c>
      <c r="B461" s="661" t="s">
        <v>5894</v>
      </c>
      <c r="C461" s="661" t="s">
        <v>5743</v>
      </c>
      <c r="D461" s="661" t="s">
        <v>6583</v>
      </c>
      <c r="E461" s="661" t="s">
        <v>6584</v>
      </c>
      <c r="F461" s="664"/>
      <c r="G461" s="664"/>
      <c r="H461" s="664"/>
      <c r="I461" s="664"/>
      <c r="J461" s="664"/>
      <c r="K461" s="664"/>
      <c r="L461" s="664"/>
      <c r="M461" s="664"/>
      <c r="N461" s="664">
        <v>6</v>
      </c>
      <c r="O461" s="664">
        <v>3356.58</v>
      </c>
      <c r="P461" s="677"/>
      <c r="Q461" s="665">
        <v>559.42999999999995</v>
      </c>
    </row>
    <row r="462" spans="1:17" ht="14.4" customHeight="1" x14ac:dyDescent="0.3">
      <c r="A462" s="660" t="s">
        <v>576</v>
      </c>
      <c r="B462" s="661" t="s">
        <v>5894</v>
      </c>
      <c r="C462" s="661" t="s">
        <v>5743</v>
      </c>
      <c r="D462" s="661" t="s">
        <v>6585</v>
      </c>
      <c r="E462" s="661" t="s">
        <v>6038</v>
      </c>
      <c r="F462" s="664"/>
      <c r="G462" s="664"/>
      <c r="H462" s="664"/>
      <c r="I462" s="664"/>
      <c r="J462" s="664"/>
      <c r="K462" s="664"/>
      <c r="L462" s="664"/>
      <c r="M462" s="664"/>
      <c r="N462" s="664">
        <v>2</v>
      </c>
      <c r="O462" s="664">
        <v>377.24</v>
      </c>
      <c r="P462" s="677"/>
      <c r="Q462" s="665">
        <v>188.62</v>
      </c>
    </row>
    <row r="463" spans="1:17" ht="14.4" customHeight="1" x14ac:dyDescent="0.3">
      <c r="A463" s="660" t="s">
        <v>576</v>
      </c>
      <c r="B463" s="661" t="s">
        <v>5894</v>
      </c>
      <c r="C463" s="661" t="s">
        <v>5743</v>
      </c>
      <c r="D463" s="661" t="s">
        <v>6586</v>
      </c>
      <c r="E463" s="661" t="s">
        <v>6101</v>
      </c>
      <c r="F463" s="664">
        <v>2</v>
      </c>
      <c r="G463" s="664">
        <v>173.2</v>
      </c>
      <c r="H463" s="664">
        <v>1</v>
      </c>
      <c r="I463" s="664">
        <v>86.6</v>
      </c>
      <c r="J463" s="664"/>
      <c r="K463" s="664"/>
      <c r="L463" s="664"/>
      <c r="M463" s="664"/>
      <c r="N463" s="664"/>
      <c r="O463" s="664"/>
      <c r="P463" s="677"/>
      <c r="Q463" s="665"/>
    </row>
    <row r="464" spans="1:17" ht="14.4" customHeight="1" x14ac:dyDescent="0.3">
      <c r="A464" s="660" t="s">
        <v>576</v>
      </c>
      <c r="B464" s="661" t="s">
        <v>5894</v>
      </c>
      <c r="C464" s="661" t="s">
        <v>5743</v>
      </c>
      <c r="D464" s="661" t="s">
        <v>6587</v>
      </c>
      <c r="E464" s="661" t="s">
        <v>6588</v>
      </c>
      <c r="F464" s="664"/>
      <c r="G464" s="664"/>
      <c r="H464" s="664"/>
      <c r="I464" s="664"/>
      <c r="J464" s="664"/>
      <c r="K464" s="664"/>
      <c r="L464" s="664"/>
      <c r="M464" s="664"/>
      <c r="N464" s="664">
        <v>1</v>
      </c>
      <c r="O464" s="664">
        <v>12882</v>
      </c>
      <c r="P464" s="677"/>
      <c r="Q464" s="665">
        <v>12882</v>
      </c>
    </row>
    <row r="465" spans="1:17" ht="14.4" customHeight="1" x14ac:dyDescent="0.3">
      <c r="A465" s="660" t="s">
        <v>576</v>
      </c>
      <c r="B465" s="661" t="s">
        <v>5894</v>
      </c>
      <c r="C465" s="661" t="s">
        <v>5743</v>
      </c>
      <c r="D465" s="661" t="s">
        <v>6589</v>
      </c>
      <c r="E465" s="661" t="s">
        <v>6590</v>
      </c>
      <c r="F465" s="664"/>
      <c r="G465" s="664"/>
      <c r="H465" s="664"/>
      <c r="I465" s="664"/>
      <c r="J465" s="664"/>
      <c r="K465" s="664"/>
      <c r="L465" s="664"/>
      <c r="M465" s="664"/>
      <c r="N465" s="664">
        <v>3</v>
      </c>
      <c r="O465" s="664">
        <v>5792.25</v>
      </c>
      <c r="P465" s="677"/>
      <c r="Q465" s="665">
        <v>1930.75</v>
      </c>
    </row>
    <row r="466" spans="1:17" ht="14.4" customHeight="1" x14ac:dyDescent="0.3">
      <c r="A466" s="660" t="s">
        <v>576</v>
      </c>
      <c r="B466" s="661" t="s">
        <v>5894</v>
      </c>
      <c r="C466" s="661" t="s">
        <v>5762</v>
      </c>
      <c r="D466" s="661" t="s">
        <v>6591</v>
      </c>
      <c r="E466" s="661" t="s">
        <v>6592</v>
      </c>
      <c r="F466" s="664">
        <v>79</v>
      </c>
      <c r="G466" s="664">
        <v>14615</v>
      </c>
      <c r="H466" s="664">
        <v>1</v>
      </c>
      <c r="I466" s="664">
        <v>185</v>
      </c>
      <c r="J466" s="664">
        <v>57</v>
      </c>
      <c r="K466" s="664">
        <v>10620</v>
      </c>
      <c r="L466" s="664">
        <v>0.72665070133424559</v>
      </c>
      <c r="M466" s="664">
        <v>186.31578947368422</v>
      </c>
      <c r="N466" s="664">
        <v>74</v>
      </c>
      <c r="O466" s="664">
        <v>13986</v>
      </c>
      <c r="P466" s="677">
        <v>0.95696202531645569</v>
      </c>
      <c r="Q466" s="665">
        <v>189</v>
      </c>
    </row>
    <row r="467" spans="1:17" ht="14.4" customHeight="1" x14ac:dyDescent="0.3">
      <c r="A467" s="660" t="s">
        <v>576</v>
      </c>
      <c r="B467" s="661" t="s">
        <v>5894</v>
      </c>
      <c r="C467" s="661" t="s">
        <v>5762</v>
      </c>
      <c r="D467" s="661" t="s">
        <v>6593</v>
      </c>
      <c r="E467" s="661" t="s">
        <v>6594</v>
      </c>
      <c r="F467" s="664"/>
      <c r="G467" s="664"/>
      <c r="H467" s="664"/>
      <c r="I467" s="664"/>
      <c r="J467" s="664">
        <v>3</v>
      </c>
      <c r="K467" s="664">
        <v>2073</v>
      </c>
      <c r="L467" s="664"/>
      <c r="M467" s="664">
        <v>691</v>
      </c>
      <c r="N467" s="664">
        <v>1</v>
      </c>
      <c r="O467" s="664">
        <v>696</v>
      </c>
      <c r="P467" s="677"/>
      <c r="Q467" s="665">
        <v>696</v>
      </c>
    </row>
    <row r="468" spans="1:17" ht="14.4" customHeight="1" x14ac:dyDescent="0.3">
      <c r="A468" s="660" t="s">
        <v>576</v>
      </c>
      <c r="B468" s="661" t="s">
        <v>5894</v>
      </c>
      <c r="C468" s="661" t="s">
        <v>5762</v>
      </c>
      <c r="D468" s="661" t="s">
        <v>5777</v>
      </c>
      <c r="E468" s="661" t="s">
        <v>5778</v>
      </c>
      <c r="F468" s="664"/>
      <c r="G468" s="664"/>
      <c r="H468" s="664"/>
      <c r="I468" s="664"/>
      <c r="J468" s="664">
        <v>1</v>
      </c>
      <c r="K468" s="664">
        <v>200</v>
      </c>
      <c r="L468" s="664"/>
      <c r="M468" s="664">
        <v>200</v>
      </c>
      <c r="N468" s="664"/>
      <c r="O468" s="664"/>
      <c r="P468" s="677"/>
      <c r="Q468" s="665"/>
    </row>
    <row r="469" spans="1:17" ht="14.4" customHeight="1" x14ac:dyDescent="0.3">
      <c r="A469" s="660" t="s">
        <v>576</v>
      </c>
      <c r="B469" s="661" t="s">
        <v>5894</v>
      </c>
      <c r="C469" s="661" t="s">
        <v>5762</v>
      </c>
      <c r="D469" s="661" t="s">
        <v>5779</v>
      </c>
      <c r="E469" s="661" t="s">
        <v>5780</v>
      </c>
      <c r="F469" s="664">
        <v>72</v>
      </c>
      <c r="G469" s="664">
        <v>10728</v>
      </c>
      <c r="H469" s="664">
        <v>1</v>
      </c>
      <c r="I469" s="664">
        <v>149</v>
      </c>
      <c r="J469" s="664">
        <v>81</v>
      </c>
      <c r="K469" s="664">
        <v>19015</v>
      </c>
      <c r="L469" s="664">
        <v>1.7724645786726323</v>
      </c>
      <c r="M469" s="664">
        <v>234.75308641975309</v>
      </c>
      <c r="N469" s="664">
        <v>56</v>
      </c>
      <c r="O469" s="664">
        <v>16856</v>
      </c>
      <c r="P469" s="677">
        <v>1.5712155108128263</v>
      </c>
      <c r="Q469" s="665">
        <v>301</v>
      </c>
    </row>
    <row r="470" spans="1:17" ht="14.4" customHeight="1" x14ac:dyDescent="0.3">
      <c r="A470" s="660" t="s">
        <v>576</v>
      </c>
      <c r="B470" s="661" t="s">
        <v>5894</v>
      </c>
      <c r="C470" s="661" t="s">
        <v>5762</v>
      </c>
      <c r="D470" s="661" t="s">
        <v>5781</v>
      </c>
      <c r="E470" s="661" t="s">
        <v>5782</v>
      </c>
      <c r="F470" s="664">
        <v>5</v>
      </c>
      <c r="G470" s="664">
        <v>1120</v>
      </c>
      <c r="H470" s="664">
        <v>1</v>
      </c>
      <c r="I470" s="664">
        <v>224</v>
      </c>
      <c r="J470" s="664"/>
      <c r="K470" s="664"/>
      <c r="L470" s="664"/>
      <c r="M470" s="664"/>
      <c r="N470" s="664">
        <v>3</v>
      </c>
      <c r="O470" s="664">
        <v>1428</v>
      </c>
      <c r="P470" s="677">
        <v>1.2749999999999999</v>
      </c>
      <c r="Q470" s="665">
        <v>476</v>
      </c>
    </row>
    <row r="471" spans="1:17" ht="14.4" customHeight="1" x14ac:dyDescent="0.3">
      <c r="A471" s="660" t="s">
        <v>576</v>
      </c>
      <c r="B471" s="661" t="s">
        <v>5894</v>
      </c>
      <c r="C471" s="661" t="s">
        <v>5762</v>
      </c>
      <c r="D471" s="661" t="s">
        <v>5785</v>
      </c>
      <c r="E471" s="661" t="s">
        <v>5786</v>
      </c>
      <c r="F471" s="664"/>
      <c r="G471" s="664"/>
      <c r="H471" s="664"/>
      <c r="I471" s="664"/>
      <c r="J471" s="664"/>
      <c r="K471" s="664"/>
      <c r="L471" s="664"/>
      <c r="M471" s="664"/>
      <c r="N471" s="664">
        <v>2</v>
      </c>
      <c r="O471" s="664">
        <v>648</v>
      </c>
      <c r="P471" s="677"/>
      <c r="Q471" s="665">
        <v>324</v>
      </c>
    </row>
    <row r="472" spans="1:17" ht="14.4" customHeight="1" x14ac:dyDescent="0.3">
      <c r="A472" s="660" t="s">
        <v>576</v>
      </c>
      <c r="B472" s="661" t="s">
        <v>5894</v>
      </c>
      <c r="C472" s="661" t="s">
        <v>5762</v>
      </c>
      <c r="D472" s="661" t="s">
        <v>5787</v>
      </c>
      <c r="E472" s="661" t="s">
        <v>5788</v>
      </c>
      <c r="F472" s="664">
        <v>128</v>
      </c>
      <c r="G472" s="664">
        <v>11648</v>
      </c>
      <c r="H472" s="664">
        <v>1</v>
      </c>
      <c r="I472" s="664">
        <v>91</v>
      </c>
      <c r="J472" s="664">
        <v>139</v>
      </c>
      <c r="K472" s="664">
        <v>12615</v>
      </c>
      <c r="L472" s="664">
        <v>1.083018543956044</v>
      </c>
      <c r="M472" s="664">
        <v>90.755395683453244</v>
      </c>
      <c r="N472" s="664">
        <v>181</v>
      </c>
      <c r="O472" s="664">
        <v>16833</v>
      </c>
      <c r="P472" s="677">
        <v>1.4451407967032968</v>
      </c>
      <c r="Q472" s="665">
        <v>93</v>
      </c>
    </row>
    <row r="473" spans="1:17" ht="14.4" customHeight="1" x14ac:dyDescent="0.3">
      <c r="A473" s="660" t="s">
        <v>576</v>
      </c>
      <c r="B473" s="661" t="s">
        <v>5894</v>
      </c>
      <c r="C473" s="661" t="s">
        <v>5762</v>
      </c>
      <c r="D473" s="661" t="s">
        <v>6595</v>
      </c>
      <c r="E473" s="661" t="s">
        <v>6596</v>
      </c>
      <c r="F473" s="664"/>
      <c r="G473" s="664"/>
      <c r="H473" s="664"/>
      <c r="I473" s="664"/>
      <c r="J473" s="664">
        <v>1</v>
      </c>
      <c r="K473" s="664">
        <v>3154</v>
      </c>
      <c r="L473" s="664"/>
      <c r="M473" s="664">
        <v>3154</v>
      </c>
      <c r="N473" s="664"/>
      <c r="O473" s="664"/>
      <c r="P473" s="677"/>
      <c r="Q473" s="665"/>
    </row>
    <row r="474" spans="1:17" ht="14.4" customHeight="1" x14ac:dyDescent="0.3">
      <c r="A474" s="660" t="s">
        <v>576</v>
      </c>
      <c r="B474" s="661" t="s">
        <v>5894</v>
      </c>
      <c r="C474" s="661" t="s">
        <v>5762</v>
      </c>
      <c r="D474" s="661" t="s">
        <v>6597</v>
      </c>
      <c r="E474" s="661" t="s">
        <v>6598</v>
      </c>
      <c r="F474" s="664">
        <v>1</v>
      </c>
      <c r="G474" s="664">
        <v>2327</v>
      </c>
      <c r="H474" s="664">
        <v>1</v>
      </c>
      <c r="I474" s="664">
        <v>2327</v>
      </c>
      <c r="J474" s="664">
        <v>1</v>
      </c>
      <c r="K474" s="664">
        <v>2348</v>
      </c>
      <c r="L474" s="664">
        <v>1.0090244950580145</v>
      </c>
      <c r="M474" s="664">
        <v>2348</v>
      </c>
      <c r="N474" s="664">
        <v>2</v>
      </c>
      <c r="O474" s="664">
        <v>4714</v>
      </c>
      <c r="P474" s="677">
        <v>2.0257842715943273</v>
      </c>
      <c r="Q474" s="665">
        <v>2357</v>
      </c>
    </row>
    <row r="475" spans="1:17" ht="14.4" customHeight="1" x14ac:dyDescent="0.3">
      <c r="A475" s="660" t="s">
        <v>576</v>
      </c>
      <c r="B475" s="661" t="s">
        <v>5894</v>
      </c>
      <c r="C475" s="661" t="s">
        <v>5762</v>
      </c>
      <c r="D475" s="661" t="s">
        <v>6599</v>
      </c>
      <c r="E475" s="661" t="s">
        <v>6600</v>
      </c>
      <c r="F475" s="664"/>
      <c r="G475" s="664"/>
      <c r="H475" s="664"/>
      <c r="I475" s="664"/>
      <c r="J475" s="664">
        <v>2</v>
      </c>
      <c r="K475" s="664">
        <v>10646</v>
      </c>
      <c r="L475" s="664"/>
      <c r="M475" s="664">
        <v>5323</v>
      </c>
      <c r="N475" s="664">
        <v>6</v>
      </c>
      <c r="O475" s="664">
        <v>32172</v>
      </c>
      <c r="P475" s="677"/>
      <c r="Q475" s="665">
        <v>5362</v>
      </c>
    </row>
    <row r="476" spans="1:17" ht="14.4" customHeight="1" x14ac:dyDescent="0.3">
      <c r="A476" s="660" t="s">
        <v>576</v>
      </c>
      <c r="B476" s="661" t="s">
        <v>5894</v>
      </c>
      <c r="C476" s="661" t="s">
        <v>5762</v>
      </c>
      <c r="D476" s="661" t="s">
        <v>6601</v>
      </c>
      <c r="E476" s="661" t="s">
        <v>6602</v>
      </c>
      <c r="F476" s="664"/>
      <c r="G476" s="664"/>
      <c r="H476" s="664"/>
      <c r="I476" s="664"/>
      <c r="J476" s="664">
        <v>1</v>
      </c>
      <c r="K476" s="664">
        <v>1534</v>
      </c>
      <c r="L476" s="664"/>
      <c r="M476" s="664">
        <v>1534</v>
      </c>
      <c r="N476" s="664"/>
      <c r="O476" s="664"/>
      <c r="P476" s="677"/>
      <c r="Q476" s="665"/>
    </row>
    <row r="477" spans="1:17" ht="14.4" customHeight="1" x14ac:dyDescent="0.3">
      <c r="A477" s="660" t="s">
        <v>576</v>
      </c>
      <c r="B477" s="661" t="s">
        <v>5894</v>
      </c>
      <c r="C477" s="661" t="s">
        <v>5762</v>
      </c>
      <c r="D477" s="661" t="s">
        <v>6603</v>
      </c>
      <c r="E477" s="661" t="s">
        <v>6604</v>
      </c>
      <c r="F477" s="664">
        <v>1</v>
      </c>
      <c r="G477" s="664">
        <v>3031</v>
      </c>
      <c r="H477" s="664">
        <v>1</v>
      </c>
      <c r="I477" s="664">
        <v>3031</v>
      </c>
      <c r="J477" s="664">
        <v>1</v>
      </c>
      <c r="K477" s="664">
        <v>3031</v>
      </c>
      <c r="L477" s="664">
        <v>1</v>
      </c>
      <c r="M477" s="664">
        <v>3031</v>
      </c>
      <c r="N477" s="664"/>
      <c r="O477" s="664"/>
      <c r="P477" s="677"/>
      <c r="Q477" s="665"/>
    </row>
    <row r="478" spans="1:17" ht="14.4" customHeight="1" x14ac:dyDescent="0.3">
      <c r="A478" s="660" t="s">
        <v>576</v>
      </c>
      <c r="B478" s="661" t="s">
        <v>5894</v>
      </c>
      <c r="C478" s="661" t="s">
        <v>5762</v>
      </c>
      <c r="D478" s="661" t="s">
        <v>6605</v>
      </c>
      <c r="E478" s="661" t="s">
        <v>6606</v>
      </c>
      <c r="F478" s="664">
        <v>2</v>
      </c>
      <c r="G478" s="664">
        <v>4826</v>
      </c>
      <c r="H478" s="664">
        <v>1</v>
      </c>
      <c r="I478" s="664">
        <v>2413</v>
      </c>
      <c r="J478" s="664"/>
      <c r="K478" s="664"/>
      <c r="L478" s="664"/>
      <c r="M478" s="664"/>
      <c r="N478" s="664"/>
      <c r="O478" s="664"/>
      <c r="P478" s="677"/>
      <c r="Q478" s="665"/>
    </row>
    <row r="479" spans="1:17" ht="14.4" customHeight="1" x14ac:dyDescent="0.3">
      <c r="A479" s="660" t="s">
        <v>576</v>
      </c>
      <c r="B479" s="661" t="s">
        <v>5894</v>
      </c>
      <c r="C479" s="661" t="s">
        <v>5762</v>
      </c>
      <c r="D479" s="661" t="s">
        <v>6607</v>
      </c>
      <c r="E479" s="661" t="s">
        <v>6608</v>
      </c>
      <c r="F479" s="664">
        <v>1</v>
      </c>
      <c r="G479" s="664">
        <v>2396</v>
      </c>
      <c r="H479" s="664">
        <v>1</v>
      </c>
      <c r="I479" s="664">
        <v>2396</v>
      </c>
      <c r="J479" s="664">
        <v>1</v>
      </c>
      <c r="K479" s="664">
        <v>2396</v>
      </c>
      <c r="L479" s="664">
        <v>1</v>
      </c>
      <c r="M479" s="664">
        <v>2396</v>
      </c>
      <c r="N479" s="664"/>
      <c r="O479" s="664"/>
      <c r="P479" s="677"/>
      <c r="Q479" s="665"/>
    </row>
    <row r="480" spans="1:17" ht="14.4" customHeight="1" x14ac:dyDescent="0.3">
      <c r="A480" s="660" t="s">
        <v>576</v>
      </c>
      <c r="B480" s="661" t="s">
        <v>5894</v>
      </c>
      <c r="C480" s="661" t="s">
        <v>5762</v>
      </c>
      <c r="D480" s="661" t="s">
        <v>6609</v>
      </c>
      <c r="E480" s="661" t="s">
        <v>6610</v>
      </c>
      <c r="F480" s="664">
        <v>73</v>
      </c>
      <c r="G480" s="664">
        <v>66424</v>
      </c>
      <c r="H480" s="664">
        <v>1</v>
      </c>
      <c r="I480" s="664">
        <v>909.91780821917803</v>
      </c>
      <c r="J480" s="664">
        <v>54</v>
      </c>
      <c r="K480" s="664">
        <v>47570</v>
      </c>
      <c r="L480" s="664">
        <v>0.71615681079128024</v>
      </c>
      <c r="M480" s="664">
        <v>880.92592592592598</v>
      </c>
      <c r="N480" s="664">
        <v>52</v>
      </c>
      <c r="O480" s="664">
        <v>48100</v>
      </c>
      <c r="P480" s="677">
        <v>0.72413585451041795</v>
      </c>
      <c r="Q480" s="665">
        <v>925</v>
      </c>
    </row>
    <row r="481" spans="1:17" ht="14.4" customHeight="1" x14ac:dyDescent="0.3">
      <c r="A481" s="660" t="s">
        <v>576</v>
      </c>
      <c r="B481" s="661" t="s">
        <v>5894</v>
      </c>
      <c r="C481" s="661" t="s">
        <v>5762</v>
      </c>
      <c r="D481" s="661" t="s">
        <v>6611</v>
      </c>
      <c r="E481" s="661" t="s">
        <v>6612</v>
      </c>
      <c r="F481" s="664">
        <v>1</v>
      </c>
      <c r="G481" s="664">
        <v>1213</v>
      </c>
      <c r="H481" s="664">
        <v>1</v>
      </c>
      <c r="I481" s="664">
        <v>1213</v>
      </c>
      <c r="J481" s="664"/>
      <c r="K481" s="664"/>
      <c r="L481" s="664"/>
      <c r="M481" s="664"/>
      <c r="N481" s="664"/>
      <c r="O481" s="664"/>
      <c r="P481" s="677"/>
      <c r="Q481" s="665"/>
    </row>
    <row r="482" spans="1:17" ht="14.4" customHeight="1" x14ac:dyDescent="0.3">
      <c r="A482" s="660" t="s">
        <v>576</v>
      </c>
      <c r="B482" s="661" t="s">
        <v>5894</v>
      </c>
      <c r="C482" s="661" t="s">
        <v>5762</v>
      </c>
      <c r="D482" s="661" t="s">
        <v>6613</v>
      </c>
      <c r="E482" s="661" t="s">
        <v>6614</v>
      </c>
      <c r="F482" s="664">
        <v>1</v>
      </c>
      <c r="G482" s="664">
        <v>2335</v>
      </c>
      <c r="H482" s="664">
        <v>1</v>
      </c>
      <c r="I482" s="664">
        <v>2335</v>
      </c>
      <c r="J482" s="664"/>
      <c r="K482" s="664"/>
      <c r="L482" s="664"/>
      <c r="M482" s="664"/>
      <c r="N482" s="664"/>
      <c r="O482" s="664"/>
      <c r="P482" s="677"/>
      <c r="Q482" s="665"/>
    </row>
    <row r="483" spans="1:17" ht="14.4" customHeight="1" x14ac:dyDescent="0.3">
      <c r="A483" s="660" t="s">
        <v>576</v>
      </c>
      <c r="B483" s="661" t="s">
        <v>5894</v>
      </c>
      <c r="C483" s="661" t="s">
        <v>5762</v>
      </c>
      <c r="D483" s="661" t="s">
        <v>5789</v>
      </c>
      <c r="E483" s="661" t="s">
        <v>5790</v>
      </c>
      <c r="F483" s="664"/>
      <c r="G483" s="664"/>
      <c r="H483" s="664"/>
      <c r="I483" s="664"/>
      <c r="J483" s="664">
        <v>1</v>
      </c>
      <c r="K483" s="664">
        <v>1634</v>
      </c>
      <c r="L483" s="664"/>
      <c r="M483" s="664">
        <v>1634</v>
      </c>
      <c r="N483" s="664">
        <v>2</v>
      </c>
      <c r="O483" s="664">
        <v>3274</v>
      </c>
      <c r="P483" s="677"/>
      <c r="Q483" s="665">
        <v>1637</v>
      </c>
    </row>
    <row r="484" spans="1:17" ht="14.4" customHeight="1" x14ac:dyDescent="0.3">
      <c r="A484" s="660" t="s">
        <v>576</v>
      </c>
      <c r="B484" s="661" t="s">
        <v>5894</v>
      </c>
      <c r="C484" s="661" t="s">
        <v>5762</v>
      </c>
      <c r="D484" s="661" t="s">
        <v>5791</v>
      </c>
      <c r="E484" s="661" t="s">
        <v>5792</v>
      </c>
      <c r="F484" s="664"/>
      <c r="G484" s="664"/>
      <c r="H484" s="664"/>
      <c r="I484" s="664"/>
      <c r="J484" s="664">
        <v>1</v>
      </c>
      <c r="K484" s="664">
        <v>1335</v>
      </c>
      <c r="L484" s="664"/>
      <c r="M484" s="664">
        <v>1335</v>
      </c>
      <c r="N484" s="664"/>
      <c r="O484" s="664"/>
      <c r="P484" s="677"/>
      <c r="Q484" s="665"/>
    </row>
    <row r="485" spans="1:17" ht="14.4" customHeight="1" x14ac:dyDescent="0.3">
      <c r="A485" s="660" t="s">
        <v>576</v>
      </c>
      <c r="B485" s="661" t="s">
        <v>5894</v>
      </c>
      <c r="C485" s="661" t="s">
        <v>5762</v>
      </c>
      <c r="D485" s="661" t="s">
        <v>5793</v>
      </c>
      <c r="E485" s="661" t="s">
        <v>5794</v>
      </c>
      <c r="F485" s="664">
        <v>1134</v>
      </c>
      <c r="G485" s="664">
        <v>263076</v>
      </c>
      <c r="H485" s="664">
        <v>1</v>
      </c>
      <c r="I485" s="664">
        <v>231.989417989418</v>
      </c>
      <c r="J485" s="664">
        <v>1178</v>
      </c>
      <c r="K485" s="664">
        <v>272580</v>
      </c>
      <c r="L485" s="664">
        <v>1.0361264425489212</v>
      </c>
      <c r="M485" s="664">
        <v>231.39219015280136</v>
      </c>
      <c r="N485" s="664">
        <v>1122</v>
      </c>
      <c r="O485" s="664">
        <v>263668</v>
      </c>
      <c r="P485" s="677">
        <v>1.0022503002934513</v>
      </c>
      <c r="Q485" s="665">
        <v>234.99821746880571</v>
      </c>
    </row>
    <row r="486" spans="1:17" ht="14.4" customHeight="1" x14ac:dyDescent="0.3">
      <c r="A486" s="660" t="s">
        <v>576</v>
      </c>
      <c r="B486" s="661" t="s">
        <v>5894</v>
      </c>
      <c r="C486" s="661" t="s">
        <v>5762</v>
      </c>
      <c r="D486" s="661" t="s">
        <v>6615</v>
      </c>
      <c r="E486" s="661" t="s">
        <v>6616</v>
      </c>
      <c r="F486" s="664">
        <v>343</v>
      </c>
      <c r="G486" s="664">
        <v>1709855</v>
      </c>
      <c r="H486" s="664">
        <v>1</v>
      </c>
      <c r="I486" s="664">
        <v>4985</v>
      </c>
      <c r="J486" s="664">
        <v>367</v>
      </c>
      <c r="K486" s="664">
        <v>1832663</v>
      </c>
      <c r="L486" s="664">
        <v>1.0718236341678096</v>
      </c>
      <c r="M486" s="664">
        <v>4993.632152588556</v>
      </c>
      <c r="N486" s="664">
        <v>278</v>
      </c>
      <c r="O486" s="664">
        <v>1392780</v>
      </c>
      <c r="P486" s="677">
        <v>0.81456029897271987</v>
      </c>
      <c r="Q486" s="665">
        <v>5010</v>
      </c>
    </row>
    <row r="487" spans="1:17" ht="14.4" customHeight="1" x14ac:dyDescent="0.3">
      <c r="A487" s="660" t="s">
        <v>576</v>
      </c>
      <c r="B487" s="661" t="s">
        <v>5894</v>
      </c>
      <c r="C487" s="661" t="s">
        <v>5762</v>
      </c>
      <c r="D487" s="661" t="s">
        <v>6617</v>
      </c>
      <c r="E487" s="661" t="s">
        <v>6618</v>
      </c>
      <c r="F487" s="664"/>
      <c r="G487" s="664"/>
      <c r="H487" s="664"/>
      <c r="I487" s="664"/>
      <c r="J487" s="664"/>
      <c r="K487" s="664"/>
      <c r="L487" s="664"/>
      <c r="M487" s="664"/>
      <c r="N487" s="664">
        <v>1</v>
      </c>
      <c r="O487" s="664">
        <v>423</v>
      </c>
      <c r="P487" s="677"/>
      <c r="Q487" s="665">
        <v>423</v>
      </c>
    </row>
    <row r="488" spans="1:17" ht="14.4" customHeight="1" x14ac:dyDescent="0.3">
      <c r="A488" s="660" t="s">
        <v>576</v>
      </c>
      <c r="B488" s="661" t="s">
        <v>5894</v>
      </c>
      <c r="C488" s="661" t="s">
        <v>5762</v>
      </c>
      <c r="D488" s="661" t="s">
        <v>6619</v>
      </c>
      <c r="E488" s="661" t="s">
        <v>6620</v>
      </c>
      <c r="F488" s="664">
        <v>8</v>
      </c>
      <c r="G488" s="664">
        <v>38520</v>
      </c>
      <c r="H488" s="664">
        <v>1</v>
      </c>
      <c r="I488" s="664">
        <v>4815</v>
      </c>
      <c r="J488" s="664">
        <v>8</v>
      </c>
      <c r="K488" s="664">
        <v>38814</v>
      </c>
      <c r="L488" s="664">
        <v>1.007632398753894</v>
      </c>
      <c r="M488" s="664">
        <v>4851.75</v>
      </c>
      <c r="N488" s="664">
        <v>9</v>
      </c>
      <c r="O488" s="664">
        <v>43875</v>
      </c>
      <c r="P488" s="677">
        <v>1.139018691588785</v>
      </c>
      <c r="Q488" s="665">
        <v>4875</v>
      </c>
    </row>
    <row r="489" spans="1:17" ht="14.4" customHeight="1" x14ac:dyDescent="0.3">
      <c r="A489" s="660" t="s">
        <v>576</v>
      </c>
      <c r="B489" s="661" t="s">
        <v>5894</v>
      </c>
      <c r="C489" s="661" t="s">
        <v>5762</v>
      </c>
      <c r="D489" s="661" t="s">
        <v>5799</v>
      </c>
      <c r="E489" s="661" t="s">
        <v>5800</v>
      </c>
      <c r="F489" s="664">
        <v>1</v>
      </c>
      <c r="G489" s="664">
        <v>638</v>
      </c>
      <c r="H489" s="664">
        <v>1</v>
      </c>
      <c r="I489" s="664">
        <v>638</v>
      </c>
      <c r="J489" s="664"/>
      <c r="K489" s="664"/>
      <c r="L489" s="664"/>
      <c r="M489" s="664"/>
      <c r="N489" s="664"/>
      <c r="O489" s="664"/>
      <c r="P489" s="677"/>
      <c r="Q489" s="665"/>
    </row>
    <row r="490" spans="1:17" ht="14.4" customHeight="1" x14ac:dyDescent="0.3">
      <c r="A490" s="660" t="s">
        <v>576</v>
      </c>
      <c r="B490" s="661" t="s">
        <v>5894</v>
      </c>
      <c r="C490" s="661" t="s">
        <v>5762</v>
      </c>
      <c r="D490" s="661" t="s">
        <v>6621</v>
      </c>
      <c r="E490" s="661" t="s">
        <v>6622</v>
      </c>
      <c r="F490" s="664"/>
      <c r="G490" s="664"/>
      <c r="H490" s="664"/>
      <c r="I490" s="664"/>
      <c r="J490" s="664">
        <v>1</v>
      </c>
      <c r="K490" s="664">
        <v>2222</v>
      </c>
      <c r="L490" s="664"/>
      <c r="M490" s="664">
        <v>2222</v>
      </c>
      <c r="N490" s="664"/>
      <c r="O490" s="664"/>
      <c r="P490" s="677"/>
      <c r="Q490" s="665"/>
    </row>
    <row r="491" spans="1:17" ht="14.4" customHeight="1" x14ac:dyDescent="0.3">
      <c r="A491" s="660" t="s">
        <v>576</v>
      </c>
      <c r="B491" s="661" t="s">
        <v>5894</v>
      </c>
      <c r="C491" s="661" t="s">
        <v>5762</v>
      </c>
      <c r="D491" s="661" t="s">
        <v>6623</v>
      </c>
      <c r="E491" s="661" t="s">
        <v>6624</v>
      </c>
      <c r="F491" s="664">
        <v>8</v>
      </c>
      <c r="G491" s="664">
        <v>21552</v>
      </c>
      <c r="H491" s="664">
        <v>1</v>
      </c>
      <c r="I491" s="664">
        <v>2694</v>
      </c>
      <c r="J491" s="664">
        <v>8</v>
      </c>
      <c r="K491" s="664">
        <v>21699</v>
      </c>
      <c r="L491" s="664">
        <v>1.0068207126948776</v>
      </c>
      <c r="M491" s="664">
        <v>2712.375</v>
      </c>
      <c r="N491" s="664">
        <v>9</v>
      </c>
      <c r="O491" s="664">
        <v>24516</v>
      </c>
      <c r="P491" s="677">
        <v>1.1375278396436526</v>
      </c>
      <c r="Q491" s="665">
        <v>2724</v>
      </c>
    </row>
    <row r="492" spans="1:17" ht="14.4" customHeight="1" x14ac:dyDescent="0.3">
      <c r="A492" s="660" t="s">
        <v>576</v>
      </c>
      <c r="B492" s="661" t="s">
        <v>5894</v>
      </c>
      <c r="C492" s="661" t="s">
        <v>5762</v>
      </c>
      <c r="D492" s="661" t="s">
        <v>6625</v>
      </c>
      <c r="E492" s="661" t="s">
        <v>6626</v>
      </c>
      <c r="F492" s="664">
        <v>1</v>
      </c>
      <c r="G492" s="664">
        <v>6123</v>
      </c>
      <c r="H492" s="664">
        <v>1</v>
      </c>
      <c r="I492" s="664">
        <v>6123</v>
      </c>
      <c r="J492" s="664">
        <v>4</v>
      </c>
      <c r="K492" s="664">
        <v>24572</v>
      </c>
      <c r="L492" s="664">
        <v>4.0130654907724974</v>
      </c>
      <c r="M492" s="664">
        <v>6143</v>
      </c>
      <c r="N492" s="664">
        <v>6</v>
      </c>
      <c r="O492" s="664">
        <v>37086</v>
      </c>
      <c r="P492" s="677">
        <v>6.0568348848603621</v>
      </c>
      <c r="Q492" s="665">
        <v>6181</v>
      </c>
    </row>
    <row r="493" spans="1:17" ht="14.4" customHeight="1" x14ac:dyDescent="0.3">
      <c r="A493" s="660" t="s">
        <v>576</v>
      </c>
      <c r="B493" s="661" t="s">
        <v>5894</v>
      </c>
      <c r="C493" s="661" t="s">
        <v>5762</v>
      </c>
      <c r="D493" s="661" t="s">
        <v>6627</v>
      </c>
      <c r="E493" s="661" t="s">
        <v>6628</v>
      </c>
      <c r="F493" s="664">
        <v>1</v>
      </c>
      <c r="G493" s="664">
        <v>1487</v>
      </c>
      <c r="H493" s="664">
        <v>1</v>
      </c>
      <c r="I493" s="664">
        <v>1487</v>
      </c>
      <c r="J493" s="664"/>
      <c r="K493" s="664"/>
      <c r="L493" s="664"/>
      <c r="M493" s="664"/>
      <c r="N493" s="664">
        <v>1</v>
      </c>
      <c r="O493" s="664">
        <v>1501</v>
      </c>
      <c r="P493" s="677">
        <v>1.0094149293880297</v>
      </c>
      <c r="Q493" s="665">
        <v>1501</v>
      </c>
    </row>
    <row r="494" spans="1:17" ht="14.4" customHeight="1" x14ac:dyDescent="0.3">
      <c r="A494" s="660" t="s">
        <v>576</v>
      </c>
      <c r="B494" s="661" t="s">
        <v>5894</v>
      </c>
      <c r="C494" s="661" t="s">
        <v>5762</v>
      </c>
      <c r="D494" s="661" t="s">
        <v>6629</v>
      </c>
      <c r="E494" s="661" t="s">
        <v>6630</v>
      </c>
      <c r="F494" s="664"/>
      <c r="G494" s="664"/>
      <c r="H494" s="664"/>
      <c r="I494" s="664"/>
      <c r="J494" s="664">
        <v>1</v>
      </c>
      <c r="K494" s="664">
        <v>3107</v>
      </c>
      <c r="L494" s="664"/>
      <c r="M494" s="664">
        <v>3107</v>
      </c>
      <c r="N494" s="664"/>
      <c r="O494" s="664"/>
      <c r="P494" s="677"/>
      <c r="Q494" s="665"/>
    </row>
    <row r="495" spans="1:17" ht="14.4" customHeight="1" x14ac:dyDescent="0.3">
      <c r="A495" s="660" t="s">
        <v>576</v>
      </c>
      <c r="B495" s="661" t="s">
        <v>5894</v>
      </c>
      <c r="C495" s="661" t="s">
        <v>5762</v>
      </c>
      <c r="D495" s="661" t="s">
        <v>6631</v>
      </c>
      <c r="E495" s="661" t="s">
        <v>6632</v>
      </c>
      <c r="F495" s="664">
        <v>6</v>
      </c>
      <c r="G495" s="664">
        <v>16506</v>
      </c>
      <c r="H495" s="664">
        <v>1</v>
      </c>
      <c r="I495" s="664">
        <v>2751</v>
      </c>
      <c r="J495" s="664">
        <v>6</v>
      </c>
      <c r="K495" s="664">
        <v>16596</v>
      </c>
      <c r="L495" s="664">
        <v>1.005452562704471</v>
      </c>
      <c r="M495" s="664">
        <v>2766</v>
      </c>
      <c r="N495" s="664">
        <v>1</v>
      </c>
      <c r="O495" s="664">
        <v>2795</v>
      </c>
      <c r="P495" s="677">
        <v>0.16933236398885254</v>
      </c>
      <c r="Q495" s="665">
        <v>2795</v>
      </c>
    </row>
    <row r="496" spans="1:17" ht="14.4" customHeight="1" x14ac:dyDescent="0.3">
      <c r="A496" s="660" t="s">
        <v>576</v>
      </c>
      <c r="B496" s="661" t="s">
        <v>5894</v>
      </c>
      <c r="C496" s="661" t="s">
        <v>5762</v>
      </c>
      <c r="D496" s="661" t="s">
        <v>6633</v>
      </c>
      <c r="E496" s="661" t="s">
        <v>6634</v>
      </c>
      <c r="F496" s="664"/>
      <c r="G496" s="664"/>
      <c r="H496" s="664"/>
      <c r="I496" s="664"/>
      <c r="J496" s="664">
        <v>4</v>
      </c>
      <c r="K496" s="664">
        <v>12505</v>
      </c>
      <c r="L496" s="664"/>
      <c r="M496" s="664">
        <v>3126.25</v>
      </c>
      <c r="N496" s="664">
        <v>4</v>
      </c>
      <c r="O496" s="664">
        <v>12604</v>
      </c>
      <c r="P496" s="677"/>
      <c r="Q496" s="665">
        <v>3151</v>
      </c>
    </row>
    <row r="497" spans="1:17" ht="14.4" customHeight="1" x14ac:dyDescent="0.3">
      <c r="A497" s="660" t="s">
        <v>576</v>
      </c>
      <c r="B497" s="661" t="s">
        <v>5894</v>
      </c>
      <c r="C497" s="661" t="s">
        <v>5762</v>
      </c>
      <c r="D497" s="661" t="s">
        <v>6635</v>
      </c>
      <c r="E497" s="661" t="s">
        <v>6636</v>
      </c>
      <c r="F497" s="664">
        <v>163</v>
      </c>
      <c r="G497" s="664">
        <v>1039288</v>
      </c>
      <c r="H497" s="664">
        <v>1</v>
      </c>
      <c r="I497" s="664">
        <v>6376</v>
      </c>
      <c r="J497" s="664">
        <v>142</v>
      </c>
      <c r="K497" s="664">
        <v>908672</v>
      </c>
      <c r="L497" s="664">
        <v>0.87432165097643777</v>
      </c>
      <c r="M497" s="664">
        <v>6399.0985915492956</v>
      </c>
      <c r="N497" s="664">
        <v>158</v>
      </c>
      <c r="O497" s="664">
        <v>1016554</v>
      </c>
      <c r="P497" s="677">
        <v>0.9781254089338085</v>
      </c>
      <c r="Q497" s="665">
        <v>6433.8860759493673</v>
      </c>
    </row>
    <row r="498" spans="1:17" ht="14.4" customHeight="1" x14ac:dyDescent="0.3">
      <c r="A498" s="660" t="s">
        <v>576</v>
      </c>
      <c r="B498" s="661" t="s">
        <v>5894</v>
      </c>
      <c r="C498" s="661" t="s">
        <v>5762</v>
      </c>
      <c r="D498" s="661" t="s">
        <v>6637</v>
      </c>
      <c r="E498" s="661" t="s">
        <v>6638</v>
      </c>
      <c r="F498" s="664">
        <v>9</v>
      </c>
      <c r="G498" s="664">
        <v>5958</v>
      </c>
      <c r="H498" s="664">
        <v>1</v>
      </c>
      <c r="I498" s="664">
        <v>662</v>
      </c>
      <c r="J498" s="664">
        <v>6</v>
      </c>
      <c r="K498" s="664">
        <v>3982</v>
      </c>
      <c r="L498" s="664">
        <v>0.66834508224236322</v>
      </c>
      <c r="M498" s="664">
        <v>663.66666666666663</v>
      </c>
      <c r="N498" s="664">
        <v>2</v>
      </c>
      <c r="O498" s="664">
        <v>1354</v>
      </c>
      <c r="P498" s="677">
        <v>0.22725746894931184</v>
      </c>
      <c r="Q498" s="665">
        <v>677</v>
      </c>
    </row>
    <row r="499" spans="1:17" ht="14.4" customHeight="1" x14ac:dyDescent="0.3">
      <c r="A499" s="660" t="s">
        <v>576</v>
      </c>
      <c r="B499" s="661" t="s">
        <v>5894</v>
      </c>
      <c r="C499" s="661" t="s">
        <v>5762</v>
      </c>
      <c r="D499" s="661" t="s">
        <v>6639</v>
      </c>
      <c r="E499" s="661" t="s">
        <v>6640</v>
      </c>
      <c r="F499" s="664">
        <v>3</v>
      </c>
      <c r="G499" s="664">
        <v>15429</v>
      </c>
      <c r="H499" s="664">
        <v>1</v>
      </c>
      <c r="I499" s="664">
        <v>5143</v>
      </c>
      <c r="J499" s="664">
        <v>3</v>
      </c>
      <c r="K499" s="664">
        <v>15531</v>
      </c>
      <c r="L499" s="664">
        <v>1.0066109274742367</v>
      </c>
      <c r="M499" s="664">
        <v>5177</v>
      </c>
      <c r="N499" s="664">
        <v>7</v>
      </c>
      <c r="O499" s="664">
        <v>36344</v>
      </c>
      <c r="P499" s="677">
        <v>2.3555641972908159</v>
      </c>
      <c r="Q499" s="665">
        <v>5192</v>
      </c>
    </row>
    <row r="500" spans="1:17" ht="14.4" customHeight="1" x14ac:dyDescent="0.3">
      <c r="A500" s="660" t="s">
        <v>576</v>
      </c>
      <c r="B500" s="661" t="s">
        <v>5894</v>
      </c>
      <c r="C500" s="661" t="s">
        <v>5762</v>
      </c>
      <c r="D500" s="661" t="s">
        <v>6641</v>
      </c>
      <c r="E500" s="661" t="s">
        <v>6642</v>
      </c>
      <c r="F500" s="664">
        <v>7</v>
      </c>
      <c r="G500" s="664">
        <v>32662</v>
      </c>
      <c r="H500" s="664">
        <v>1</v>
      </c>
      <c r="I500" s="664">
        <v>4666</v>
      </c>
      <c r="J500" s="664">
        <v>17</v>
      </c>
      <c r="K500" s="664">
        <v>79560</v>
      </c>
      <c r="L500" s="664">
        <v>2.4358581838221789</v>
      </c>
      <c r="M500" s="664">
        <v>4680</v>
      </c>
      <c r="N500" s="664">
        <v>13</v>
      </c>
      <c r="O500" s="664">
        <v>61295</v>
      </c>
      <c r="P500" s="677">
        <v>1.8766456432551588</v>
      </c>
      <c r="Q500" s="665">
        <v>4715</v>
      </c>
    </row>
    <row r="501" spans="1:17" ht="14.4" customHeight="1" x14ac:dyDescent="0.3">
      <c r="A501" s="660" t="s">
        <v>576</v>
      </c>
      <c r="B501" s="661" t="s">
        <v>5894</v>
      </c>
      <c r="C501" s="661" t="s">
        <v>5762</v>
      </c>
      <c r="D501" s="661" t="s">
        <v>6643</v>
      </c>
      <c r="E501" s="661" t="s">
        <v>6644</v>
      </c>
      <c r="F501" s="664">
        <v>2</v>
      </c>
      <c r="G501" s="664">
        <v>10294</v>
      </c>
      <c r="H501" s="664">
        <v>1</v>
      </c>
      <c r="I501" s="664">
        <v>5147</v>
      </c>
      <c r="J501" s="664"/>
      <c r="K501" s="664"/>
      <c r="L501" s="664"/>
      <c r="M501" s="664"/>
      <c r="N501" s="664">
        <v>1</v>
      </c>
      <c r="O501" s="664">
        <v>5205</v>
      </c>
      <c r="P501" s="677">
        <v>0.50563435010685831</v>
      </c>
      <c r="Q501" s="665">
        <v>5205</v>
      </c>
    </row>
    <row r="502" spans="1:17" ht="14.4" customHeight="1" x14ac:dyDescent="0.3">
      <c r="A502" s="660" t="s">
        <v>576</v>
      </c>
      <c r="B502" s="661" t="s">
        <v>5894</v>
      </c>
      <c r="C502" s="661" t="s">
        <v>5762</v>
      </c>
      <c r="D502" s="661" t="s">
        <v>6645</v>
      </c>
      <c r="E502" s="661" t="s">
        <v>6646</v>
      </c>
      <c r="F502" s="664">
        <v>3</v>
      </c>
      <c r="G502" s="664">
        <v>10638</v>
      </c>
      <c r="H502" s="664">
        <v>1</v>
      </c>
      <c r="I502" s="664">
        <v>3546</v>
      </c>
      <c r="J502" s="664">
        <v>2</v>
      </c>
      <c r="K502" s="664">
        <v>7146</v>
      </c>
      <c r="L502" s="664">
        <v>0.67174280879864634</v>
      </c>
      <c r="M502" s="664">
        <v>3573</v>
      </c>
      <c r="N502" s="664">
        <v>3</v>
      </c>
      <c r="O502" s="664">
        <v>10755</v>
      </c>
      <c r="P502" s="677">
        <v>1.0109983079526226</v>
      </c>
      <c r="Q502" s="665">
        <v>3585</v>
      </c>
    </row>
    <row r="503" spans="1:17" ht="14.4" customHeight="1" x14ac:dyDescent="0.3">
      <c r="A503" s="660" t="s">
        <v>576</v>
      </c>
      <c r="B503" s="661" t="s">
        <v>5894</v>
      </c>
      <c r="C503" s="661" t="s">
        <v>5762</v>
      </c>
      <c r="D503" s="661" t="s">
        <v>6647</v>
      </c>
      <c r="E503" s="661" t="s">
        <v>6648</v>
      </c>
      <c r="F503" s="664"/>
      <c r="G503" s="664"/>
      <c r="H503" s="664"/>
      <c r="I503" s="664"/>
      <c r="J503" s="664">
        <v>1</v>
      </c>
      <c r="K503" s="664">
        <v>1894</v>
      </c>
      <c r="L503" s="664"/>
      <c r="M503" s="664">
        <v>1894</v>
      </c>
      <c r="N503" s="664"/>
      <c r="O503" s="664"/>
      <c r="P503" s="677"/>
      <c r="Q503" s="665"/>
    </row>
    <row r="504" spans="1:17" ht="14.4" customHeight="1" x14ac:dyDescent="0.3">
      <c r="A504" s="660" t="s">
        <v>576</v>
      </c>
      <c r="B504" s="661" t="s">
        <v>5894</v>
      </c>
      <c r="C504" s="661" t="s">
        <v>5762</v>
      </c>
      <c r="D504" s="661" t="s">
        <v>6649</v>
      </c>
      <c r="E504" s="661" t="s">
        <v>6650</v>
      </c>
      <c r="F504" s="664">
        <v>1</v>
      </c>
      <c r="G504" s="664">
        <v>1574</v>
      </c>
      <c r="H504" s="664">
        <v>1</v>
      </c>
      <c r="I504" s="664">
        <v>1574</v>
      </c>
      <c r="J504" s="664"/>
      <c r="K504" s="664"/>
      <c r="L504" s="664"/>
      <c r="M504" s="664"/>
      <c r="N504" s="664">
        <v>1</v>
      </c>
      <c r="O504" s="664">
        <v>1588</v>
      </c>
      <c r="P504" s="677">
        <v>1.0088945362134689</v>
      </c>
      <c r="Q504" s="665">
        <v>1588</v>
      </c>
    </row>
    <row r="505" spans="1:17" ht="14.4" customHeight="1" x14ac:dyDescent="0.3">
      <c r="A505" s="660" t="s">
        <v>576</v>
      </c>
      <c r="B505" s="661" t="s">
        <v>5894</v>
      </c>
      <c r="C505" s="661" t="s">
        <v>5762</v>
      </c>
      <c r="D505" s="661" t="s">
        <v>6651</v>
      </c>
      <c r="E505" s="661" t="s">
        <v>6652</v>
      </c>
      <c r="F505" s="664">
        <v>4</v>
      </c>
      <c r="G505" s="664">
        <v>808</v>
      </c>
      <c r="H505" s="664">
        <v>1</v>
      </c>
      <c r="I505" s="664">
        <v>202</v>
      </c>
      <c r="J505" s="664">
        <v>1</v>
      </c>
      <c r="K505" s="664">
        <v>202</v>
      </c>
      <c r="L505" s="664">
        <v>0.25</v>
      </c>
      <c r="M505" s="664">
        <v>202</v>
      </c>
      <c r="N505" s="664"/>
      <c r="O505" s="664"/>
      <c r="P505" s="677"/>
      <c r="Q505" s="665"/>
    </row>
    <row r="506" spans="1:17" ht="14.4" customHeight="1" x14ac:dyDescent="0.3">
      <c r="A506" s="660" t="s">
        <v>576</v>
      </c>
      <c r="B506" s="661" t="s">
        <v>5894</v>
      </c>
      <c r="C506" s="661" t="s">
        <v>5762</v>
      </c>
      <c r="D506" s="661" t="s">
        <v>5932</v>
      </c>
      <c r="E506" s="661" t="s">
        <v>5933</v>
      </c>
      <c r="F506" s="664">
        <v>13</v>
      </c>
      <c r="G506" s="664">
        <v>10166</v>
      </c>
      <c r="H506" s="664">
        <v>1</v>
      </c>
      <c r="I506" s="664">
        <v>782</v>
      </c>
      <c r="J506" s="664">
        <v>16</v>
      </c>
      <c r="K506" s="664">
        <v>12592</v>
      </c>
      <c r="L506" s="664">
        <v>1.23863859925241</v>
      </c>
      <c r="M506" s="664">
        <v>787</v>
      </c>
      <c r="N506" s="664">
        <v>7</v>
      </c>
      <c r="O506" s="664">
        <v>5551</v>
      </c>
      <c r="P506" s="677">
        <v>0.54603580562659848</v>
      </c>
      <c r="Q506" s="665">
        <v>793</v>
      </c>
    </row>
    <row r="507" spans="1:17" ht="14.4" customHeight="1" x14ac:dyDescent="0.3">
      <c r="A507" s="660" t="s">
        <v>576</v>
      </c>
      <c r="B507" s="661" t="s">
        <v>5894</v>
      </c>
      <c r="C507" s="661" t="s">
        <v>5762</v>
      </c>
      <c r="D507" s="661" t="s">
        <v>5801</v>
      </c>
      <c r="E507" s="661" t="s">
        <v>5802</v>
      </c>
      <c r="F507" s="664"/>
      <c r="G507" s="664"/>
      <c r="H507" s="664"/>
      <c r="I507" s="664"/>
      <c r="J507" s="664">
        <v>5</v>
      </c>
      <c r="K507" s="664">
        <v>923</v>
      </c>
      <c r="L507" s="664"/>
      <c r="M507" s="664">
        <v>184.6</v>
      </c>
      <c r="N507" s="664"/>
      <c r="O507" s="664"/>
      <c r="P507" s="677"/>
      <c r="Q507" s="665"/>
    </row>
    <row r="508" spans="1:17" ht="14.4" customHeight="1" x14ac:dyDescent="0.3">
      <c r="A508" s="660" t="s">
        <v>576</v>
      </c>
      <c r="B508" s="661" t="s">
        <v>5894</v>
      </c>
      <c r="C508" s="661" t="s">
        <v>5762</v>
      </c>
      <c r="D508" s="661" t="s">
        <v>6653</v>
      </c>
      <c r="E508" s="661" t="s">
        <v>6654</v>
      </c>
      <c r="F508" s="664">
        <v>68</v>
      </c>
      <c r="G508" s="664">
        <v>372436</v>
      </c>
      <c r="H508" s="664">
        <v>1</v>
      </c>
      <c r="I508" s="664">
        <v>5477</v>
      </c>
      <c r="J508" s="664">
        <v>59</v>
      </c>
      <c r="K508" s="664">
        <v>324319</v>
      </c>
      <c r="L508" s="664">
        <v>0.87080464831541526</v>
      </c>
      <c r="M508" s="664">
        <v>5496.9322033898306</v>
      </c>
      <c r="N508" s="664">
        <v>61</v>
      </c>
      <c r="O508" s="664">
        <v>337757</v>
      </c>
      <c r="P508" s="677">
        <v>0.90688601531538304</v>
      </c>
      <c r="Q508" s="665">
        <v>5537</v>
      </c>
    </row>
    <row r="509" spans="1:17" ht="14.4" customHeight="1" x14ac:dyDescent="0.3">
      <c r="A509" s="660" t="s">
        <v>576</v>
      </c>
      <c r="B509" s="661" t="s">
        <v>5894</v>
      </c>
      <c r="C509" s="661" t="s">
        <v>5762</v>
      </c>
      <c r="D509" s="661" t="s">
        <v>6655</v>
      </c>
      <c r="E509" s="661" t="s">
        <v>6656</v>
      </c>
      <c r="F509" s="664">
        <v>2</v>
      </c>
      <c r="G509" s="664">
        <v>4800</v>
      </c>
      <c r="H509" s="664">
        <v>1</v>
      </c>
      <c r="I509" s="664">
        <v>2400</v>
      </c>
      <c r="J509" s="664">
        <v>5</v>
      </c>
      <c r="K509" s="664">
        <v>12028</v>
      </c>
      <c r="L509" s="664">
        <v>2.5058333333333334</v>
      </c>
      <c r="M509" s="664">
        <v>2405.6</v>
      </c>
      <c r="N509" s="664"/>
      <c r="O509" s="664"/>
      <c r="P509" s="677"/>
      <c r="Q509" s="665"/>
    </row>
    <row r="510" spans="1:17" ht="14.4" customHeight="1" x14ac:dyDescent="0.3">
      <c r="A510" s="660" t="s">
        <v>576</v>
      </c>
      <c r="B510" s="661" t="s">
        <v>5894</v>
      </c>
      <c r="C510" s="661" t="s">
        <v>5762</v>
      </c>
      <c r="D510" s="661" t="s">
        <v>6657</v>
      </c>
      <c r="E510" s="661" t="s">
        <v>6658</v>
      </c>
      <c r="F510" s="664">
        <v>2</v>
      </c>
      <c r="G510" s="664">
        <v>5164</v>
      </c>
      <c r="H510" s="664">
        <v>1</v>
      </c>
      <c r="I510" s="664">
        <v>2582</v>
      </c>
      <c r="J510" s="664">
        <v>2</v>
      </c>
      <c r="K510" s="664">
        <v>5181</v>
      </c>
      <c r="L510" s="664">
        <v>1.0032920216886134</v>
      </c>
      <c r="M510" s="664">
        <v>2590.5</v>
      </c>
      <c r="N510" s="664">
        <v>2</v>
      </c>
      <c r="O510" s="664">
        <v>5214</v>
      </c>
      <c r="P510" s="677">
        <v>1.0096824167312162</v>
      </c>
      <c r="Q510" s="665">
        <v>2607</v>
      </c>
    </row>
    <row r="511" spans="1:17" ht="14.4" customHeight="1" x14ac:dyDescent="0.3">
      <c r="A511" s="660" t="s">
        <v>576</v>
      </c>
      <c r="B511" s="661" t="s">
        <v>5894</v>
      </c>
      <c r="C511" s="661" t="s">
        <v>5762</v>
      </c>
      <c r="D511" s="661" t="s">
        <v>5803</v>
      </c>
      <c r="E511" s="661" t="s">
        <v>5804</v>
      </c>
      <c r="F511" s="664">
        <v>34</v>
      </c>
      <c r="G511" s="664">
        <v>43180</v>
      </c>
      <c r="H511" s="664">
        <v>1</v>
      </c>
      <c r="I511" s="664">
        <v>1270</v>
      </c>
      <c r="J511" s="664">
        <v>32</v>
      </c>
      <c r="K511" s="664">
        <v>40800</v>
      </c>
      <c r="L511" s="664">
        <v>0.94488188976377951</v>
      </c>
      <c r="M511" s="664">
        <v>1275</v>
      </c>
      <c r="N511" s="664">
        <v>29</v>
      </c>
      <c r="O511" s="664">
        <v>37236</v>
      </c>
      <c r="P511" s="677">
        <v>0.8623436776285317</v>
      </c>
      <c r="Q511" s="665">
        <v>1284</v>
      </c>
    </row>
    <row r="512" spans="1:17" ht="14.4" customHeight="1" x14ac:dyDescent="0.3">
      <c r="A512" s="660" t="s">
        <v>576</v>
      </c>
      <c r="B512" s="661" t="s">
        <v>5894</v>
      </c>
      <c r="C512" s="661" t="s">
        <v>5762</v>
      </c>
      <c r="D512" s="661" t="s">
        <v>6659</v>
      </c>
      <c r="E512" s="661" t="s">
        <v>6660</v>
      </c>
      <c r="F512" s="664"/>
      <c r="G512" s="664"/>
      <c r="H512" s="664"/>
      <c r="I512" s="664"/>
      <c r="J512" s="664">
        <v>1</v>
      </c>
      <c r="K512" s="664">
        <v>4067</v>
      </c>
      <c r="L512" s="664"/>
      <c r="M512" s="664">
        <v>4067</v>
      </c>
      <c r="N512" s="664">
        <v>1</v>
      </c>
      <c r="O512" s="664">
        <v>4082</v>
      </c>
      <c r="P512" s="677"/>
      <c r="Q512" s="665">
        <v>4082</v>
      </c>
    </row>
    <row r="513" spans="1:17" ht="14.4" customHeight="1" x14ac:dyDescent="0.3">
      <c r="A513" s="660" t="s">
        <v>576</v>
      </c>
      <c r="B513" s="661" t="s">
        <v>5894</v>
      </c>
      <c r="C513" s="661" t="s">
        <v>5762</v>
      </c>
      <c r="D513" s="661" t="s">
        <v>6661</v>
      </c>
      <c r="E513" s="661" t="s">
        <v>6662</v>
      </c>
      <c r="F513" s="664"/>
      <c r="G513" s="664"/>
      <c r="H513" s="664"/>
      <c r="I513" s="664"/>
      <c r="J513" s="664">
        <v>1</v>
      </c>
      <c r="K513" s="664">
        <v>942</v>
      </c>
      <c r="L513" s="664"/>
      <c r="M513" s="664">
        <v>942</v>
      </c>
      <c r="N513" s="664"/>
      <c r="O513" s="664"/>
      <c r="P513" s="677"/>
      <c r="Q513" s="665"/>
    </row>
    <row r="514" spans="1:17" ht="14.4" customHeight="1" x14ac:dyDescent="0.3">
      <c r="A514" s="660" t="s">
        <v>576</v>
      </c>
      <c r="B514" s="661" t="s">
        <v>5894</v>
      </c>
      <c r="C514" s="661" t="s">
        <v>5762</v>
      </c>
      <c r="D514" s="661" t="s">
        <v>6663</v>
      </c>
      <c r="E514" s="661" t="s">
        <v>6664</v>
      </c>
      <c r="F514" s="664">
        <v>2</v>
      </c>
      <c r="G514" s="664">
        <v>1814</v>
      </c>
      <c r="H514" s="664">
        <v>1</v>
      </c>
      <c r="I514" s="664">
        <v>907</v>
      </c>
      <c r="J514" s="664"/>
      <c r="K514" s="664"/>
      <c r="L514" s="664"/>
      <c r="M514" s="664"/>
      <c r="N514" s="664">
        <v>6</v>
      </c>
      <c r="O514" s="664">
        <v>5502</v>
      </c>
      <c r="P514" s="677">
        <v>3.0330760749724366</v>
      </c>
      <c r="Q514" s="665">
        <v>917</v>
      </c>
    </row>
    <row r="515" spans="1:17" ht="14.4" customHeight="1" x14ac:dyDescent="0.3">
      <c r="A515" s="660" t="s">
        <v>576</v>
      </c>
      <c r="B515" s="661" t="s">
        <v>5894</v>
      </c>
      <c r="C515" s="661" t="s">
        <v>5762</v>
      </c>
      <c r="D515" s="661" t="s">
        <v>5805</v>
      </c>
      <c r="E515" s="661" t="s">
        <v>5806</v>
      </c>
      <c r="F515" s="664">
        <v>1</v>
      </c>
      <c r="G515" s="664">
        <v>946</v>
      </c>
      <c r="H515" s="664">
        <v>1</v>
      </c>
      <c r="I515" s="664">
        <v>946</v>
      </c>
      <c r="J515" s="664">
        <v>1</v>
      </c>
      <c r="K515" s="664">
        <v>946</v>
      </c>
      <c r="L515" s="664">
        <v>1</v>
      </c>
      <c r="M515" s="664">
        <v>946</v>
      </c>
      <c r="N515" s="664"/>
      <c r="O515" s="664"/>
      <c r="P515" s="677"/>
      <c r="Q515" s="665"/>
    </row>
    <row r="516" spans="1:17" ht="14.4" customHeight="1" x14ac:dyDescent="0.3">
      <c r="A516" s="660" t="s">
        <v>576</v>
      </c>
      <c r="B516" s="661" t="s">
        <v>5894</v>
      </c>
      <c r="C516" s="661" t="s">
        <v>5762</v>
      </c>
      <c r="D516" s="661" t="s">
        <v>5807</v>
      </c>
      <c r="E516" s="661" t="s">
        <v>5808</v>
      </c>
      <c r="F516" s="664">
        <v>3</v>
      </c>
      <c r="G516" s="664">
        <v>2964</v>
      </c>
      <c r="H516" s="664">
        <v>1</v>
      </c>
      <c r="I516" s="664">
        <v>988</v>
      </c>
      <c r="J516" s="664">
        <v>4</v>
      </c>
      <c r="K516" s="664">
        <v>3962</v>
      </c>
      <c r="L516" s="664">
        <v>1.3367071524966261</v>
      </c>
      <c r="M516" s="664">
        <v>990.5</v>
      </c>
      <c r="N516" s="664">
        <v>4</v>
      </c>
      <c r="O516" s="664">
        <v>4008</v>
      </c>
      <c r="P516" s="677">
        <v>1.3522267206477734</v>
      </c>
      <c r="Q516" s="665">
        <v>1002</v>
      </c>
    </row>
    <row r="517" spans="1:17" ht="14.4" customHeight="1" x14ac:dyDescent="0.3">
      <c r="A517" s="660" t="s">
        <v>576</v>
      </c>
      <c r="B517" s="661" t="s">
        <v>5894</v>
      </c>
      <c r="C517" s="661" t="s">
        <v>5762</v>
      </c>
      <c r="D517" s="661" t="s">
        <v>6665</v>
      </c>
      <c r="E517" s="661" t="s">
        <v>6666</v>
      </c>
      <c r="F517" s="664">
        <v>8</v>
      </c>
      <c r="G517" s="664">
        <v>5704</v>
      </c>
      <c r="H517" s="664">
        <v>1</v>
      </c>
      <c r="I517" s="664">
        <v>713</v>
      </c>
      <c r="J517" s="664">
        <v>8</v>
      </c>
      <c r="K517" s="664">
        <v>5728</v>
      </c>
      <c r="L517" s="664">
        <v>1.0042075736325387</v>
      </c>
      <c r="M517" s="664">
        <v>716</v>
      </c>
      <c r="N517" s="664">
        <v>8</v>
      </c>
      <c r="O517" s="664">
        <v>5792</v>
      </c>
      <c r="P517" s="677">
        <v>1.0154277699859748</v>
      </c>
      <c r="Q517" s="665">
        <v>724</v>
      </c>
    </row>
    <row r="518" spans="1:17" ht="14.4" customHeight="1" x14ac:dyDescent="0.3">
      <c r="A518" s="660" t="s">
        <v>576</v>
      </c>
      <c r="B518" s="661" t="s">
        <v>5894</v>
      </c>
      <c r="C518" s="661" t="s">
        <v>5762</v>
      </c>
      <c r="D518" s="661" t="s">
        <v>6667</v>
      </c>
      <c r="E518" s="661" t="s">
        <v>6668</v>
      </c>
      <c r="F518" s="664">
        <v>8</v>
      </c>
      <c r="G518" s="664">
        <v>23488</v>
      </c>
      <c r="H518" s="664">
        <v>1</v>
      </c>
      <c r="I518" s="664">
        <v>2936</v>
      </c>
      <c r="J518" s="664">
        <v>16</v>
      </c>
      <c r="K518" s="664">
        <v>41314</v>
      </c>
      <c r="L518" s="664">
        <v>1.7589407356948228</v>
      </c>
      <c r="M518" s="664">
        <v>2582.125</v>
      </c>
      <c r="N518" s="664">
        <v>23</v>
      </c>
      <c r="O518" s="664">
        <v>68540</v>
      </c>
      <c r="P518" s="677">
        <v>2.9180858310626703</v>
      </c>
      <c r="Q518" s="665">
        <v>2980</v>
      </c>
    </row>
    <row r="519" spans="1:17" ht="14.4" customHeight="1" x14ac:dyDescent="0.3">
      <c r="A519" s="660" t="s">
        <v>576</v>
      </c>
      <c r="B519" s="661" t="s">
        <v>5894</v>
      </c>
      <c r="C519" s="661" t="s">
        <v>5762</v>
      </c>
      <c r="D519" s="661" t="s">
        <v>6669</v>
      </c>
      <c r="E519" s="661" t="s">
        <v>6670</v>
      </c>
      <c r="F519" s="664">
        <v>1</v>
      </c>
      <c r="G519" s="664">
        <v>2617</v>
      </c>
      <c r="H519" s="664">
        <v>1</v>
      </c>
      <c r="I519" s="664">
        <v>2617</v>
      </c>
      <c r="J519" s="664">
        <v>2</v>
      </c>
      <c r="K519" s="664">
        <v>5234</v>
      </c>
      <c r="L519" s="664">
        <v>2</v>
      </c>
      <c r="M519" s="664">
        <v>2617</v>
      </c>
      <c r="N519" s="664">
        <v>7</v>
      </c>
      <c r="O519" s="664">
        <v>18459</v>
      </c>
      <c r="P519" s="677">
        <v>7.0534963698891859</v>
      </c>
      <c r="Q519" s="665">
        <v>2637</v>
      </c>
    </row>
    <row r="520" spans="1:17" ht="14.4" customHeight="1" x14ac:dyDescent="0.3">
      <c r="A520" s="660" t="s">
        <v>576</v>
      </c>
      <c r="B520" s="661" t="s">
        <v>5894</v>
      </c>
      <c r="C520" s="661" t="s">
        <v>5762</v>
      </c>
      <c r="D520" s="661" t="s">
        <v>6671</v>
      </c>
      <c r="E520" s="661" t="s">
        <v>6672</v>
      </c>
      <c r="F520" s="664">
        <v>3</v>
      </c>
      <c r="G520" s="664">
        <v>7932</v>
      </c>
      <c r="H520" s="664">
        <v>1</v>
      </c>
      <c r="I520" s="664">
        <v>2644</v>
      </c>
      <c r="J520" s="664">
        <v>3</v>
      </c>
      <c r="K520" s="664">
        <v>7960</v>
      </c>
      <c r="L520" s="664">
        <v>1.0035300050428644</v>
      </c>
      <c r="M520" s="664">
        <v>2653.3333333333335</v>
      </c>
      <c r="N520" s="664">
        <v>1</v>
      </c>
      <c r="O520" s="664">
        <v>2664</v>
      </c>
      <c r="P520" s="677">
        <v>0.33585476550680787</v>
      </c>
      <c r="Q520" s="665">
        <v>2664</v>
      </c>
    </row>
    <row r="521" spans="1:17" ht="14.4" customHeight="1" x14ac:dyDescent="0.3">
      <c r="A521" s="660" t="s">
        <v>576</v>
      </c>
      <c r="B521" s="661" t="s">
        <v>5894</v>
      </c>
      <c r="C521" s="661" t="s">
        <v>5762</v>
      </c>
      <c r="D521" s="661" t="s">
        <v>5811</v>
      </c>
      <c r="E521" s="661" t="s">
        <v>5812</v>
      </c>
      <c r="F521" s="664">
        <v>2</v>
      </c>
      <c r="G521" s="664">
        <v>884</v>
      </c>
      <c r="H521" s="664">
        <v>1</v>
      </c>
      <c r="I521" s="664">
        <v>442</v>
      </c>
      <c r="J521" s="664">
        <v>1</v>
      </c>
      <c r="K521" s="664">
        <v>447</v>
      </c>
      <c r="L521" s="664">
        <v>0.50565610859728505</v>
      </c>
      <c r="M521" s="664">
        <v>447</v>
      </c>
      <c r="N521" s="664">
        <v>3</v>
      </c>
      <c r="O521" s="664">
        <v>1347</v>
      </c>
      <c r="P521" s="677">
        <v>1.5237556561085972</v>
      </c>
      <c r="Q521" s="665">
        <v>449</v>
      </c>
    </row>
    <row r="522" spans="1:17" ht="14.4" customHeight="1" x14ac:dyDescent="0.3">
      <c r="A522" s="660" t="s">
        <v>576</v>
      </c>
      <c r="B522" s="661" t="s">
        <v>5894</v>
      </c>
      <c r="C522" s="661" t="s">
        <v>5762</v>
      </c>
      <c r="D522" s="661" t="s">
        <v>6673</v>
      </c>
      <c r="E522" s="661" t="s">
        <v>6674</v>
      </c>
      <c r="F522" s="664">
        <v>10</v>
      </c>
      <c r="G522" s="664">
        <v>21460</v>
      </c>
      <c r="H522" s="664">
        <v>1</v>
      </c>
      <c r="I522" s="664">
        <v>2146</v>
      </c>
      <c r="J522" s="664">
        <v>16</v>
      </c>
      <c r="K522" s="664">
        <v>34588</v>
      </c>
      <c r="L522" s="664">
        <v>1.6117427772600186</v>
      </c>
      <c r="M522" s="664">
        <v>2161.75</v>
      </c>
      <c r="N522" s="664">
        <v>19</v>
      </c>
      <c r="O522" s="664">
        <v>41344</v>
      </c>
      <c r="P522" s="677">
        <v>1.9265610438024232</v>
      </c>
      <c r="Q522" s="665">
        <v>2176</v>
      </c>
    </row>
    <row r="523" spans="1:17" ht="14.4" customHeight="1" x14ac:dyDescent="0.3">
      <c r="A523" s="660" t="s">
        <v>576</v>
      </c>
      <c r="B523" s="661" t="s">
        <v>5894</v>
      </c>
      <c r="C523" s="661" t="s">
        <v>5762</v>
      </c>
      <c r="D523" s="661" t="s">
        <v>6675</v>
      </c>
      <c r="E523" s="661" t="s">
        <v>6676</v>
      </c>
      <c r="F523" s="664">
        <v>1</v>
      </c>
      <c r="G523" s="664">
        <v>2153</v>
      </c>
      <c r="H523" s="664">
        <v>1</v>
      </c>
      <c r="I523" s="664">
        <v>2153</v>
      </c>
      <c r="J523" s="664"/>
      <c r="K523" s="664"/>
      <c r="L523" s="664"/>
      <c r="M523" s="664"/>
      <c r="N523" s="664">
        <v>1</v>
      </c>
      <c r="O523" s="664">
        <v>2178</v>
      </c>
      <c r="P523" s="677">
        <v>1.0116117045982351</v>
      </c>
      <c r="Q523" s="665">
        <v>2178</v>
      </c>
    </row>
    <row r="524" spans="1:17" ht="14.4" customHeight="1" x14ac:dyDescent="0.3">
      <c r="A524" s="660" t="s">
        <v>576</v>
      </c>
      <c r="B524" s="661" t="s">
        <v>5894</v>
      </c>
      <c r="C524" s="661" t="s">
        <v>5762</v>
      </c>
      <c r="D524" s="661" t="s">
        <v>6677</v>
      </c>
      <c r="E524" s="661" t="s">
        <v>6678</v>
      </c>
      <c r="F524" s="664">
        <v>1</v>
      </c>
      <c r="G524" s="664">
        <v>2075</v>
      </c>
      <c r="H524" s="664">
        <v>1</v>
      </c>
      <c r="I524" s="664">
        <v>2075</v>
      </c>
      <c r="J524" s="664"/>
      <c r="K524" s="664"/>
      <c r="L524" s="664"/>
      <c r="M524" s="664"/>
      <c r="N524" s="664">
        <v>1</v>
      </c>
      <c r="O524" s="664">
        <v>2100</v>
      </c>
      <c r="P524" s="677">
        <v>1.0120481927710843</v>
      </c>
      <c r="Q524" s="665">
        <v>2100</v>
      </c>
    </row>
    <row r="525" spans="1:17" ht="14.4" customHeight="1" x14ac:dyDescent="0.3">
      <c r="A525" s="660" t="s">
        <v>576</v>
      </c>
      <c r="B525" s="661" t="s">
        <v>5894</v>
      </c>
      <c r="C525" s="661" t="s">
        <v>5762</v>
      </c>
      <c r="D525" s="661" t="s">
        <v>5813</v>
      </c>
      <c r="E525" s="661" t="s">
        <v>5814</v>
      </c>
      <c r="F525" s="664">
        <v>7</v>
      </c>
      <c r="G525" s="664">
        <v>1085</v>
      </c>
      <c r="H525" s="664">
        <v>1</v>
      </c>
      <c r="I525" s="664">
        <v>155</v>
      </c>
      <c r="J525" s="664">
        <v>4</v>
      </c>
      <c r="K525" s="664">
        <v>622</v>
      </c>
      <c r="L525" s="664">
        <v>0.57327188940092166</v>
      </c>
      <c r="M525" s="664">
        <v>155.5</v>
      </c>
      <c r="N525" s="664">
        <v>5</v>
      </c>
      <c r="O525" s="664">
        <v>785</v>
      </c>
      <c r="P525" s="677">
        <v>0.72350230414746541</v>
      </c>
      <c r="Q525" s="665">
        <v>157</v>
      </c>
    </row>
    <row r="526" spans="1:17" ht="14.4" customHeight="1" x14ac:dyDescent="0.3">
      <c r="A526" s="660" t="s">
        <v>576</v>
      </c>
      <c r="B526" s="661" t="s">
        <v>5894</v>
      </c>
      <c r="C526" s="661" t="s">
        <v>5762</v>
      </c>
      <c r="D526" s="661" t="s">
        <v>6679</v>
      </c>
      <c r="E526" s="661" t="s">
        <v>6680</v>
      </c>
      <c r="F526" s="664">
        <v>7</v>
      </c>
      <c r="G526" s="664">
        <v>18207</v>
      </c>
      <c r="H526" s="664">
        <v>1</v>
      </c>
      <c r="I526" s="664">
        <v>2601</v>
      </c>
      <c r="J526" s="664">
        <v>5</v>
      </c>
      <c r="K526" s="664">
        <v>13089</v>
      </c>
      <c r="L526" s="664">
        <v>0.71889932443565663</v>
      </c>
      <c r="M526" s="664">
        <v>2617.8000000000002</v>
      </c>
      <c r="N526" s="664">
        <v>3</v>
      </c>
      <c r="O526" s="664">
        <v>7893</v>
      </c>
      <c r="P526" s="677">
        <v>0.43351458230350964</v>
      </c>
      <c r="Q526" s="665">
        <v>2631</v>
      </c>
    </row>
    <row r="527" spans="1:17" ht="14.4" customHeight="1" x14ac:dyDescent="0.3">
      <c r="A527" s="660" t="s">
        <v>576</v>
      </c>
      <c r="B527" s="661" t="s">
        <v>5894</v>
      </c>
      <c r="C527" s="661" t="s">
        <v>5762</v>
      </c>
      <c r="D527" s="661" t="s">
        <v>6681</v>
      </c>
      <c r="E527" s="661" t="s">
        <v>6682</v>
      </c>
      <c r="F527" s="664"/>
      <c r="G527" s="664"/>
      <c r="H527" s="664"/>
      <c r="I527" s="664"/>
      <c r="J527" s="664"/>
      <c r="K527" s="664"/>
      <c r="L527" s="664"/>
      <c r="M527" s="664"/>
      <c r="N527" s="664">
        <v>1</v>
      </c>
      <c r="O527" s="664">
        <v>1667</v>
      </c>
      <c r="P527" s="677"/>
      <c r="Q527" s="665">
        <v>1667</v>
      </c>
    </row>
    <row r="528" spans="1:17" ht="14.4" customHeight="1" x14ac:dyDescent="0.3">
      <c r="A528" s="660" t="s">
        <v>576</v>
      </c>
      <c r="B528" s="661" t="s">
        <v>5894</v>
      </c>
      <c r="C528" s="661" t="s">
        <v>5762</v>
      </c>
      <c r="D528" s="661" t="s">
        <v>6683</v>
      </c>
      <c r="E528" s="661" t="s">
        <v>6684</v>
      </c>
      <c r="F528" s="664"/>
      <c r="G528" s="664"/>
      <c r="H528" s="664"/>
      <c r="I528" s="664"/>
      <c r="J528" s="664"/>
      <c r="K528" s="664"/>
      <c r="L528" s="664"/>
      <c r="M528" s="664"/>
      <c r="N528" s="664">
        <v>1</v>
      </c>
      <c r="O528" s="664">
        <v>2204</v>
      </c>
      <c r="P528" s="677"/>
      <c r="Q528" s="665">
        <v>2204</v>
      </c>
    </row>
    <row r="529" spans="1:17" ht="14.4" customHeight="1" x14ac:dyDescent="0.3">
      <c r="A529" s="660" t="s">
        <v>576</v>
      </c>
      <c r="B529" s="661" t="s">
        <v>5894</v>
      </c>
      <c r="C529" s="661" t="s">
        <v>5762</v>
      </c>
      <c r="D529" s="661" t="s">
        <v>6685</v>
      </c>
      <c r="E529" s="661" t="s">
        <v>6686</v>
      </c>
      <c r="F529" s="664">
        <v>0</v>
      </c>
      <c r="G529" s="664">
        <v>0</v>
      </c>
      <c r="H529" s="664"/>
      <c r="I529" s="664"/>
      <c r="J529" s="664">
        <v>0</v>
      </c>
      <c r="K529" s="664">
        <v>0</v>
      </c>
      <c r="L529" s="664"/>
      <c r="M529" s="664"/>
      <c r="N529" s="664">
        <v>0</v>
      </c>
      <c r="O529" s="664">
        <v>0</v>
      </c>
      <c r="P529" s="677"/>
      <c r="Q529" s="665"/>
    </row>
    <row r="530" spans="1:17" ht="14.4" customHeight="1" x14ac:dyDescent="0.3">
      <c r="A530" s="660" t="s">
        <v>576</v>
      </c>
      <c r="B530" s="661" t="s">
        <v>5894</v>
      </c>
      <c r="C530" s="661" t="s">
        <v>5762</v>
      </c>
      <c r="D530" s="661" t="s">
        <v>6687</v>
      </c>
      <c r="E530" s="661" t="s">
        <v>6688</v>
      </c>
      <c r="F530" s="664">
        <v>1041</v>
      </c>
      <c r="G530" s="664">
        <v>0</v>
      </c>
      <c r="H530" s="664"/>
      <c r="I530" s="664">
        <v>0</v>
      </c>
      <c r="J530" s="664">
        <v>1325</v>
      </c>
      <c r="K530" s="664">
        <v>0</v>
      </c>
      <c r="L530" s="664"/>
      <c r="M530" s="664">
        <v>0</v>
      </c>
      <c r="N530" s="664">
        <v>1443</v>
      </c>
      <c r="O530" s="664">
        <v>0</v>
      </c>
      <c r="P530" s="677"/>
      <c r="Q530" s="665">
        <v>0</v>
      </c>
    </row>
    <row r="531" spans="1:17" ht="14.4" customHeight="1" x14ac:dyDescent="0.3">
      <c r="A531" s="660" t="s">
        <v>576</v>
      </c>
      <c r="B531" s="661" t="s">
        <v>5894</v>
      </c>
      <c r="C531" s="661" t="s">
        <v>5762</v>
      </c>
      <c r="D531" s="661" t="s">
        <v>6689</v>
      </c>
      <c r="E531" s="661" t="s">
        <v>6690</v>
      </c>
      <c r="F531" s="664">
        <v>20</v>
      </c>
      <c r="G531" s="664">
        <v>0</v>
      </c>
      <c r="H531" s="664"/>
      <c r="I531" s="664">
        <v>0</v>
      </c>
      <c r="J531" s="664">
        <v>15</v>
      </c>
      <c r="K531" s="664">
        <v>0</v>
      </c>
      <c r="L531" s="664"/>
      <c r="M531" s="664">
        <v>0</v>
      </c>
      <c r="N531" s="664">
        <v>28</v>
      </c>
      <c r="O531" s="664">
        <v>0</v>
      </c>
      <c r="P531" s="677"/>
      <c r="Q531" s="665">
        <v>0</v>
      </c>
    </row>
    <row r="532" spans="1:17" ht="14.4" customHeight="1" x14ac:dyDescent="0.3">
      <c r="A532" s="660" t="s">
        <v>576</v>
      </c>
      <c r="B532" s="661" t="s">
        <v>5894</v>
      </c>
      <c r="C532" s="661" t="s">
        <v>5762</v>
      </c>
      <c r="D532" s="661" t="s">
        <v>6691</v>
      </c>
      <c r="E532" s="661" t="s">
        <v>6692</v>
      </c>
      <c r="F532" s="664">
        <v>34</v>
      </c>
      <c r="G532" s="664">
        <v>0</v>
      </c>
      <c r="H532" s="664"/>
      <c r="I532" s="664">
        <v>0</v>
      </c>
      <c r="J532" s="664">
        <v>20</v>
      </c>
      <c r="K532" s="664">
        <v>0</v>
      </c>
      <c r="L532" s="664"/>
      <c r="M532" s="664">
        <v>0</v>
      </c>
      <c r="N532" s="664">
        <v>27</v>
      </c>
      <c r="O532" s="664">
        <v>0</v>
      </c>
      <c r="P532" s="677"/>
      <c r="Q532" s="665">
        <v>0</v>
      </c>
    </row>
    <row r="533" spans="1:17" ht="14.4" customHeight="1" x14ac:dyDescent="0.3">
      <c r="A533" s="660" t="s">
        <v>576</v>
      </c>
      <c r="B533" s="661" t="s">
        <v>5894</v>
      </c>
      <c r="C533" s="661" t="s">
        <v>5762</v>
      </c>
      <c r="D533" s="661" t="s">
        <v>6693</v>
      </c>
      <c r="E533" s="661" t="s">
        <v>6694</v>
      </c>
      <c r="F533" s="664">
        <v>72</v>
      </c>
      <c r="G533" s="664">
        <v>0</v>
      </c>
      <c r="H533" s="664"/>
      <c r="I533" s="664">
        <v>0</v>
      </c>
      <c r="J533" s="664">
        <v>97</v>
      </c>
      <c r="K533" s="664">
        <v>0</v>
      </c>
      <c r="L533" s="664"/>
      <c r="M533" s="664">
        <v>0</v>
      </c>
      <c r="N533" s="664">
        <v>112</v>
      </c>
      <c r="O533" s="664">
        <v>0</v>
      </c>
      <c r="P533" s="677"/>
      <c r="Q533" s="665">
        <v>0</v>
      </c>
    </row>
    <row r="534" spans="1:17" ht="14.4" customHeight="1" x14ac:dyDescent="0.3">
      <c r="A534" s="660" t="s">
        <v>576</v>
      </c>
      <c r="B534" s="661" t="s">
        <v>5894</v>
      </c>
      <c r="C534" s="661" t="s">
        <v>5762</v>
      </c>
      <c r="D534" s="661" t="s">
        <v>5930</v>
      </c>
      <c r="E534" s="661" t="s">
        <v>5931</v>
      </c>
      <c r="F534" s="664">
        <v>113</v>
      </c>
      <c r="G534" s="664">
        <v>0</v>
      </c>
      <c r="H534" s="664"/>
      <c r="I534" s="664">
        <v>0</v>
      </c>
      <c r="J534" s="664">
        <v>179</v>
      </c>
      <c r="K534" s="664">
        <v>0</v>
      </c>
      <c r="L534" s="664"/>
      <c r="M534" s="664">
        <v>0</v>
      </c>
      <c r="N534" s="664">
        <v>145</v>
      </c>
      <c r="O534" s="664">
        <v>0</v>
      </c>
      <c r="P534" s="677"/>
      <c r="Q534" s="665">
        <v>0</v>
      </c>
    </row>
    <row r="535" spans="1:17" ht="14.4" customHeight="1" x14ac:dyDescent="0.3">
      <c r="A535" s="660" t="s">
        <v>576</v>
      </c>
      <c r="B535" s="661" t="s">
        <v>5894</v>
      </c>
      <c r="C535" s="661" t="s">
        <v>5762</v>
      </c>
      <c r="D535" s="661" t="s">
        <v>5819</v>
      </c>
      <c r="E535" s="661" t="s">
        <v>5820</v>
      </c>
      <c r="F535" s="664">
        <v>43</v>
      </c>
      <c r="G535" s="664">
        <v>46698</v>
      </c>
      <c r="H535" s="664">
        <v>1</v>
      </c>
      <c r="I535" s="664">
        <v>1086</v>
      </c>
      <c r="J535" s="664">
        <v>56</v>
      </c>
      <c r="K535" s="664">
        <v>61126</v>
      </c>
      <c r="L535" s="664">
        <v>1.3089639813268235</v>
      </c>
      <c r="M535" s="664">
        <v>1091.5357142857142</v>
      </c>
      <c r="N535" s="664">
        <v>56</v>
      </c>
      <c r="O535" s="664">
        <v>61600</v>
      </c>
      <c r="P535" s="677">
        <v>1.3191143089639814</v>
      </c>
      <c r="Q535" s="665">
        <v>1100</v>
      </c>
    </row>
    <row r="536" spans="1:17" ht="14.4" customHeight="1" x14ac:dyDescent="0.3">
      <c r="A536" s="660" t="s">
        <v>576</v>
      </c>
      <c r="B536" s="661" t="s">
        <v>5894</v>
      </c>
      <c r="C536" s="661" t="s">
        <v>5762</v>
      </c>
      <c r="D536" s="661" t="s">
        <v>6695</v>
      </c>
      <c r="E536" s="661" t="s">
        <v>6696</v>
      </c>
      <c r="F536" s="664">
        <v>5375</v>
      </c>
      <c r="G536" s="664">
        <v>0</v>
      </c>
      <c r="H536" s="664"/>
      <c r="I536" s="664">
        <v>0</v>
      </c>
      <c r="J536" s="664"/>
      <c r="K536" s="664"/>
      <c r="L536" s="664"/>
      <c r="M536" s="664"/>
      <c r="N536" s="664"/>
      <c r="O536" s="664"/>
      <c r="P536" s="677"/>
      <c r="Q536" s="665"/>
    </row>
    <row r="537" spans="1:17" ht="14.4" customHeight="1" x14ac:dyDescent="0.3">
      <c r="A537" s="660" t="s">
        <v>576</v>
      </c>
      <c r="B537" s="661" t="s">
        <v>5894</v>
      </c>
      <c r="C537" s="661" t="s">
        <v>5762</v>
      </c>
      <c r="D537" s="661" t="s">
        <v>6697</v>
      </c>
      <c r="E537" s="661" t="s">
        <v>6698</v>
      </c>
      <c r="F537" s="664">
        <v>148</v>
      </c>
      <c r="G537" s="664">
        <v>838554</v>
      </c>
      <c r="H537" s="664">
        <v>1</v>
      </c>
      <c r="I537" s="664">
        <v>5665.905405405405</v>
      </c>
      <c r="J537" s="664">
        <v>148</v>
      </c>
      <c r="K537" s="664">
        <v>840339</v>
      </c>
      <c r="L537" s="664">
        <v>1.00212866434362</v>
      </c>
      <c r="M537" s="664">
        <v>5677.9662162162158</v>
      </c>
      <c r="N537" s="664">
        <v>164</v>
      </c>
      <c r="O537" s="664">
        <v>934463</v>
      </c>
      <c r="P537" s="677">
        <v>1.1143742680852993</v>
      </c>
      <c r="Q537" s="665">
        <v>5697.9451219512193</v>
      </c>
    </row>
    <row r="538" spans="1:17" ht="14.4" customHeight="1" x14ac:dyDescent="0.3">
      <c r="A538" s="660" t="s">
        <v>576</v>
      </c>
      <c r="B538" s="661" t="s">
        <v>5894</v>
      </c>
      <c r="C538" s="661" t="s">
        <v>5762</v>
      </c>
      <c r="D538" s="661" t="s">
        <v>5825</v>
      </c>
      <c r="E538" s="661" t="s">
        <v>5826</v>
      </c>
      <c r="F538" s="664">
        <v>19</v>
      </c>
      <c r="G538" s="664">
        <v>1539</v>
      </c>
      <c r="H538" s="664">
        <v>1</v>
      </c>
      <c r="I538" s="664">
        <v>81</v>
      </c>
      <c r="J538" s="664">
        <v>12</v>
      </c>
      <c r="K538" s="664">
        <v>977</v>
      </c>
      <c r="L538" s="664">
        <v>0.63482781026640678</v>
      </c>
      <c r="M538" s="664">
        <v>81.416666666666671</v>
      </c>
      <c r="N538" s="664"/>
      <c r="O538" s="664"/>
      <c r="P538" s="677"/>
      <c r="Q538" s="665"/>
    </row>
    <row r="539" spans="1:17" ht="14.4" customHeight="1" x14ac:dyDescent="0.3">
      <c r="A539" s="660" t="s">
        <v>576</v>
      </c>
      <c r="B539" s="661" t="s">
        <v>5894</v>
      </c>
      <c r="C539" s="661" t="s">
        <v>5762</v>
      </c>
      <c r="D539" s="661" t="s">
        <v>6699</v>
      </c>
      <c r="E539" s="661" t="s">
        <v>6700</v>
      </c>
      <c r="F539" s="664">
        <v>1</v>
      </c>
      <c r="G539" s="664">
        <v>3909</v>
      </c>
      <c r="H539" s="664">
        <v>1</v>
      </c>
      <c r="I539" s="664">
        <v>3909</v>
      </c>
      <c r="J539" s="664">
        <v>3</v>
      </c>
      <c r="K539" s="664">
        <v>11795</v>
      </c>
      <c r="L539" s="664">
        <v>3.0173957533896139</v>
      </c>
      <c r="M539" s="664">
        <v>3931.6666666666665</v>
      </c>
      <c r="N539" s="664">
        <v>1</v>
      </c>
      <c r="O539" s="664">
        <v>3958</v>
      </c>
      <c r="P539" s="677">
        <v>1.0125351752366334</v>
      </c>
      <c r="Q539" s="665">
        <v>3958</v>
      </c>
    </row>
    <row r="540" spans="1:17" ht="14.4" customHeight="1" x14ac:dyDescent="0.3">
      <c r="A540" s="660" t="s">
        <v>576</v>
      </c>
      <c r="B540" s="661" t="s">
        <v>5894</v>
      </c>
      <c r="C540" s="661" t="s">
        <v>5762</v>
      </c>
      <c r="D540" s="661" t="s">
        <v>6701</v>
      </c>
      <c r="E540" s="661" t="s">
        <v>6702</v>
      </c>
      <c r="F540" s="664">
        <v>4980</v>
      </c>
      <c r="G540" s="664">
        <v>5543736</v>
      </c>
      <c r="H540" s="664">
        <v>1</v>
      </c>
      <c r="I540" s="664">
        <v>1113.2</v>
      </c>
      <c r="J540" s="664">
        <v>5368</v>
      </c>
      <c r="K540" s="664">
        <v>5842434</v>
      </c>
      <c r="L540" s="664">
        <v>1.0538802713549129</v>
      </c>
      <c r="M540" s="664">
        <v>1088.3818926974664</v>
      </c>
      <c r="N540" s="664">
        <v>5296</v>
      </c>
      <c r="O540" s="664">
        <v>5762025</v>
      </c>
      <c r="P540" s="677">
        <v>1.0393757927866696</v>
      </c>
      <c r="Q540" s="665">
        <v>1087.9956570996978</v>
      </c>
    </row>
    <row r="541" spans="1:17" ht="14.4" customHeight="1" x14ac:dyDescent="0.3">
      <c r="A541" s="660" t="s">
        <v>576</v>
      </c>
      <c r="B541" s="661" t="s">
        <v>5894</v>
      </c>
      <c r="C541" s="661" t="s">
        <v>5762</v>
      </c>
      <c r="D541" s="661" t="s">
        <v>6703</v>
      </c>
      <c r="E541" s="661" t="s">
        <v>6704</v>
      </c>
      <c r="F541" s="664">
        <v>1</v>
      </c>
      <c r="G541" s="664">
        <v>3506</v>
      </c>
      <c r="H541" s="664">
        <v>1</v>
      </c>
      <c r="I541" s="664">
        <v>3506</v>
      </c>
      <c r="J541" s="664">
        <v>4</v>
      </c>
      <c r="K541" s="664">
        <v>14078</v>
      </c>
      <c r="L541" s="664">
        <v>4.0154021677124927</v>
      </c>
      <c r="M541" s="664">
        <v>3519.5</v>
      </c>
      <c r="N541" s="664">
        <v>8</v>
      </c>
      <c r="O541" s="664">
        <v>28360</v>
      </c>
      <c r="P541" s="677">
        <v>8.0889903023388481</v>
      </c>
      <c r="Q541" s="665">
        <v>3545</v>
      </c>
    </row>
    <row r="542" spans="1:17" ht="14.4" customHeight="1" x14ac:dyDescent="0.3">
      <c r="A542" s="660" t="s">
        <v>576</v>
      </c>
      <c r="B542" s="661" t="s">
        <v>5894</v>
      </c>
      <c r="C542" s="661" t="s">
        <v>5762</v>
      </c>
      <c r="D542" s="661" t="s">
        <v>5839</v>
      </c>
      <c r="E542" s="661" t="s">
        <v>5840</v>
      </c>
      <c r="F542" s="664"/>
      <c r="G542" s="664"/>
      <c r="H542" s="664"/>
      <c r="I542" s="664"/>
      <c r="J542" s="664">
        <v>2</v>
      </c>
      <c r="K542" s="664">
        <v>766</v>
      </c>
      <c r="L542" s="664"/>
      <c r="M542" s="664">
        <v>383</v>
      </c>
      <c r="N542" s="664"/>
      <c r="O542" s="664"/>
      <c r="P542" s="677"/>
      <c r="Q542" s="665"/>
    </row>
    <row r="543" spans="1:17" ht="14.4" customHeight="1" x14ac:dyDescent="0.3">
      <c r="A543" s="660" t="s">
        <v>576</v>
      </c>
      <c r="B543" s="661" t="s">
        <v>5894</v>
      </c>
      <c r="C543" s="661" t="s">
        <v>5762</v>
      </c>
      <c r="D543" s="661" t="s">
        <v>5844</v>
      </c>
      <c r="E543" s="661" t="s">
        <v>5845</v>
      </c>
      <c r="F543" s="664">
        <v>19</v>
      </c>
      <c r="G543" s="664">
        <v>0</v>
      </c>
      <c r="H543" s="664"/>
      <c r="I543" s="664">
        <v>0</v>
      </c>
      <c r="J543" s="664">
        <v>4</v>
      </c>
      <c r="K543" s="664">
        <v>0</v>
      </c>
      <c r="L543" s="664"/>
      <c r="M543" s="664">
        <v>0</v>
      </c>
      <c r="N543" s="664">
        <v>6</v>
      </c>
      <c r="O543" s="664">
        <v>0</v>
      </c>
      <c r="P543" s="677"/>
      <c r="Q543" s="665">
        <v>0</v>
      </c>
    </row>
    <row r="544" spans="1:17" ht="14.4" customHeight="1" x14ac:dyDescent="0.3">
      <c r="A544" s="660" t="s">
        <v>576</v>
      </c>
      <c r="B544" s="661" t="s">
        <v>5894</v>
      </c>
      <c r="C544" s="661" t="s">
        <v>5762</v>
      </c>
      <c r="D544" s="661" t="s">
        <v>6705</v>
      </c>
      <c r="E544" s="661" t="s">
        <v>6706</v>
      </c>
      <c r="F544" s="664">
        <v>4</v>
      </c>
      <c r="G544" s="664">
        <v>10984</v>
      </c>
      <c r="H544" s="664">
        <v>1</v>
      </c>
      <c r="I544" s="664">
        <v>2746</v>
      </c>
      <c r="J544" s="664">
        <v>2</v>
      </c>
      <c r="K544" s="664">
        <v>5513</v>
      </c>
      <c r="L544" s="664">
        <v>0.50191187181354702</v>
      </c>
      <c r="M544" s="664">
        <v>2756.5</v>
      </c>
      <c r="N544" s="664">
        <v>4</v>
      </c>
      <c r="O544" s="664">
        <v>11104</v>
      </c>
      <c r="P544" s="677">
        <v>1.010924981791697</v>
      </c>
      <c r="Q544" s="665">
        <v>2776</v>
      </c>
    </row>
    <row r="545" spans="1:17" ht="14.4" customHeight="1" x14ac:dyDescent="0.3">
      <c r="A545" s="660" t="s">
        <v>576</v>
      </c>
      <c r="B545" s="661" t="s">
        <v>5894</v>
      </c>
      <c r="C545" s="661" t="s">
        <v>5762</v>
      </c>
      <c r="D545" s="661" t="s">
        <v>5848</v>
      </c>
      <c r="E545" s="661" t="s">
        <v>5849</v>
      </c>
      <c r="F545" s="664">
        <v>1075</v>
      </c>
      <c r="G545" s="664">
        <v>369764</v>
      </c>
      <c r="H545" s="664">
        <v>1</v>
      </c>
      <c r="I545" s="664">
        <v>343.96651162790698</v>
      </c>
      <c r="J545" s="664">
        <v>1111</v>
      </c>
      <c r="K545" s="664">
        <v>382992</v>
      </c>
      <c r="L545" s="664">
        <v>1.0357741694702567</v>
      </c>
      <c r="M545" s="664">
        <v>344.72727272727275</v>
      </c>
      <c r="N545" s="664">
        <v>1026</v>
      </c>
      <c r="O545" s="664">
        <v>358072</v>
      </c>
      <c r="P545" s="677">
        <v>0.96837983146006645</v>
      </c>
      <c r="Q545" s="665">
        <v>348.99805068226124</v>
      </c>
    </row>
    <row r="546" spans="1:17" ht="14.4" customHeight="1" x14ac:dyDescent="0.3">
      <c r="A546" s="660" t="s">
        <v>576</v>
      </c>
      <c r="B546" s="661" t="s">
        <v>5894</v>
      </c>
      <c r="C546" s="661" t="s">
        <v>5762</v>
      </c>
      <c r="D546" s="661" t="s">
        <v>5850</v>
      </c>
      <c r="E546" s="661" t="s">
        <v>5851</v>
      </c>
      <c r="F546" s="664">
        <v>4</v>
      </c>
      <c r="G546" s="664">
        <v>1722</v>
      </c>
      <c r="H546" s="664">
        <v>1</v>
      </c>
      <c r="I546" s="664">
        <v>430.5</v>
      </c>
      <c r="J546" s="664">
        <v>2</v>
      </c>
      <c r="K546" s="664">
        <v>870</v>
      </c>
      <c r="L546" s="664">
        <v>0.50522648083623689</v>
      </c>
      <c r="M546" s="664">
        <v>435</v>
      </c>
      <c r="N546" s="664">
        <v>4</v>
      </c>
      <c r="O546" s="664">
        <v>1744</v>
      </c>
      <c r="P546" s="677">
        <v>1.0127758420441346</v>
      </c>
      <c r="Q546" s="665">
        <v>436</v>
      </c>
    </row>
    <row r="547" spans="1:17" ht="14.4" customHeight="1" x14ac:dyDescent="0.3">
      <c r="A547" s="660" t="s">
        <v>576</v>
      </c>
      <c r="B547" s="661" t="s">
        <v>5894</v>
      </c>
      <c r="C547" s="661" t="s">
        <v>5762</v>
      </c>
      <c r="D547" s="661" t="s">
        <v>6707</v>
      </c>
      <c r="E547" s="661" t="s">
        <v>6708</v>
      </c>
      <c r="F547" s="664">
        <v>9</v>
      </c>
      <c r="G547" s="664">
        <v>35550</v>
      </c>
      <c r="H547" s="664">
        <v>1</v>
      </c>
      <c r="I547" s="664">
        <v>3950</v>
      </c>
      <c r="J547" s="664">
        <v>30</v>
      </c>
      <c r="K547" s="664">
        <v>63443</v>
      </c>
      <c r="L547" s="664">
        <v>1.7846132208157524</v>
      </c>
      <c r="M547" s="664">
        <v>2114.7666666666669</v>
      </c>
      <c r="N547" s="664">
        <v>19</v>
      </c>
      <c r="O547" s="664">
        <v>75791</v>
      </c>
      <c r="P547" s="677">
        <v>2.1319549929676511</v>
      </c>
      <c r="Q547" s="665">
        <v>3989</v>
      </c>
    </row>
    <row r="548" spans="1:17" ht="14.4" customHeight="1" x14ac:dyDescent="0.3">
      <c r="A548" s="660" t="s">
        <v>576</v>
      </c>
      <c r="B548" s="661" t="s">
        <v>5894</v>
      </c>
      <c r="C548" s="661" t="s">
        <v>5762</v>
      </c>
      <c r="D548" s="661" t="s">
        <v>6709</v>
      </c>
      <c r="E548" s="661" t="s">
        <v>6710</v>
      </c>
      <c r="F548" s="664">
        <v>110</v>
      </c>
      <c r="G548" s="664">
        <v>0</v>
      </c>
      <c r="H548" s="664"/>
      <c r="I548" s="664">
        <v>0</v>
      </c>
      <c r="J548" s="664">
        <v>136</v>
      </c>
      <c r="K548" s="664">
        <v>0</v>
      </c>
      <c r="L548" s="664"/>
      <c r="M548" s="664">
        <v>0</v>
      </c>
      <c r="N548" s="664">
        <v>127</v>
      </c>
      <c r="O548" s="664">
        <v>0</v>
      </c>
      <c r="P548" s="677"/>
      <c r="Q548" s="665">
        <v>0</v>
      </c>
    </row>
    <row r="549" spans="1:17" ht="14.4" customHeight="1" x14ac:dyDescent="0.3">
      <c r="A549" s="660" t="s">
        <v>576</v>
      </c>
      <c r="B549" s="661" t="s">
        <v>5894</v>
      </c>
      <c r="C549" s="661" t="s">
        <v>5762</v>
      </c>
      <c r="D549" s="661" t="s">
        <v>5852</v>
      </c>
      <c r="E549" s="661" t="s">
        <v>5853</v>
      </c>
      <c r="F549" s="664">
        <v>1</v>
      </c>
      <c r="G549" s="664">
        <v>694</v>
      </c>
      <c r="H549" s="664">
        <v>1</v>
      </c>
      <c r="I549" s="664">
        <v>694</v>
      </c>
      <c r="J549" s="664">
        <v>1</v>
      </c>
      <c r="K549" s="664">
        <v>701</v>
      </c>
      <c r="L549" s="664">
        <v>1.0100864553314122</v>
      </c>
      <c r="M549" s="664">
        <v>701</v>
      </c>
      <c r="N549" s="664">
        <v>3</v>
      </c>
      <c r="O549" s="664">
        <v>2112</v>
      </c>
      <c r="P549" s="677">
        <v>3.043227665706052</v>
      </c>
      <c r="Q549" s="665">
        <v>704</v>
      </c>
    </row>
    <row r="550" spans="1:17" ht="14.4" customHeight="1" x14ac:dyDescent="0.3">
      <c r="A550" s="660" t="s">
        <v>576</v>
      </c>
      <c r="B550" s="661" t="s">
        <v>5894</v>
      </c>
      <c r="C550" s="661" t="s">
        <v>5762</v>
      </c>
      <c r="D550" s="661" t="s">
        <v>6711</v>
      </c>
      <c r="E550" s="661" t="s">
        <v>6712</v>
      </c>
      <c r="F550" s="664">
        <v>18</v>
      </c>
      <c r="G550" s="664">
        <v>83754</v>
      </c>
      <c r="H550" s="664">
        <v>1</v>
      </c>
      <c r="I550" s="664">
        <v>4653</v>
      </c>
      <c r="J550" s="664">
        <v>25</v>
      </c>
      <c r="K550" s="664">
        <v>107250</v>
      </c>
      <c r="L550" s="664">
        <v>1.2805358550039401</v>
      </c>
      <c r="M550" s="664">
        <v>4290</v>
      </c>
      <c r="N550" s="664">
        <v>20</v>
      </c>
      <c r="O550" s="664">
        <v>93660</v>
      </c>
      <c r="P550" s="677">
        <v>1.1182749480621821</v>
      </c>
      <c r="Q550" s="665">
        <v>4683</v>
      </c>
    </row>
    <row r="551" spans="1:17" ht="14.4" customHeight="1" x14ac:dyDescent="0.3">
      <c r="A551" s="660" t="s">
        <v>576</v>
      </c>
      <c r="B551" s="661" t="s">
        <v>5894</v>
      </c>
      <c r="C551" s="661" t="s">
        <v>5762</v>
      </c>
      <c r="D551" s="661" t="s">
        <v>6713</v>
      </c>
      <c r="E551" s="661" t="s">
        <v>6714</v>
      </c>
      <c r="F551" s="664">
        <v>103</v>
      </c>
      <c r="G551" s="664">
        <v>675165</v>
      </c>
      <c r="H551" s="664">
        <v>1</v>
      </c>
      <c r="I551" s="664">
        <v>6555</v>
      </c>
      <c r="J551" s="664">
        <v>125</v>
      </c>
      <c r="K551" s="664">
        <v>821295</v>
      </c>
      <c r="L551" s="664">
        <v>1.216435982315434</v>
      </c>
      <c r="M551" s="664">
        <v>6570.36</v>
      </c>
      <c r="N551" s="664">
        <v>125</v>
      </c>
      <c r="O551" s="664">
        <v>826625</v>
      </c>
      <c r="P551" s="677">
        <v>1.2243303488776818</v>
      </c>
      <c r="Q551" s="665">
        <v>6613</v>
      </c>
    </row>
    <row r="552" spans="1:17" ht="14.4" customHeight="1" x14ac:dyDescent="0.3">
      <c r="A552" s="660" t="s">
        <v>576</v>
      </c>
      <c r="B552" s="661" t="s">
        <v>5894</v>
      </c>
      <c r="C552" s="661" t="s">
        <v>5762</v>
      </c>
      <c r="D552" s="661" t="s">
        <v>5943</v>
      </c>
      <c r="E552" s="661" t="s">
        <v>5944</v>
      </c>
      <c r="F552" s="664">
        <v>2</v>
      </c>
      <c r="G552" s="664">
        <v>1690</v>
      </c>
      <c r="H552" s="664">
        <v>1</v>
      </c>
      <c r="I552" s="664">
        <v>845</v>
      </c>
      <c r="J552" s="664">
        <v>4</v>
      </c>
      <c r="K552" s="664">
        <v>3400</v>
      </c>
      <c r="L552" s="664">
        <v>2.0118343195266273</v>
      </c>
      <c r="M552" s="664">
        <v>850</v>
      </c>
      <c r="N552" s="664">
        <v>15</v>
      </c>
      <c r="O552" s="664">
        <v>12780</v>
      </c>
      <c r="P552" s="677">
        <v>7.5621301775147929</v>
      </c>
      <c r="Q552" s="665">
        <v>852</v>
      </c>
    </row>
    <row r="553" spans="1:17" ht="14.4" customHeight="1" x14ac:dyDescent="0.3">
      <c r="A553" s="660" t="s">
        <v>576</v>
      </c>
      <c r="B553" s="661" t="s">
        <v>5894</v>
      </c>
      <c r="C553" s="661" t="s">
        <v>5762</v>
      </c>
      <c r="D553" s="661" t="s">
        <v>5934</v>
      </c>
      <c r="E553" s="661" t="s">
        <v>5935</v>
      </c>
      <c r="F553" s="664">
        <v>29</v>
      </c>
      <c r="G553" s="664">
        <v>3248</v>
      </c>
      <c r="H553" s="664">
        <v>1</v>
      </c>
      <c r="I553" s="664">
        <v>112</v>
      </c>
      <c r="J553" s="664">
        <v>15</v>
      </c>
      <c r="K553" s="664">
        <v>1692</v>
      </c>
      <c r="L553" s="664">
        <v>0.52093596059113301</v>
      </c>
      <c r="M553" s="664">
        <v>112.8</v>
      </c>
      <c r="N553" s="664">
        <v>16</v>
      </c>
      <c r="O553" s="664">
        <v>1824</v>
      </c>
      <c r="P553" s="677">
        <v>0.56157635467980294</v>
      </c>
      <c r="Q553" s="665">
        <v>114</v>
      </c>
    </row>
    <row r="554" spans="1:17" ht="14.4" customHeight="1" x14ac:dyDescent="0.3">
      <c r="A554" s="660" t="s">
        <v>576</v>
      </c>
      <c r="B554" s="661" t="s">
        <v>5894</v>
      </c>
      <c r="C554" s="661" t="s">
        <v>5762</v>
      </c>
      <c r="D554" s="661" t="s">
        <v>6715</v>
      </c>
      <c r="E554" s="661" t="s">
        <v>6716</v>
      </c>
      <c r="F554" s="664">
        <v>3</v>
      </c>
      <c r="G554" s="664">
        <v>12777</v>
      </c>
      <c r="H554" s="664">
        <v>1</v>
      </c>
      <c r="I554" s="664">
        <v>4259</v>
      </c>
      <c r="J554" s="664"/>
      <c r="K554" s="664"/>
      <c r="L554" s="664"/>
      <c r="M554" s="664"/>
      <c r="N554" s="664"/>
      <c r="O554" s="664"/>
      <c r="P554" s="677"/>
      <c r="Q554" s="665"/>
    </row>
    <row r="555" spans="1:17" ht="14.4" customHeight="1" x14ac:dyDescent="0.3">
      <c r="A555" s="660" t="s">
        <v>576</v>
      </c>
      <c r="B555" s="661" t="s">
        <v>5894</v>
      </c>
      <c r="C555" s="661" t="s">
        <v>5762</v>
      </c>
      <c r="D555" s="661" t="s">
        <v>6717</v>
      </c>
      <c r="E555" s="661" t="s">
        <v>6718</v>
      </c>
      <c r="F555" s="664">
        <v>2</v>
      </c>
      <c r="G555" s="664">
        <v>7190</v>
      </c>
      <c r="H555" s="664">
        <v>1</v>
      </c>
      <c r="I555" s="664">
        <v>3595</v>
      </c>
      <c r="J555" s="664">
        <v>3</v>
      </c>
      <c r="K555" s="664">
        <v>10815</v>
      </c>
      <c r="L555" s="664">
        <v>1.5041724617524339</v>
      </c>
      <c r="M555" s="664">
        <v>3605</v>
      </c>
      <c r="N555" s="664">
        <v>1</v>
      </c>
      <c r="O555" s="664">
        <v>3654</v>
      </c>
      <c r="P555" s="677">
        <v>0.50820584144645342</v>
      </c>
      <c r="Q555" s="665">
        <v>3654</v>
      </c>
    </row>
    <row r="556" spans="1:17" ht="14.4" customHeight="1" x14ac:dyDescent="0.3">
      <c r="A556" s="660" t="s">
        <v>576</v>
      </c>
      <c r="B556" s="661" t="s">
        <v>5894</v>
      </c>
      <c r="C556" s="661" t="s">
        <v>5762</v>
      </c>
      <c r="D556" s="661" t="s">
        <v>6719</v>
      </c>
      <c r="E556" s="661" t="s">
        <v>6720</v>
      </c>
      <c r="F556" s="664"/>
      <c r="G556" s="664"/>
      <c r="H556" s="664"/>
      <c r="I556" s="664"/>
      <c r="J556" s="664"/>
      <c r="K556" s="664"/>
      <c r="L556" s="664"/>
      <c r="M556" s="664"/>
      <c r="N556" s="664">
        <v>1</v>
      </c>
      <c r="O556" s="664">
        <v>872</v>
      </c>
      <c r="P556" s="677"/>
      <c r="Q556" s="665">
        <v>872</v>
      </c>
    </row>
    <row r="557" spans="1:17" ht="14.4" customHeight="1" x14ac:dyDescent="0.3">
      <c r="A557" s="660" t="s">
        <v>576</v>
      </c>
      <c r="B557" s="661" t="s">
        <v>5894</v>
      </c>
      <c r="C557" s="661" t="s">
        <v>5762</v>
      </c>
      <c r="D557" s="661" t="s">
        <v>5858</v>
      </c>
      <c r="E557" s="661" t="s">
        <v>5859</v>
      </c>
      <c r="F557" s="664">
        <v>1</v>
      </c>
      <c r="G557" s="664">
        <v>177</v>
      </c>
      <c r="H557" s="664">
        <v>1</v>
      </c>
      <c r="I557" s="664">
        <v>177</v>
      </c>
      <c r="J557" s="664"/>
      <c r="K557" s="664"/>
      <c r="L557" s="664"/>
      <c r="M557" s="664"/>
      <c r="N557" s="664"/>
      <c r="O557" s="664"/>
      <c r="P557" s="677"/>
      <c r="Q557" s="665"/>
    </row>
    <row r="558" spans="1:17" ht="14.4" customHeight="1" x14ac:dyDescent="0.3">
      <c r="A558" s="660" t="s">
        <v>576</v>
      </c>
      <c r="B558" s="661" t="s">
        <v>5894</v>
      </c>
      <c r="C558" s="661" t="s">
        <v>5762</v>
      </c>
      <c r="D558" s="661" t="s">
        <v>6721</v>
      </c>
      <c r="E558" s="661" t="s">
        <v>6722</v>
      </c>
      <c r="F558" s="664">
        <v>2</v>
      </c>
      <c r="G558" s="664">
        <v>3538</v>
      </c>
      <c r="H558" s="664">
        <v>1</v>
      </c>
      <c r="I558" s="664">
        <v>1769</v>
      </c>
      <c r="J558" s="664">
        <v>2</v>
      </c>
      <c r="K558" s="664">
        <v>3566</v>
      </c>
      <c r="L558" s="664">
        <v>1.0079140757490108</v>
      </c>
      <c r="M558" s="664">
        <v>1783</v>
      </c>
      <c r="N558" s="664">
        <v>4</v>
      </c>
      <c r="O558" s="664">
        <v>7156</v>
      </c>
      <c r="P558" s="677">
        <v>2.0226116449971734</v>
      </c>
      <c r="Q558" s="665">
        <v>1789</v>
      </c>
    </row>
    <row r="559" spans="1:17" ht="14.4" customHeight="1" x14ac:dyDescent="0.3">
      <c r="A559" s="660" t="s">
        <v>576</v>
      </c>
      <c r="B559" s="661" t="s">
        <v>5894</v>
      </c>
      <c r="C559" s="661" t="s">
        <v>5762</v>
      </c>
      <c r="D559" s="661" t="s">
        <v>6723</v>
      </c>
      <c r="E559" s="661" t="s">
        <v>6724</v>
      </c>
      <c r="F559" s="664"/>
      <c r="G559" s="664"/>
      <c r="H559" s="664"/>
      <c r="I559" s="664"/>
      <c r="J559" s="664"/>
      <c r="K559" s="664"/>
      <c r="L559" s="664"/>
      <c r="M559" s="664"/>
      <c r="N559" s="664">
        <v>2</v>
      </c>
      <c r="O559" s="664">
        <v>224</v>
      </c>
      <c r="P559" s="677"/>
      <c r="Q559" s="665">
        <v>112</v>
      </c>
    </row>
    <row r="560" spans="1:17" ht="14.4" customHeight="1" x14ac:dyDescent="0.3">
      <c r="A560" s="660" t="s">
        <v>576</v>
      </c>
      <c r="B560" s="661" t="s">
        <v>5894</v>
      </c>
      <c r="C560" s="661" t="s">
        <v>5762</v>
      </c>
      <c r="D560" s="661" t="s">
        <v>5860</v>
      </c>
      <c r="E560" s="661" t="s">
        <v>5861</v>
      </c>
      <c r="F560" s="664">
        <v>1</v>
      </c>
      <c r="G560" s="664">
        <v>1277</v>
      </c>
      <c r="H560" s="664">
        <v>1</v>
      </c>
      <c r="I560" s="664">
        <v>1277</v>
      </c>
      <c r="J560" s="664"/>
      <c r="K560" s="664"/>
      <c r="L560" s="664"/>
      <c r="M560" s="664"/>
      <c r="N560" s="664">
        <v>1</v>
      </c>
      <c r="O560" s="664">
        <v>1288</v>
      </c>
      <c r="P560" s="677">
        <v>1.0086139389193423</v>
      </c>
      <c r="Q560" s="665">
        <v>1288</v>
      </c>
    </row>
    <row r="561" spans="1:17" ht="14.4" customHeight="1" x14ac:dyDescent="0.3">
      <c r="A561" s="660" t="s">
        <v>576</v>
      </c>
      <c r="B561" s="661" t="s">
        <v>5894</v>
      </c>
      <c r="C561" s="661" t="s">
        <v>5762</v>
      </c>
      <c r="D561" s="661" t="s">
        <v>5862</v>
      </c>
      <c r="E561" s="661" t="s">
        <v>5863</v>
      </c>
      <c r="F561" s="664">
        <v>16</v>
      </c>
      <c r="G561" s="664">
        <v>2575</v>
      </c>
      <c r="H561" s="664">
        <v>1</v>
      </c>
      <c r="I561" s="664">
        <v>160.9375</v>
      </c>
      <c r="J561" s="664">
        <v>1</v>
      </c>
      <c r="K561" s="664">
        <v>161</v>
      </c>
      <c r="L561" s="664">
        <v>6.2524271844660195E-2</v>
      </c>
      <c r="M561" s="664">
        <v>161</v>
      </c>
      <c r="N561" s="664">
        <v>10</v>
      </c>
      <c r="O561" s="664">
        <v>3110</v>
      </c>
      <c r="P561" s="677">
        <v>1.2077669902912622</v>
      </c>
      <c r="Q561" s="665">
        <v>311</v>
      </c>
    </row>
    <row r="562" spans="1:17" ht="14.4" customHeight="1" x14ac:dyDescent="0.3">
      <c r="A562" s="660" t="s">
        <v>576</v>
      </c>
      <c r="B562" s="661" t="s">
        <v>5894</v>
      </c>
      <c r="C562" s="661" t="s">
        <v>5762</v>
      </c>
      <c r="D562" s="661" t="s">
        <v>5864</v>
      </c>
      <c r="E562" s="661" t="s">
        <v>5865</v>
      </c>
      <c r="F562" s="664">
        <v>20</v>
      </c>
      <c r="G562" s="664">
        <v>9600</v>
      </c>
      <c r="H562" s="664">
        <v>1</v>
      </c>
      <c r="I562" s="664">
        <v>480</v>
      </c>
      <c r="J562" s="664">
        <v>5</v>
      </c>
      <c r="K562" s="664">
        <v>2415</v>
      </c>
      <c r="L562" s="664">
        <v>0.25156250000000002</v>
      </c>
      <c r="M562" s="664">
        <v>483</v>
      </c>
      <c r="N562" s="664">
        <v>9</v>
      </c>
      <c r="O562" s="664">
        <v>4383</v>
      </c>
      <c r="P562" s="677">
        <v>0.45656249999999998</v>
      </c>
      <c r="Q562" s="665">
        <v>487</v>
      </c>
    </row>
    <row r="563" spans="1:17" ht="14.4" customHeight="1" x14ac:dyDescent="0.3">
      <c r="A563" s="660" t="s">
        <v>576</v>
      </c>
      <c r="B563" s="661" t="s">
        <v>5894</v>
      </c>
      <c r="C563" s="661" t="s">
        <v>5762</v>
      </c>
      <c r="D563" s="661" t="s">
        <v>6725</v>
      </c>
      <c r="E563" s="661" t="s">
        <v>6726</v>
      </c>
      <c r="F563" s="664">
        <v>1</v>
      </c>
      <c r="G563" s="664">
        <v>4556</v>
      </c>
      <c r="H563" s="664">
        <v>1</v>
      </c>
      <c r="I563" s="664">
        <v>4556</v>
      </c>
      <c r="J563" s="664">
        <v>2</v>
      </c>
      <c r="K563" s="664">
        <v>9180</v>
      </c>
      <c r="L563" s="664">
        <v>2.0149253731343282</v>
      </c>
      <c r="M563" s="664">
        <v>4590</v>
      </c>
      <c r="N563" s="664">
        <v>1</v>
      </c>
      <c r="O563" s="664">
        <v>4605</v>
      </c>
      <c r="P563" s="677">
        <v>1.0107550482879719</v>
      </c>
      <c r="Q563" s="665">
        <v>4605</v>
      </c>
    </row>
    <row r="564" spans="1:17" ht="14.4" customHeight="1" x14ac:dyDescent="0.3">
      <c r="A564" s="660" t="s">
        <v>576</v>
      </c>
      <c r="B564" s="661" t="s">
        <v>5894</v>
      </c>
      <c r="C564" s="661" t="s">
        <v>5762</v>
      </c>
      <c r="D564" s="661" t="s">
        <v>6727</v>
      </c>
      <c r="E564" s="661" t="s">
        <v>6728</v>
      </c>
      <c r="F564" s="664">
        <v>3</v>
      </c>
      <c r="G564" s="664">
        <v>11751</v>
      </c>
      <c r="H564" s="664">
        <v>1</v>
      </c>
      <c r="I564" s="664">
        <v>3917</v>
      </c>
      <c r="J564" s="664">
        <v>1</v>
      </c>
      <c r="K564" s="664">
        <v>3917</v>
      </c>
      <c r="L564" s="664">
        <v>0.33333333333333331</v>
      </c>
      <c r="M564" s="664">
        <v>3917</v>
      </c>
      <c r="N564" s="664"/>
      <c r="O564" s="664"/>
      <c r="P564" s="677"/>
      <c r="Q564" s="665"/>
    </row>
    <row r="565" spans="1:17" ht="14.4" customHeight="1" x14ac:dyDescent="0.3">
      <c r="A565" s="660" t="s">
        <v>576</v>
      </c>
      <c r="B565" s="661" t="s">
        <v>5894</v>
      </c>
      <c r="C565" s="661" t="s">
        <v>5762</v>
      </c>
      <c r="D565" s="661" t="s">
        <v>6729</v>
      </c>
      <c r="E565" s="661" t="s">
        <v>6730</v>
      </c>
      <c r="F565" s="664"/>
      <c r="G565" s="664"/>
      <c r="H565" s="664"/>
      <c r="I565" s="664"/>
      <c r="J565" s="664">
        <v>2</v>
      </c>
      <c r="K565" s="664">
        <v>10798</v>
      </c>
      <c r="L565" s="664"/>
      <c r="M565" s="664">
        <v>5399</v>
      </c>
      <c r="N565" s="664">
        <v>1</v>
      </c>
      <c r="O565" s="664">
        <v>5488</v>
      </c>
      <c r="P565" s="677"/>
      <c r="Q565" s="665">
        <v>5488</v>
      </c>
    </row>
    <row r="566" spans="1:17" ht="14.4" customHeight="1" x14ac:dyDescent="0.3">
      <c r="A566" s="660" t="s">
        <v>576</v>
      </c>
      <c r="B566" s="661" t="s">
        <v>5894</v>
      </c>
      <c r="C566" s="661" t="s">
        <v>5762</v>
      </c>
      <c r="D566" s="661" t="s">
        <v>6731</v>
      </c>
      <c r="E566" s="661" t="s">
        <v>6732</v>
      </c>
      <c r="F566" s="664"/>
      <c r="G566" s="664"/>
      <c r="H566" s="664"/>
      <c r="I566" s="664"/>
      <c r="J566" s="664">
        <v>0</v>
      </c>
      <c r="K566" s="664">
        <v>0</v>
      </c>
      <c r="L566" s="664"/>
      <c r="M566" s="664"/>
      <c r="N566" s="664"/>
      <c r="O566" s="664"/>
      <c r="P566" s="677"/>
      <c r="Q566" s="665"/>
    </row>
    <row r="567" spans="1:17" ht="14.4" customHeight="1" x14ac:dyDescent="0.3">
      <c r="A567" s="660" t="s">
        <v>576</v>
      </c>
      <c r="B567" s="661" t="s">
        <v>5894</v>
      </c>
      <c r="C567" s="661" t="s">
        <v>5762</v>
      </c>
      <c r="D567" s="661" t="s">
        <v>5868</v>
      </c>
      <c r="E567" s="661" t="s">
        <v>5869</v>
      </c>
      <c r="F567" s="664">
        <v>7</v>
      </c>
      <c r="G567" s="664">
        <v>24493</v>
      </c>
      <c r="H567" s="664">
        <v>1</v>
      </c>
      <c r="I567" s="664">
        <v>3499</v>
      </c>
      <c r="J567" s="664">
        <v>9</v>
      </c>
      <c r="K567" s="664">
        <v>31595</v>
      </c>
      <c r="L567" s="664">
        <v>1.2899603968480791</v>
      </c>
      <c r="M567" s="664">
        <v>3510.5555555555557</v>
      </c>
      <c r="N567" s="664"/>
      <c r="O567" s="664"/>
      <c r="P567" s="677"/>
      <c r="Q567" s="665"/>
    </row>
    <row r="568" spans="1:17" ht="14.4" customHeight="1" x14ac:dyDescent="0.3">
      <c r="A568" s="660" t="s">
        <v>576</v>
      </c>
      <c r="B568" s="661" t="s">
        <v>5894</v>
      </c>
      <c r="C568" s="661" t="s">
        <v>5762</v>
      </c>
      <c r="D568" s="661" t="s">
        <v>6733</v>
      </c>
      <c r="E568" s="661" t="s">
        <v>6734</v>
      </c>
      <c r="F568" s="664">
        <v>96</v>
      </c>
      <c r="G568" s="664">
        <v>0</v>
      </c>
      <c r="H568" s="664"/>
      <c r="I568" s="664">
        <v>0</v>
      </c>
      <c r="J568" s="664">
        <v>78</v>
      </c>
      <c r="K568" s="664">
        <v>0</v>
      </c>
      <c r="L568" s="664"/>
      <c r="M568" s="664">
        <v>0</v>
      </c>
      <c r="N568" s="664">
        <v>66</v>
      </c>
      <c r="O568" s="664">
        <v>0</v>
      </c>
      <c r="P568" s="677"/>
      <c r="Q568" s="665">
        <v>0</v>
      </c>
    </row>
    <row r="569" spans="1:17" ht="14.4" customHeight="1" x14ac:dyDescent="0.3">
      <c r="A569" s="660" t="s">
        <v>576</v>
      </c>
      <c r="B569" s="661" t="s">
        <v>5894</v>
      </c>
      <c r="C569" s="661" t="s">
        <v>5762</v>
      </c>
      <c r="D569" s="661" t="s">
        <v>6735</v>
      </c>
      <c r="E569" s="661" t="s">
        <v>6736</v>
      </c>
      <c r="F569" s="664"/>
      <c r="G569" s="664"/>
      <c r="H569" s="664"/>
      <c r="I569" s="664"/>
      <c r="J569" s="664">
        <v>1</v>
      </c>
      <c r="K569" s="664">
        <v>2819</v>
      </c>
      <c r="L569" s="664"/>
      <c r="M569" s="664">
        <v>2819</v>
      </c>
      <c r="N569" s="664">
        <v>3</v>
      </c>
      <c r="O569" s="664">
        <v>8493</v>
      </c>
      <c r="P569" s="677"/>
      <c r="Q569" s="665">
        <v>2831</v>
      </c>
    </row>
    <row r="570" spans="1:17" ht="14.4" customHeight="1" x14ac:dyDescent="0.3">
      <c r="A570" s="660" t="s">
        <v>576</v>
      </c>
      <c r="B570" s="661" t="s">
        <v>5894</v>
      </c>
      <c r="C570" s="661" t="s">
        <v>5762</v>
      </c>
      <c r="D570" s="661" t="s">
        <v>6737</v>
      </c>
      <c r="E570" s="661" t="s">
        <v>6738</v>
      </c>
      <c r="F570" s="664">
        <v>1</v>
      </c>
      <c r="G570" s="664">
        <v>962</v>
      </c>
      <c r="H570" s="664">
        <v>1</v>
      </c>
      <c r="I570" s="664">
        <v>962</v>
      </c>
      <c r="J570" s="664">
        <v>1</v>
      </c>
      <c r="K570" s="664">
        <v>972</v>
      </c>
      <c r="L570" s="664">
        <v>1.0103950103950103</v>
      </c>
      <c r="M570" s="664">
        <v>972</v>
      </c>
      <c r="N570" s="664">
        <v>1</v>
      </c>
      <c r="O570" s="664">
        <v>976</v>
      </c>
      <c r="P570" s="677">
        <v>1.0145530145530146</v>
      </c>
      <c r="Q570" s="665">
        <v>976</v>
      </c>
    </row>
    <row r="571" spans="1:17" ht="14.4" customHeight="1" x14ac:dyDescent="0.3">
      <c r="A571" s="660" t="s">
        <v>576</v>
      </c>
      <c r="B571" s="661" t="s">
        <v>5894</v>
      </c>
      <c r="C571" s="661" t="s">
        <v>5762</v>
      </c>
      <c r="D571" s="661" t="s">
        <v>5870</v>
      </c>
      <c r="E571" s="661" t="s">
        <v>5871</v>
      </c>
      <c r="F571" s="664">
        <v>2</v>
      </c>
      <c r="G571" s="664">
        <v>596</v>
      </c>
      <c r="H571" s="664">
        <v>1</v>
      </c>
      <c r="I571" s="664">
        <v>298</v>
      </c>
      <c r="J571" s="664"/>
      <c r="K571" s="664"/>
      <c r="L571" s="664"/>
      <c r="M571" s="664"/>
      <c r="N571" s="664">
        <v>2</v>
      </c>
      <c r="O571" s="664">
        <v>1188</v>
      </c>
      <c r="P571" s="677">
        <v>1.9932885906040267</v>
      </c>
      <c r="Q571" s="665">
        <v>594</v>
      </c>
    </row>
    <row r="572" spans="1:17" ht="14.4" customHeight="1" x14ac:dyDescent="0.3">
      <c r="A572" s="660" t="s">
        <v>576</v>
      </c>
      <c r="B572" s="661" t="s">
        <v>5894</v>
      </c>
      <c r="C572" s="661" t="s">
        <v>5762</v>
      </c>
      <c r="D572" s="661" t="s">
        <v>6739</v>
      </c>
      <c r="E572" s="661" t="s">
        <v>6740</v>
      </c>
      <c r="F572" s="664">
        <v>152</v>
      </c>
      <c r="G572" s="664">
        <v>100624</v>
      </c>
      <c r="H572" s="664">
        <v>1</v>
      </c>
      <c r="I572" s="664">
        <v>662</v>
      </c>
      <c r="J572" s="664">
        <v>150</v>
      </c>
      <c r="K572" s="664">
        <v>100210</v>
      </c>
      <c r="L572" s="664">
        <v>0.9958856733979965</v>
      </c>
      <c r="M572" s="664">
        <v>668.06666666666672</v>
      </c>
      <c r="N572" s="664">
        <v>138</v>
      </c>
      <c r="O572" s="664">
        <v>93421</v>
      </c>
      <c r="P572" s="677">
        <v>0.92841667991731591</v>
      </c>
      <c r="Q572" s="665">
        <v>676.963768115942</v>
      </c>
    </row>
    <row r="573" spans="1:17" ht="14.4" customHeight="1" x14ac:dyDescent="0.3">
      <c r="A573" s="660" t="s">
        <v>576</v>
      </c>
      <c r="B573" s="661" t="s">
        <v>5894</v>
      </c>
      <c r="C573" s="661" t="s">
        <v>5762</v>
      </c>
      <c r="D573" s="661" t="s">
        <v>5872</v>
      </c>
      <c r="E573" s="661" t="s">
        <v>5873</v>
      </c>
      <c r="F573" s="664">
        <v>8</v>
      </c>
      <c r="G573" s="664">
        <v>3872</v>
      </c>
      <c r="H573" s="664">
        <v>1</v>
      </c>
      <c r="I573" s="664">
        <v>484</v>
      </c>
      <c r="J573" s="664">
        <v>13</v>
      </c>
      <c r="K573" s="664">
        <v>6322</v>
      </c>
      <c r="L573" s="664">
        <v>1.6327479338842976</v>
      </c>
      <c r="M573" s="664">
        <v>486.30769230769232</v>
      </c>
      <c r="N573" s="664">
        <v>9</v>
      </c>
      <c r="O573" s="664">
        <v>4419</v>
      </c>
      <c r="P573" s="677">
        <v>1.1412706611570247</v>
      </c>
      <c r="Q573" s="665">
        <v>491</v>
      </c>
    </row>
    <row r="574" spans="1:17" ht="14.4" customHeight="1" x14ac:dyDescent="0.3">
      <c r="A574" s="660" t="s">
        <v>576</v>
      </c>
      <c r="B574" s="661" t="s">
        <v>5894</v>
      </c>
      <c r="C574" s="661" t="s">
        <v>5762</v>
      </c>
      <c r="D574" s="661" t="s">
        <v>5874</v>
      </c>
      <c r="E574" s="661" t="s">
        <v>5875</v>
      </c>
      <c r="F574" s="664"/>
      <c r="G574" s="664"/>
      <c r="H574" s="664"/>
      <c r="I574" s="664"/>
      <c r="J574" s="664"/>
      <c r="K574" s="664"/>
      <c r="L574" s="664"/>
      <c r="M574" s="664"/>
      <c r="N574" s="664">
        <v>1</v>
      </c>
      <c r="O574" s="664">
        <v>82</v>
      </c>
      <c r="P574" s="677"/>
      <c r="Q574" s="665">
        <v>82</v>
      </c>
    </row>
    <row r="575" spans="1:17" ht="14.4" customHeight="1" x14ac:dyDescent="0.3">
      <c r="A575" s="660" t="s">
        <v>576</v>
      </c>
      <c r="B575" s="661" t="s">
        <v>5894</v>
      </c>
      <c r="C575" s="661" t="s">
        <v>5762</v>
      </c>
      <c r="D575" s="661" t="s">
        <v>6741</v>
      </c>
      <c r="E575" s="661" t="s">
        <v>6742</v>
      </c>
      <c r="F575" s="664">
        <v>1</v>
      </c>
      <c r="G575" s="664">
        <v>2173</v>
      </c>
      <c r="H575" s="664">
        <v>1</v>
      </c>
      <c r="I575" s="664">
        <v>2173</v>
      </c>
      <c r="J575" s="664">
        <v>1</v>
      </c>
      <c r="K575" s="664">
        <v>2187</v>
      </c>
      <c r="L575" s="664">
        <v>1.0064427059364933</v>
      </c>
      <c r="M575" s="664">
        <v>2187</v>
      </c>
      <c r="N575" s="664">
        <v>1</v>
      </c>
      <c r="O575" s="664">
        <v>2193</v>
      </c>
      <c r="P575" s="677">
        <v>1.0092038656235618</v>
      </c>
      <c r="Q575" s="665">
        <v>2193</v>
      </c>
    </row>
    <row r="576" spans="1:17" ht="14.4" customHeight="1" x14ac:dyDescent="0.3">
      <c r="A576" s="660" t="s">
        <v>576</v>
      </c>
      <c r="B576" s="661" t="s">
        <v>5894</v>
      </c>
      <c r="C576" s="661" t="s">
        <v>5762</v>
      </c>
      <c r="D576" s="661" t="s">
        <v>5876</v>
      </c>
      <c r="E576" s="661" t="s">
        <v>5877</v>
      </c>
      <c r="F576" s="664"/>
      <c r="G576" s="664"/>
      <c r="H576" s="664"/>
      <c r="I576" s="664"/>
      <c r="J576" s="664"/>
      <c r="K576" s="664"/>
      <c r="L576" s="664"/>
      <c r="M576" s="664"/>
      <c r="N576" s="664">
        <v>1</v>
      </c>
      <c r="O576" s="664">
        <v>389</v>
      </c>
      <c r="P576" s="677"/>
      <c r="Q576" s="665">
        <v>389</v>
      </c>
    </row>
    <row r="577" spans="1:17" ht="14.4" customHeight="1" x14ac:dyDescent="0.3">
      <c r="A577" s="660" t="s">
        <v>576</v>
      </c>
      <c r="B577" s="661" t="s">
        <v>5894</v>
      </c>
      <c r="C577" s="661" t="s">
        <v>5762</v>
      </c>
      <c r="D577" s="661" t="s">
        <v>5878</v>
      </c>
      <c r="E577" s="661" t="s">
        <v>5879</v>
      </c>
      <c r="F577" s="664">
        <v>4</v>
      </c>
      <c r="G577" s="664">
        <v>1244</v>
      </c>
      <c r="H577" s="664">
        <v>1</v>
      </c>
      <c r="I577" s="664">
        <v>311</v>
      </c>
      <c r="J577" s="664">
        <v>4</v>
      </c>
      <c r="K577" s="664">
        <v>1249</v>
      </c>
      <c r="L577" s="664">
        <v>1.0040192926045015</v>
      </c>
      <c r="M577" s="664">
        <v>312.25</v>
      </c>
      <c r="N577" s="664"/>
      <c r="O577" s="664"/>
      <c r="P577" s="677"/>
      <c r="Q577" s="665"/>
    </row>
    <row r="578" spans="1:17" ht="14.4" customHeight="1" x14ac:dyDescent="0.3">
      <c r="A578" s="660" t="s">
        <v>576</v>
      </c>
      <c r="B578" s="661" t="s">
        <v>5894</v>
      </c>
      <c r="C578" s="661" t="s">
        <v>5762</v>
      </c>
      <c r="D578" s="661" t="s">
        <v>5880</v>
      </c>
      <c r="E578" s="661" t="s">
        <v>5881</v>
      </c>
      <c r="F578" s="664">
        <v>3</v>
      </c>
      <c r="G578" s="664">
        <v>4938</v>
      </c>
      <c r="H578" s="664">
        <v>1</v>
      </c>
      <c r="I578" s="664">
        <v>1646</v>
      </c>
      <c r="J578" s="664"/>
      <c r="K578" s="664"/>
      <c r="L578" s="664"/>
      <c r="M578" s="664"/>
      <c r="N578" s="664"/>
      <c r="O578" s="664"/>
      <c r="P578" s="677"/>
      <c r="Q578" s="665"/>
    </row>
    <row r="579" spans="1:17" ht="14.4" customHeight="1" x14ac:dyDescent="0.3">
      <c r="A579" s="660" t="s">
        <v>576</v>
      </c>
      <c r="B579" s="661" t="s">
        <v>5894</v>
      </c>
      <c r="C579" s="661" t="s">
        <v>5762</v>
      </c>
      <c r="D579" s="661" t="s">
        <v>6743</v>
      </c>
      <c r="E579" s="661" t="s">
        <v>6744</v>
      </c>
      <c r="F579" s="664"/>
      <c r="G579" s="664"/>
      <c r="H579" s="664"/>
      <c r="I579" s="664"/>
      <c r="J579" s="664">
        <v>1</v>
      </c>
      <c r="K579" s="664">
        <v>970</v>
      </c>
      <c r="L579" s="664"/>
      <c r="M579" s="664">
        <v>970</v>
      </c>
      <c r="N579" s="664">
        <v>2</v>
      </c>
      <c r="O579" s="664">
        <v>1962</v>
      </c>
      <c r="P579" s="677"/>
      <c r="Q579" s="665">
        <v>981</v>
      </c>
    </row>
    <row r="580" spans="1:17" ht="14.4" customHeight="1" x14ac:dyDescent="0.3">
      <c r="A580" s="660" t="s">
        <v>576</v>
      </c>
      <c r="B580" s="661" t="s">
        <v>5894</v>
      </c>
      <c r="C580" s="661" t="s">
        <v>5762</v>
      </c>
      <c r="D580" s="661" t="s">
        <v>6745</v>
      </c>
      <c r="E580" s="661" t="s">
        <v>6746</v>
      </c>
      <c r="F580" s="664">
        <v>3</v>
      </c>
      <c r="G580" s="664">
        <v>4443</v>
      </c>
      <c r="H580" s="664">
        <v>1</v>
      </c>
      <c r="I580" s="664">
        <v>1481</v>
      </c>
      <c r="J580" s="664">
        <v>5</v>
      </c>
      <c r="K580" s="664">
        <v>7437</v>
      </c>
      <c r="L580" s="664">
        <v>1.6738690074274138</v>
      </c>
      <c r="M580" s="664">
        <v>1487.4</v>
      </c>
      <c r="N580" s="664">
        <v>5</v>
      </c>
      <c r="O580" s="664">
        <v>7460</v>
      </c>
      <c r="P580" s="677">
        <v>1.679045689849201</v>
      </c>
      <c r="Q580" s="665">
        <v>1492</v>
      </c>
    </row>
    <row r="581" spans="1:17" ht="14.4" customHeight="1" x14ac:dyDescent="0.3">
      <c r="A581" s="660" t="s">
        <v>576</v>
      </c>
      <c r="B581" s="661" t="s">
        <v>5894</v>
      </c>
      <c r="C581" s="661" t="s">
        <v>5762</v>
      </c>
      <c r="D581" s="661" t="s">
        <v>6747</v>
      </c>
      <c r="E581" s="661" t="s">
        <v>6748</v>
      </c>
      <c r="F581" s="664">
        <v>4</v>
      </c>
      <c r="G581" s="664">
        <v>18336</v>
      </c>
      <c r="H581" s="664">
        <v>1</v>
      </c>
      <c r="I581" s="664">
        <v>4584</v>
      </c>
      <c r="J581" s="664">
        <v>2</v>
      </c>
      <c r="K581" s="664">
        <v>9195</v>
      </c>
      <c r="L581" s="664">
        <v>0.5014725130890052</v>
      </c>
      <c r="M581" s="664">
        <v>4597.5</v>
      </c>
      <c r="N581" s="664">
        <v>1</v>
      </c>
      <c r="O581" s="664">
        <v>4623</v>
      </c>
      <c r="P581" s="677">
        <v>0.25212696335078533</v>
      </c>
      <c r="Q581" s="665">
        <v>4623</v>
      </c>
    </row>
    <row r="582" spans="1:17" ht="14.4" customHeight="1" x14ac:dyDescent="0.3">
      <c r="A582" s="660" t="s">
        <v>576</v>
      </c>
      <c r="B582" s="661" t="s">
        <v>5894</v>
      </c>
      <c r="C582" s="661" t="s">
        <v>5762</v>
      </c>
      <c r="D582" s="661" t="s">
        <v>6749</v>
      </c>
      <c r="E582" s="661" t="s">
        <v>6750</v>
      </c>
      <c r="F582" s="664">
        <v>5</v>
      </c>
      <c r="G582" s="664">
        <v>4050</v>
      </c>
      <c r="H582" s="664">
        <v>1</v>
      </c>
      <c r="I582" s="664">
        <v>810</v>
      </c>
      <c r="J582" s="664">
        <v>2</v>
      </c>
      <c r="K582" s="664">
        <v>1620</v>
      </c>
      <c r="L582" s="664">
        <v>0.4</v>
      </c>
      <c r="M582" s="664">
        <v>810</v>
      </c>
      <c r="N582" s="664"/>
      <c r="O582" s="664"/>
      <c r="P582" s="677"/>
      <c r="Q582" s="665"/>
    </row>
    <row r="583" spans="1:17" ht="14.4" customHeight="1" x14ac:dyDescent="0.3">
      <c r="A583" s="660" t="s">
        <v>576</v>
      </c>
      <c r="B583" s="661" t="s">
        <v>5894</v>
      </c>
      <c r="C583" s="661" t="s">
        <v>5762</v>
      </c>
      <c r="D583" s="661" t="s">
        <v>6751</v>
      </c>
      <c r="E583" s="661" t="s">
        <v>6752</v>
      </c>
      <c r="F583" s="664">
        <v>5</v>
      </c>
      <c r="G583" s="664">
        <v>19465</v>
      </c>
      <c r="H583" s="664">
        <v>1</v>
      </c>
      <c r="I583" s="664">
        <v>3893</v>
      </c>
      <c r="J583" s="664">
        <v>1</v>
      </c>
      <c r="K583" s="664">
        <v>3893</v>
      </c>
      <c r="L583" s="664">
        <v>0.2</v>
      </c>
      <c r="M583" s="664">
        <v>3893</v>
      </c>
      <c r="N583" s="664">
        <v>3</v>
      </c>
      <c r="O583" s="664">
        <v>11796</v>
      </c>
      <c r="P583" s="677">
        <v>0.60601078859491397</v>
      </c>
      <c r="Q583" s="665">
        <v>3932</v>
      </c>
    </row>
    <row r="584" spans="1:17" ht="14.4" customHeight="1" x14ac:dyDescent="0.3">
      <c r="A584" s="660" t="s">
        <v>576</v>
      </c>
      <c r="B584" s="661" t="s">
        <v>5894</v>
      </c>
      <c r="C584" s="661" t="s">
        <v>5762</v>
      </c>
      <c r="D584" s="661" t="s">
        <v>6753</v>
      </c>
      <c r="E584" s="661" t="s">
        <v>6754</v>
      </c>
      <c r="F584" s="664">
        <v>3</v>
      </c>
      <c r="G584" s="664">
        <v>3930</v>
      </c>
      <c r="H584" s="664">
        <v>1</v>
      </c>
      <c r="I584" s="664">
        <v>1310</v>
      </c>
      <c r="J584" s="664"/>
      <c r="K584" s="664"/>
      <c r="L584" s="664"/>
      <c r="M584" s="664"/>
      <c r="N584" s="664"/>
      <c r="O584" s="664"/>
      <c r="P584" s="677"/>
      <c r="Q584" s="665"/>
    </row>
    <row r="585" spans="1:17" ht="14.4" customHeight="1" x14ac:dyDescent="0.3">
      <c r="A585" s="660" t="s">
        <v>576</v>
      </c>
      <c r="B585" s="661" t="s">
        <v>5894</v>
      </c>
      <c r="C585" s="661" t="s">
        <v>5762</v>
      </c>
      <c r="D585" s="661" t="s">
        <v>6755</v>
      </c>
      <c r="E585" s="661" t="s">
        <v>6756</v>
      </c>
      <c r="F585" s="664">
        <v>1</v>
      </c>
      <c r="G585" s="664">
        <v>1423</v>
      </c>
      <c r="H585" s="664">
        <v>1</v>
      </c>
      <c r="I585" s="664">
        <v>1423</v>
      </c>
      <c r="J585" s="664">
        <v>1</v>
      </c>
      <c r="K585" s="664">
        <v>1437</v>
      </c>
      <c r="L585" s="664">
        <v>1.0098383696416022</v>
      </c>
      <c r="M585" s="664">
        <v>1437</v>
      </c>
      <c r="N585" s="664">
        <v>1</v>
      </c>
      <c r="O585" s="664">
        <v>1443</v>
      </c>
      <c r="P585" s="677">
        <v>1.0140548137737175</v>
      </c>
      <c r="Q585" s="665">
        <v>1443</v>
      </c>
    </row>
    <row r="586" spans="1:17" ht="14.4" customHeight="1" x14ac:dyDescent="0.3">
      <c r="A586" s="660" t="s">
        <v>576</v>
      </c>
      <c r="B586" s="661" t="s">
        <v>5894</v>
      </c>
      <c r="C586" s="661" t="s">
        <v>5762</v>
      </c>
      <c r="D586" s="661" t="s">
        <v>6757</v>
      </c>
      <c r="E586" s="661" t="s">
        <v>6758</v>
      </c>
      <c r="F586" s="664">
        <v>4</v>
      </c>
      <c r="G586" s="664">
        <v>9136</v>
      </c>
      <c r="H586" s="664">
        <v>1</v>
      </c>
      <c r="I586" s="664">
        <v>2284</v>
      </c>
      <c r="J586" s="664"/>
      <c r="K586" s="664"/>
      <c r="L586" s="664"/>
      <c r="M586" s="664"/>
      <c r="N586" s="664">
        <v>6</v>
      </c>
      <c r="O586" s="664">
        <v>13878</v>
      </c>
      <c r="P586" s="677">
        <v>1.5190455341506131</v>
      </c>
      <c r="Q586" s="665">
        <v>2313</v>
      </c>
    </row>
    <row r="587" spans="1:17" ht="14.4" customHeight="1" x14ac:dyDescent="0.3">
      <c r="A587" s="660" t="s">
        <v>576</v>
      </c>
      <c r="B587" s="661" t="s">
        <v>5894</v>
      </c>
      <c r="C587" s="661" t="s">
        <v>5762</v>
      </c>
      <c r="D587" s="661" t="s">
        <v>6759</v>
      </c>
      <c r="E587" s="661" t="s">
        <v>6760</v>
      </c>
      <c r="F587" s="664"/>
      <c r="G587" s="664"/>
      <c r="H587" s="664"/>
      <c r="I587" s="664"/>
      <c r="J587" s="664">
        <v>1</v>
      </c>
      <c r="K587" s="664">
        <v>1065</v>
      </c>
      <c r="L587" s="664"/>
      <c r="M587" s="664">
        <v>1065</v>
      </c>
      <c r="N587" s="664"/>
      <c r="O587" s="664"/>
      <c r="P587" s="677"/>
      <c r="Q587" s="665"/>
    </row>
    <row r="588" spans="1:17" ht="14.4" customHeight="1" x14ac:dyDescent="0.3">
      <c r="A588" s="660" t="s">
        <v>576</v>
      </c>
      <c r="B588" s="661" t="s">
        <v>5894</v>
      </c>
      <c r="C588" s="661" t="s">
        <v>5762</v>
      </c>
      <c r="D588" s="661" t="s">
        <v>6761</v>
      </c>
      <c r="E588" s="661" t="s">
        <v>6762</v>
      </c>
      <c r="F588" s="664"/>
      <c r="G588" s="664"/>
      <c r="H588" s="664"/>
      <c r="I588" s="664"/>
      <c r="J588" s="664"/>
      <c r="K588" s="664"/>
      <c r="L588" s="664"/>
      <c r="M588" s="664"/>
      <c r="N588" s="664">
        <v>2</v>
      </c>
      <c r="O588" s="664">
        <v>2424</v>
      </c>
      <c r="P588" s="677"/>
      <c r="Q588" s="665">
        <v>1212</v>
      </c>
    </row>
    <row r="589" spans="1:17" ht="14.4" customHeight="1" x14ac:dyDescent="0.3">
      <c r="A589" s="660" t="s">
        <v>576</v>
      </c>
      <c r="B589" s="661" t="s">
        <v>5894</v>
      </c>
      <c r="C589" s="661" t="s">
        <v>5762</v>
      </c>
      <c r="D589" s="661" t="s">
        <v>5882</v>
      </c>
      <c r="E589" s="661" t="s">
        <v>5883</v>
      </c>
      <c r="F589" s="664">
        <v>3</v>
      </c>
      <c r="G589" s="664">
        <v>7467</v>
      </c>
      <c r="H589" s="664">
        <v>1</v>
      </c>
      <c r="I589" s="664">
        <v>2489</v>
      </c>
      <c r="J589" s="664">
        <v>7</v>
      </c>
      <c r="K589" s="664">
        <v>17439</v>
      </c>
      <c r="L589" s="664">
        <v>2.3354760948171958</v>
      </c>
      <c r="M589" s="664">
        <v>2491.2857142857142</v>
      </c>
      <c r="N589" s="664">
        <v>7</v>
      </c>
      <c r="O589" s="664">
        <v>17577</v>
      </c>
      <c r="P589" s="677">
        <v>2.3539574126155083</v>
      </c>
      <c r="Q589" s="665">
        <v>2511</v>
      </c>
    </row>
    <row r="590" spans="1:17" ht="14.4" customHeight="1" x14ac:dyDescent="0.3">
      <c r="A590" s="660" t="s">
        <v>576</v>
      </c>
      <c r="B590" s="661" t="s">
        <v>5894</v>
      </c>
      <c r="C590" s="661" t="s">
        <v>5762</v>
      </c>
      <c r="D590" s="661" t="s">
        <v>6763</v>
      </c>
      <c r="E590" s="661" t="s">
        <v>6764</v>
      </c>
      <c r="F590" s="664"/>
      <c r="G590" s="664"/>
      <c r="H590" s="664"/>
      <c r="I590" s="664"/>
      <c r="J590" s="664">
        <v>1</v>
      </c>
      <c r="K590" s="664">
        <v>4932</v>
      </c>
      <c r="L590" s="664"/>
      <c r="M590" s="664">
        <v>4932</v>
      </c>
      <c r="N590" s="664"/>
      <c r="O590" s="664"/>
      <c r="P590" s="677"/>
      <c r="Q590" s="665"/>
    </row>
    <row r="591" spans="1:17" ht="14.4" customHeight="1" x14ac:dyDescent="0.3">
      <c r="A591" s="660" t="s">
        <v>576</v>
      </c>
      <c r="B591" s="661" t="s">
        <v>5894</v>
      </c>
      <c r="C591" s="661" t="s">
        <v>5762</v>
      </c>
      <c r="D591" s="661" t="s">
        <v>6765</v>
      </c>
      <c r="E591" s="661" t="s">
        <v>6766</v>
      </c>
      <c r="F591" s="664">
        <v>1</v>
      </c>
      <c r="G591" s="664">
        <v>2284</v>
      </c>
      <c r="H591" s="664">
        <v>1</v>
      </c>
      <c r="I591" s="664">
        <v>2284</v>
      </c>
      <c r="J591" s="664">
        <v>3</v>
      </c>
      <c r="K591" s="664">
        <v>6894</v>
      </c>
      <c r="L591" s="664">
        <v>3.0183887915936953</v>
      </c>
      <c r="M591" s="664">
        <v>2298</v>
      </c>
      <c r="N591" s="664">
        <v>1</v>
      </c>
      <c r="O591" s="664">
        <v>2314</v>
      </c>
      <c r="P591" s="677">
        <v>1.0131348511383538</v>
      </c>
      <c r="Q591" s="665">
        <v>2314</v>
      </c>
    </row>
    <row r="592" spans="1:17" ht="14.4" customHeight="1" x14ac:dyDescent="0.3">
      <c r="A592" s="660" t="s">
        <v>576</v>
      </c>
      <c r="B592" s="661" t="s">
        <v>5894</v>
      </c>
      <c r="C592" s="661" t="s">
        <v>5762</v>
      </c>
      <c r="D592" s="661" t="s">
        <v>5884</v>
      </c>
      <c r="E592" s="661" t="s">
        <v>5885</v>
      </c>
      <c r="F592" s="664"/>
      <c r="G592" s="664"/>
      <c r="H592" s="664"/>
      <c r="I592" s="664"/>
      <c r="J592" s="664">
        <v>2</v>
      </c>
      <c r="K592" s="664">
        <v>1646</v>
      </c>
      <c r="L592" s="664"/>
      <c r="M592" s="664">
        <v>823</v>
      </c>
      <c r="N592" s="664">
        <v>2</v>
      </c>
      <c r="O592" s="664">
        <v>1660</v>
      </c>
      <c r="P592" s="677"/>
      <c r="Q592" s="665">
        <v>830</v>
      </c>
    </row>
    <row r="593" spans="1:17" ht="14.4" customHeight="1" x14ac:dyDescent="0.3">
      <c r="A593" s="660" t="s">
        <v>576</v>
      </c>
      <c r="B593" s="661" t="s">
        <v>5894</v>
      </c>
      <c r="C593" s="661" t="s">
        <v>5762</v>
      </c>
      <c r="D593" s="661" t="s">
        <v>6767</v>
      </c>
      <c r="E593" s="661" t="s">
        <v>6768</v>
      </c>
      <c r="F593" s="664"/>
      <c r="G593" s="664"/>
      <c r="H593" s="664"/>
      <c r="I593" s="664"/>
      <c r="J593" s="664">
        <v>1</v>
      </c>
      <c r="K593" s="664">
        <v>2171</v>
      </c>
      <c r="L593" s="664"/>
      <c r="M593" s="664">
        <v>2171</v>
      </c>
      <c r="N593" s="664">
        <v>1</v>
      </c>
      <c r="O593" s="664">
        <v>2191</v>
      </c>
      <c r="P593" s="677"/>
      <c r="Q593" s="665">
        <v>2191</v>
      </c>
    </row>
    <row r="594" spans="1:17" ht="14.4" customHeight="1" x14ac:dyDescent="0.3">
      <c r="A594" s="660" t="s">
        <v>576</v>
      </c>
      <c r="B594" s="661" t="s">
        <v>5894</v>
      </c>
      <c r="C594" s="661" t="s">
        <v>5762</v>
      </c>
      <c r="D594" s="661" t="s">
        <v>6769</v>
      </c>
      <c r="E594" s="661" t="s">
        <v>6770</v>
      </c>
      <c r="F594" s="664">
        <v>27</v>
      </c>
      <c r="G594" s="664">
        <v>397602</v>
      </c>
      <c r="H594" s="664">
        <v>1</v>
      </c>
      <c r="I594" s="664">
        <v>14726</v>
      </c>
      <c r="J594" s="664">
        <v>36</v>
      </c>
      <c r="K594" s="664">
        <v>531190</v>
      </c>
      <c r="L594" s="664">
        <v>1.3359842254314616</v>
      </c>
      <c r="M594" s="664">
        <v>14755.277777777777</v>
      </c>
      <c r="N594" s="664">
        <v>28</v>
      </c>
      <c r="O594" s="664">
        <v>414793</v>
      </c>
      <c r="P594" s="677">
        <v>1.0432367040407242</v>
      </c>
      <c r="Q594" s="665">
        <v>14814.035714285714</v>
      </c>
    </row>
    <row r="595" spans="1:17" ht="14.4" customHeight="1" x14ac:dyDescent="0.3">
      <c r="A595" s="660" t="s">
        <v>576</v>
      </c>
      <c r="B595" s="661" t="s">
        <v>5894</v>
      </c>
      <c r="C595" s="661" t="s">
        <v>5762</v>
      </c>
      <c r="D595" s="661" t="s">
        <v>5886</v>
      </c>
      <c r="E595" s="661" t="s">
        <v>5887</v>
      </c>
      <c r="F595" s="664">
        <v>126</v>
      </c>
      <c r="G595" s="664">
        <v>0</v>
      </c>
      <c r="H595" s="664"/>
      <c r="I595" s="664">
        <v>0</v>
      </c>
      <c r="J595" s="664">
        <v>195</v>
      </c>
      <c r="K595" s="664">
        <v>0</v>
      </c>
      <c r="L595" s="664"/>
      <c r="M595" s="664">
        <v>0</v>
      </c>
      <c r="N595" s="664">
        <v>172</v>
      </c>
      <c r="O595" s="664">
        <v>0</v>
      </c>
      <c r="P595" s="677"/>
      <c r="Q595" s="665">
        <v>0</v>
      </c>
    </row>
    <row r="596" spans="1:17" ht="14.4" customHeight="1" x14ac:dyDescent="0.3">
      <c r="A596" s="660" t="s">
        <v>576</v>
      </c>
      <c r="B596" s="661" t="s">
        <v>5894</v>
      </c>
      <c r="C596" s="661" t="s">
        <v>5762</v>
      </c>
      <c r="D596" s="661" t="s">
        <v>6771</v>
      </c>
      <c r="E596" s="661" t="s">
        <v>6772</v>
      </c>
      <c r="F596" s="664">
        <v>2</v>
      </c>
      <c r="G596" s="664">
        <v>4880</v>
      </c>
      <c r="H596" s="664">
        <v>1</v>
      </c>
      <c r="I596" s="664">
        <v>2440</v>
      </c>
      <c r="J596" s="664">
        <v>2</v>
      </c>
      <c r="K596" s="664">
        <v>4880</v>
      </c>
      <c r="L596" s="664">
        <v>1</v>
      </c>
      <c r="M596" s="664">
        <v>2440</v>
      </c>
      <c r="N596" s="664"/>
      <c r="O596" s="664"/>
      <c r="P596" s="677"/>
      <c r="Q596" s="665"/>
    </row>
    <row r="597" spans="1:17" ht="14.4" customHeight="1" x14ac:dyDescent="0.3">
      <c r="A597" s="660" t="s">
        <v>576</v>
      </c>
      <c r="B597" s="661" t="s">
        <v>5894</v>
      </c>
      <c r="C597" s="661" t="s">
        <v>5762</v>
      </c>
      <c r="D597" s="661" t="s">
        <v>6773</v>
      </c>
      <c r="E597" s="661" t="s">
        <v>6774</v>
      </c>
      <c r="F597" s="664">
        <v>2</v>
      </c>
      <c r="G597" s="664">
        <v>1538</v>
      </c>
      <c r="H597" s="664">
        <v>1</v>
      </c>
      <c r="I597" s="664">
        <v>769</v>
      </c>
      <c r="J597" s="664">
        <v>1</v>
      </c>
      <c r="K597" s="664">
        <v>769</v>
      </c>
      <c r="L597" s="664">
        <v>0.5</v>
      </c>
      <c r="M597" s="664">
        <v>769</v>
      </c>
      <c r="N597" s="664"/>
      <c r="O597" s="664"/>
      <c r="P597" s="677"/>
      <c r="Q597" s="665"/>
    </row>
    <row r="598" spans="1:17" ht="14.4" customHeight="1" x14ac:dyDescent="0.3">
      <c r="A598" s="660" t="s">
        <v>576</v>
      </c>
      <c r="B598" s="661" t="s">
        <v>5894</v>
      </c>
      <c r="C598" s="661" t="s">
        <v>5762</v>
      </c>
      <c r="D598" s="661" t="s">
        <v>6775</v>
      </c>
      <c r="E598" s="661" t="s">
        <v>6776</v>
      </c>
      <c r="F598" s="664">
        <v>4</v>
      </c>
      <c r="G598" s="664">
        <v>15632</v>
      </c>
      <c r="H598" s="664">
        <v>1</v>
      </c>
      <c r="I598" s="664">
        <v>3908</v>
      </c>
      <c r="J598" s="664">
        <v>4</v>
      </c>
      <c r="K598" s="664">
        <v>15666</v>
      </c>
      <c r="L598" s="664">
        <v>1.0021750255885364</v>
      </c>
      <c r="M598" s="664">
        <v>3916.5</v>
      </c>
      <c r="N598" s="664">
        <v>3</v>
      </c>
      <c r="O598" s="664">
        <v>11871</v>
      </c>
      <c r="P598" s="677">
        <v>0.75940378710337764</v>
      </c>
      <c r="Q598" s="665">
        <v>3957</v>
      </c>
    </row>
    <row r="599" spans="1:17" ht="14.4" customHeight="1" x14ac:dyDescent="0.3">
      <c r="A599" s="660" t="s">
        <v>576</v>
      </c>
      <c r="B599" s="661" t="s">
        <v>5894</v>
      </c>
      <c r="C599" s="661" t="s">
        <v>5762</v>
      </c>
      <c r="D599" s="661" t="s">
        <v>6777</v>
      </c>
      <c r="E599" s="661" t="s">
        <v>6778</v>
      </c>
      <c r="F599" s="664">
        <v>2</v>
      </c>
      <c r="G599" s="664">
        <v>4464</v>
      </c>
      <c r="H599" s="664">
        <v>1</v>
      </c>
      <c r="I599" s="664">
        <v>2232</v>
      </c>
      <c r="J599" s="664"/>
      <c r="K599" s="664"/>
      <c r="L599" s="664"/>
      <c r="M599" s="664"/>
      <c r="N599" s="664">
        <v>1</v>
      </c>
      <c r="O599" s="664">
        <v>2271</v>
      </c>
      <c r="P599" s="677">
        <v>0.50873655913978499</v>
      </c>
      <c r="Q599" s="665">
        <v>2271</v>
      </c>
    </row>
    <row r="600" spans="1:17" ht="14.4" customHeight="1" x14ac:dyDescent="0.3">
      <c r="A600" s="660" t="s">
        <v>576</v>
      </c>
      <c r="B600" s="661" t="s">
        <v>5894</v>
      </c>
      <c r="C600" s="661" t="s">
        <v>5762</v>
      </c>
      <c r="D600" s="661" t="s">
        <v>6779</v>
      </c>
      <c r="E600" s="661" t="s">
        <v>6780</v>
      </c>
      <c r="F600" s="664"/>
      <c r="G600" s="664"/>
      <c r="H600" s="664"/>
      <c r="I600" s="664"/>
      <c r="J600" s="664"/>
      <c r="K600" s="664"/>
      <c r="L600" s="664"/>
      <c r="M600" s="664"/>
      <c r="N600" s="664">
        <v>3</v>
      </c>
      <c r="O600" s="664">
        <v>7542</v>
      </c>
      <c r="P600" s="677"/>
      <c r="Q600" s="665">
        <v>2514</v>
      </c>
    </row>
    <row r="601" spans="1:17" ht="14.4" customHeight="1" x14ac:dyDescent="0.3">
      <c r="A601" s="660" t="s">
        <v>576</v>
      </c>
      <c r="B601" s="661" t="s">
        <v>5894</v>
      </c>
      <c r="C601" s="661" t="s">
        <v>5762</v>
      </c>
      <c r="D601" s="661" t="s">
        <v>6781</v>
      </c>
      <c r="E601" s="661" t="s">
        <v>6782</v>
      </c>
      <c r="F601" s="664">
        <v>1</v>
      </c>
      <c r="G601" s="664">
        <v>2994</v>
      </c>
      <c r="H601" s="664">
        <v>1</v>
      </c>
      <c r="I601" s="664">
        <v>2994</v>
      </c>
      <c r="J601" s="664">
        <v>7</v>
      </c>
      <c r="K601" s="664">
        <v>20958</v>
      </c>
      <c r="L601" s="664">
        <v>7</v>
      </c>
      <c r="M601" s="664">
        <v>2994</v>
      </c>
      <c r="N601" s="664"/>
      <c r="O601" s="664"/>
      <c r="P601" s="677"/>
      <c r="Q601" s="665"/>
    </row>
    <row r="602" spans="1:17" ht="14.4" customHeight="1" x14ac:dyDescent="0.3">
      <c r="A602" s="660" t="s">
        <v>576</v>
      </c>
      <c r="B602" s="661" t="s">
        <v>5894</v>
      </c>
      <c r="C602" s="661" t="s">
        <v>5762</v>
      </c>
      <c r="D602" s="661" t="s">
        <v>6783</v>
      </c>
      <c r="E602" s="661" t="s">
        <v>6784</v>
      </c>
      <c r="F602" s="664">
        <v>1</v>
      </c>
      <c r="G602" s="664">
        <v>1655</v>
      </c>
      <c r="H602" s="664">
        <v>1</v>
      </c>
      <c r="I602" s="664">
        <v>1655</v>
      </c>
      <c r="J602" s="664">
        <v>3</v>
      </c>
      <c r="K602" s="664">
        <v>4995</v>
      </c>
      <c r="L602" s="664">
        <v>3.0181268882175227</v>
      </c>
      <c r="M602" s="664">
        <v>1665</v>
      </c>
      <c r="N602" s="664">
        <v>1</v>
      </c>
      <c r="O602" s="664">
        <v>1669</v>
      </c>
      <c r="P602" s="677">
        <v>1.0084592145015105</v>
      </c>
      <c r="Q602" s="665">
        <v>1669</v>
      </c>
    </row>
    <row r="603" spans="1:17" ht="14.4" customHeight="1" x14ac:dyDescent="0.3">
      <c r="A603" s="660" t="s">
        <v>576</v>
      </c>
      <c r="B603" s="661" t="s">
        <v>5894</v>
      </c>
      <c r="C603" s="661" t="s">
        <v>5762</v>
      </c>
      <c r="D603" s="661" t="s">
        <v>6785</v>
      </c>
      <c r="E603" s="661" t="s">
        <v>6786</v>
      </c>
      <c r="F603" s="664">
        <v>1</v>
      </c>
      <c r="G603" s="664">
        <v>4381</v>
      </c>
      <c r="H603" s="664">
        <v>1</v>
      </c>
      <c r="I603" s="664">
        <v>4381</v>
      </c>
      <c r="J603" s="664">
        <v>2</v>
      </c>
      <c r="K603" s="664">
        <v>0</v>
      </c>
      <c r="L603" s="664">
        <v>0</v>
      </c>
      <c r="M603" s="664">
        <v>0</v>
      </c>
      <c r="N603" s="664">
        <v>2</v>
      </c>
      <c r="O603" s="664">
        <v>8840</v>
      </c>
      <c r="P603" s="677">
        <v>2.0178041543026706</v>
      </c>
      <c r="Q603" s="665">
        <v>4420</v>
      </c>
    </row>
    <row r="604" spans="1:17" ht="14.4" customHeight="1" x14ac:dyDescent="0.3">
      <c r="A604" s="660" t="s">
        <v>576</v>
      </c>
      <c r="B604" s="661" t="s">
        <v>5894</v>
      </c>
      <c r="C604" s="661" t="s">
        <v>5762</v>
      </c>
      <c r="D604" s="661" t="s">
        <v>6787</v>
      </c>
      <c r="E604" s="661" t="s">
        <v>6788</v>
      </c>
      <c r="F604" s="664">
        <v>4</v>
      </c>
      <c r="G604" s="664">
        <v>15220</v>
      </c>
      <c r="H604" s="664">
        <v>1</v>
      </c>
      <c r="I604" s="664">
        <v>3805</v>
      </c>
      <c r="J604" s="664">
        <v>1</v>
      </c>
      <c r="K604" s="664">
        <v>3832</v>
      </c>
      <c r="L604" s="664">
        <v>0.25177398160315373</v>
      </c>
      <c r="M604" s="664">
        <v>3832</v>
      </c>
      <c r="N604" s="664"/>
      <c r="O604" s="664"/>
      <c r="P604" s="677"/>
      <c r="Q604" s="665"/>
    </row>
    <row r="605" spans="1:17" ht="14.4" customHeight="1" x14ac:dyDescent="0.3">
      <c r="A605" s="660" t="s">
        <v>576</v>
      </c>
      <c r="B605" s="661" t="s">
        <v>5894</v>
      </c>
      <c r="C605" s="661" t="s">
        <v>5762</v>
      </c>
      <c r="D605" s="661" t="s">
        <v>6789</v>
      </c>
      <c r="E605" s="661" t="s">
        <v>6790</v>
      </c>
      <c r="F605" s="664">
        <v>2</v>
      </c>
      <c r="G605" s="664">
        <v>2202</v>
      </c>
      <c r="H605" s="664">
        <v>1</v>
      </c>
      <c r="I605" s="664">
        <v>1101</v>
      </c>
      <c r="J605" s="664"/>
      <c r="K605" s="664"/>
      <c r="L605" s="664"/>
      <c r="M605" s="664"/>
      <c r="N605" s="664">
        <v>4</v>
      </c>
      <c r="O605" s="664">
        <v>4464</v>
      </c>
      <c r="P605" s="677">
        <v>2.0272479564032699</v>
      </c>
      <c r="Q605" s="665">
        <v>1116</v>
      </c>
    </row>
    <row r="606" spans="1:17" ht="14.4" customHeight="1" x14ac:dyDescent="0.3">
      <c r="A606" s="660" t="s">
        <v>576</v>
      </c>
      <c r="B606" s="661" t="s">
        <v>5894</v>
      </c>
      <c r="C606" s="661" t="s">
        <v>5762</v>
      </c>
      <c r="D606" s="661" t="s">
        <v>6791</v>
      </c>
      <c r="E606" s="661" t="s">
        <v>6792</v>
      </c>
      <c r="F606" s="664">
        <v>1</v>
      </c>
      <c r="G606" s="664">
        <v>2846</v>
      </c>
      <c r="H606" s="664">
        <v>1</v>
      </c>
      <c r="I606" s="664">
        <v>2846</v>
      </c>
      <c r="J606" s="664">
        <v>1</v>
      </c>
      <c r="K606" s="664">
        <v>2846</v>
      </c>
      <c r="L606" s="664">
        <v>1</v>
      </c>
      <c r="M606" s="664">
        <v>2846</v>
      </c>
      <c r="N606" s="664"/>
      <c r="O606" s="664"/>
      <c r="P606" s="677"/>
      <c r="Q606" s="665"/>
    </row>
    <row r="607" spans="1:17" ht="14.4" customHeight="1" x14ac:dyDescent="0.3">
      <c r="A607" s="660" t="s">
        <v>576</v>
      </c>
      <c r="B607" s="661" t="s">
        <v>5894</v>
      </c>
      <c r="C607" s="661" t="s">
        <v>5762</v>
      </c>
      <c r="D607" s="661" t="s">
        <v>6793</v>
      </c>
      <c r="E607" s="661" t="s">
        <v>6794</v>
      </c>
      <c r="F607" s="664">
        <v>2</v>
      </c>
      <c r="G607" s="664">
        <v>6888</v>
      </c>
      <c r="H607" s="664">
        <v>1</v>
      </c>
      <c r="I607" s="664">
        <v>3444</v>
      </c>
      <c r="J607" s="664"/>
      <c r="K607" s="664"/>
      <c r="L607" s="664"/>
      <c r="M607" s="664"/>
      <c r="N607" s="664"/>
      <c r="O607" s="664"/>
      <c r="P607" s="677"/>
      <c r="Q607" s="665"/>
    </row>
    <row r="608" spans="1:17" ht="14.4" customHeight="1" x14ac:dyDescent="0.3">
      <c r="A608" s="660" t="s">
        <v>576</v>
      </c>
      <c r="B608" s="661" t="s">
        <v>5894</v>
      </c>
      <c r="C608" s="661" t="s">
        <v>5762</v>
      </c>
      <c r="D608" s="661" t="s">
        <v>6795</v>
      </c>
      <c r="E608" s="661" t="s">
        <v>6796</v>
      </c>
      <c r="F608" s="664">
        <v>9</v>
      </c>
      <c r="G608" s="664">
        <v>16272</v>
      </c>
      <c r="H608" s="664">
        <v>1</v>
      </c>
      <c r="I608" s="664">
        <v>1808</v>
      </c>
      <c r="J608" s="664">
        <v>1</v>
      </c>
      <c r="K608" s="664">
        <v>1828</v>
      </c>
      <c r="L608" s="664">
        <v>0.11234021632251721</v>
      </c>
      <c r="M608" s="664">
        <v>1828</v>
      </c>
      <c r="N608" s="664">
        <v>9</v>
      </c>
      <c r="O608" s="664">
        <v>16533</v>
      </c>
      <c r="P608" s="677">
        <v>1.0160398230088497</v>
      </c>
      <c r="Q608" s="665">
        <v>1837</v>
      </c>
    </row>
    <row r="609" spans="1:17" ht="14.4" customHeight="1" x14ac:dyDescent="0.3">
      <c r="A609" s="660" t="s">
        <v>576</v>
      </c>
      <c r="B609" s="661" t="s">
        <v>5894</v>
      </c>
      <c r="C609" s="661" t="s">
        <v>5762</v>
      </c>
      <c r="D609" s="661" t="s">
        <v>6797</v>
      </c>
      <c r="E609" s="661" t="s">
        <v>6798</v>
      </c>
      <c r="F609" s="664">
        <v>1</v>
      </c>
      <c r="G609" s="664">
        <v>103</v>
      </c>
      <c r="H609" s="664">
        <v>1</v>
      </c>
      <c r="I609" s="664">
        <v>103</v>
      </c>
      <c r="J609" s="664"/>
      <c r="K609" s="664"/>
      <c r="L609" s="664"/>
      <c r="M609" s="664"/>
      <c r="N609" s="664"/>
      <c r="O609" s="664"/>
      <c r="P609" s="677"/>
      <c r="Q609" s="665"/>
    </row>
    <row r="610" spans="1:17" ht="14.4" customHeight="1" x14ac:dyDescent="0.3">
      <c r="A610" s="660" t="s">
        <v>576</v>
      </c>
      <c r="B610" s="661" t="s">
        <v>5894</v>
      </c>
      <c r="C610" s="661" t="s">
        <v>5762</v>
      </c>
      <c r="D610" s="661" t="s">
        <v>6799</v>
      </c>
      <c r="E610" s="661" t="s">
        <v>6800</v>
      </c>
      <c r="F610" s="664">
        <v>1</v>
      </c>
      <c r="G610" s="664">
        <v>1420</v>
      </c>
      <c r="H610" s="664">
        <v>1</v>
      </c>
      <c r="I610" s="664">
        <v>1420</v>
      </c>
      <c r="J610" s="664">
        <v>2</v>
      </c>
      <c r="K610" s="664">
        <v>2840</v>
      </c>
      <c r="L610" s="664">
        <v>2</v>
      </c>
      <c r="M610" s="664">
        <v>1420</v>
      </c>
      <c r="N610" s="664">
        <v>10</v>
      </c>
      <c r="O610" s="664">
        <v>14340</v>
      </c>
      <c r="P610" s="677">
        <v>10.098591549295774</v>
      </c>
      <c r="Q610" s="665">
        <v>1434</v>
      </c>
    </row>
    <row r="611" spans="1:17" ht="14.4" customHeight="1" x14ac:dyDescent="0.3">
      <c r="A611" s="660" t="s">
        <v>576</v>
      </c>
      <c r="B611" s="661" t="s">
        <v>5894</v>
      </c>
      <c r="C611" s="661" t="s">
        <v>5762</v>
      </c>
      <c r="D611" s="661" t="s">
        <v>6801</v>
      </c>
      <c r="E611" s="661" t="s">
        <v>6802</v>
      </c>
      <c r="F611" s="664">
        <v>1</v>
      </c>
      <c r="G611" s="664">
        <v>3993</v>
      </c>
      <c r="H611" s="664">
        <v>1</v>
      </c>
      <c r="I611" s="664">
        <v>3993</v>
      </c>
      <c r="J611" s="664">
        <v>1</v>
      </c>
      <c r="K611" s="664">
        <v>3993</v>
      </c>
      <c r="L611" s="664">
        <v>1</v>
      </c>
      <c r="M611" s="664">
        <v>3993</v>
      </c>
      <c r="N611" s="664"/>
      <c r="O611" s="664"/>
      <c r="P611" s="677"/>
      <c r="Q611" s="665"/>
    </row>
    <row r="612" spans="1:17" ht="14.4" customHeight="1" x14ac:dyDescent="0.3">
      <c r="A612" s="660" t="s">
        <v>576</v>
      </c>
      <c r="B612" s="661" t="s">
        <v>5894</v>
      </c>
      <c r="C612" s="661" t="s">
        <v>5762</v>
      </c>
      <c r="D612" s="661" t="s">
        <v>6803</v>
      </c>
      <c r="E612" s="661" t="s">
        <v>6804</v>
      </c>
      <c r="F612" s="664">
        <v>1</v>
      </c>
      <c r="G612" s="664">
        <v>1115</v>
      </c>
      <c r="H612" s="664">
        <v>1</v>
      </c>
      <c r="I612" s="664">
        <v>1115</v>
      </c>
      <c r="J612" s="664"/>
      <c r="K612" s="664"/>
      <c r="L612" s="664"/>
      <c r="M612" s="664"/>
      <c r="N612" s="664">
        <v>1</v>
      </c>
      <c r="O612" s="664">
        <v>1129</v>
      </c>
      <c r="P612" s="677">
        <v>1.0125560538116591</v>
      </c>
      <c r="Q612" s="665">
        <v>1129</v>
      </c>
    </row>
    <row r="613" spans="1:17" ht="14.4" customHeight="1" x14ac:dyDescent="0.3">
      <c r="A613" s="660" t="s">
        <v>576</v>
      </c>
      <c r="B613" s="661" t="s">
        <v>5894</v>
      </c>
      <c r="C613" s="661" t="s">
        <v>5762</v>
      </c>
      <c r="D613" s="661" t="s">
        <v>6805</v>
      </c>
      <c r="E613" s="661" t="s">
        <v>6806</v>
      </c>
      <c r="F613" s="664">
        <v>0</v>
      </c>
      <c r="G613" s="664">
        <v>0</v>
      </c>
      <c r="H613" s="664"/>
      <c r="I613" s="664"/>
      <c r="J613" s="664"/>
      <c r="K613" s="664"/>
      <c r="L613" s="664"/>
      <c r="M613" s="664"/>
      <c r="N613" s="664"/>
      <c r="O613" s="664"/>
      <c r="P613" s="677"/>
      <c r="Q613" s="665"/>
    </row>
    <row r="614" spans="1:17" ht="14.4" customHeight="1" x14ac:dyDescent="0.3">
      <c r="A614" s="660" t="s">
        <v>576</v>
      </c>
      <c r="B614" s="661" t="s">
        <v>5894</v>
      </c>
      <c r="C614" s="661" t="s">
        <v>5762</v>
      </c>
      <c r="D614" s="661" t="s">
        <v>6807</v>
      </c>
      <c r="E614" s="661" t="s">
        <v>6808</v>
      </c>
      <c r="F614" s="664">
        <v>2</v>
      </c>
      <c r="G614" s="664">
        <v>10272</v>
      </c>
      <c r="H614" s="664">
        <v>1</v>
      </c>
      <c r="I614" s="664">
        <v>5136</v>
      </c>
      <c r="J614" s="664">
        <v>2</v>
      </c>
      <c r="K614" s="664">
        <v>10352</v>
      </c>
      <c r="L614" s="664">
        <v>1.0077881619937694</v>
      </c>
      <c r="M614" s="664">
        <v>5176</v>
      </c>
      <c r="N614" s="664"/>
      <c r="O614" s="664"/>
      <c r="P614" s="677"/>
      <c r="Q614" s="665"/>
    </row>
    <row r="615" spans="1:17" ht="14.4" customHeight="1" x14ac:dyDescent="0.3">
      <c r="A615" s="660" t="s">
        <v>576</v>
      </c>
      <c r="B615" s="661" t="s">
        <v>5894</v>
      </c>
      <c r="C615" s="661" t="s">
        <v>5762</v>
      </c>
      <c r="D615" s="661" t="s">
        <v>6809</v>
      </c>
      <c r="E615" s="661" t="s">
        <v>6810</v>
      </c>
      <c r="F615" s="664"/>
      <c r="G615" s="664"/>
      <c r="H615" s="664"/>
      <c r="I615" s="664"/>
      <c r="J615" s="664">
        <v>1</v>
      </c>
      <c r="K615" s="664">
        <v>7622</v>
      </c>
      <c r="L615" s="664"/>
      <c r="M615" s="664">
        <v>7622</v>
      </c>
      <c r="N615" s="664">
        <v>1</v>
      </c>
      <c r="O615" s="664">
        <v>7740</v>
      </c>
      <c r="P615" s="677"/>
      <c r="Q615" s="665">
        <v>7740</v>
      </c>
    </row>
    <row r="616" spans="1:17" ht="14.4" customHeight="1" x14ac:dyDescent="0.3">
      <c r="A616" s="660" t="s">
        <v>576</v>
      </c>
      <c r="B616" s="661" t="s">
        <v>5894</v>
      </c>
      <c r="C616" s="661" t="s">
        <v>5762</v>
      </c>
      <c r="D616" s="661" t="s">
        <v>6811</v>
      </c>
      <c r="E616" s="661" t="s">
        <v>6812</v>
      </c>
      <c r="F616" s="664">
        <v>1</v>
      </c>
      <c r="G616" s="664">
        <v>2566</v>
      </c>
      <c r="H616" s="664">
        <v>1</v>
      </c>
      <c r="I616" s="664">
        <v>2566</v>
      </c>
      <c r="J616" s="664"/>
      <c r="K616" s="664"/>
      <c r="L616" s="664"/>
      <c r="M616" s="664"/>
      <c r="N616" s="664"/>
      <c r="O616" s="664"/>
      <c r="P616" s="677"/>
      <c r="Q616" s="665"/>
    </row>
    <row r="617" spans="1:17" ht="14.4" customHeight="1" x14ac:dyDescent="0.3">
      <c r="A617" s="660" t="s">
        <v>576</v>
      </c>
      <c r="B617" s="661" t="s">
        <v>5894</v>
      </c>
      <c r="C617" s="661" t="s">
        <v>5762</v>
      </c>
      <c r="D617" s="661" t="s">
        <v>6813</v>
      </c>
      <c r="E617" s="661" t="s">
        <v>6814</v>
      </c>
      <c r="F617" s="664"/>
      <c r="G617" s="664"/>
      <c r="H617" s="664"/>
      <c r="I617" s="664"/>
      <c r="J617" s="664"/>
      <c r="K617" s="664"/>
      <c r="L617" s="664"/>
      <c r="M617" s="664"/>
      <c r="N617" s="664">
        <v>1</v>
      </c>
      <c r="O617" s="664">
        <v>858</v>
      </c>
      <c r="P617" s="677"/>
      <c r="Q617" s="665">
        <v>858</v>
      </c>
    </row>
    <row r="618" spans="1:17" ht="14.4" customHeight="1" x14ac:dyDescent="0.3">
      <c r="A618" s="660" t="s">
        <v>576</v>
      </c>
      <c r="B618" s="661" t="s">
        <v>5894</v>
      </c>
      <c r="C618" s="661" t="s">
        <v>5762</v>
      </c>
      <c r="D618" s="661" t="s">
        <v>6815</v>
      </c>
      <c r="E618" s="661" t="s">
        <v>6816</v>
      </c>
      <c r="F618" s="664">
        <v>1</v>
      </c>
      <c r="G618" s="664">
        <v>902</v>
      </c>
      <c r="H618" s="664">
        <v>1</v>
      </c>
      <c r="I618" s="664">
        <v>902</v>
      </c>
      <c r="J618" s="664"/>
      <c r="K618" s="664"/>
      <c r="L618" s="664"/>
      <c r="M618" s="664"/>
      <c r="N618" s="664">
        <v>2</v>
      </c>
      <c r="O618" s="664">
        <v>1826</v>
      </c>
      <c r="P618" s="677">
        <v>2.024390243902439</v>
      </c>
      <c r="Q618" s="665">
        <v>913</v>
      </c>
    </row>
    <row r="619" spans="1:17" ht="14.4" customHeight="1" x14ac:dyDescent="0.3">
      <c r="A619" s="660" t="s">
        <v>576</v>
      </c>
      <c r="B619" s="661" t="s">
        <v>5894</v>
      </c>
      <c r="C619" s="661" t="s">
        <v>5762</v>
      </c>
      <c r="D619" s="661" t="s">
        <v>6817</v>
      </c>
      <c r="E619" s="661" t="s">
        <v>6818</v>
      </c>
      <c r="F619" s="664">
        <v>2</v>
      </c>
      <c r="G619" s="664">
        <v>6034</v>
      </c>
      <c r="H619" s="664">
        <v>1</v>
      </c>
      <c r="I619" s="664">
        <v>3017</v>
      </c>
      <c r="J619" s="664"/>
      <c r="K619" s="664"/>
      <c r="L619" s="664"/>
      <c r="M619" s="664"/>
      <c r="N619" s="664">
        <v>2</v>
      </c>
      <c r="O619" s="664">
        <v>6094</v>
      </c>
      <c r="P619" s="677">
        <v>1.009943652635068</v>
      </c>
      <c r="Q619" s="665">
        <v>3047</v>
      </c>
    </row>
    <row r="620" spans="1:17" ht="14.4" customHeight="1" x14ac:dyDescent="0.3">
      <c r="A620" s="660" t="s">
        <v>576</v>
      </c>
      <c r="B620" s="661" t="s">
        <v>5894</v>
      </c>
      <c r="C620" s="661" t="s">
        <v>5762</v>
      </c>
      <c r="D620" s="661" t="s">
        <v>6819</v>
      </c>
      <c r="E620" s="661" t="s">
        <v>6650</v>
      </c>
      <c r="F620" s="664"/>
      <c r="G620" s="664"/>
      <c r="H620" s="664"/>
      <c r="I620" s="664"/>
      <c r="J620" s="664"/>
      <c r="K620" s="664"/>
      <c r="L620" s="664"/>
      <c r="M620" s="664"/>
      <c r="N620" s="664">
        <v>1</v>
      </c>
      <c r="O620" s="664">
        <v>429</v>
      </c>
      <c r="P620" s="677"/>
      <c r="Q620" s="665">
        <v>429</v>
      </c>
    </row>
    <row r="621" spans="1:17" ht="14.4" customHeight="1" x14ac:dyDescent="0.3">
      <c r="A621" s="660" t="s">
        <v>576</v>
      </c>
      <c r="B621" s="661" t="s">
        <v>5894</v>
      </c>
      <c r="C621" s="661" t="s">
        <v>5762</v>
      </c>
      <c r="D621" s="661" t="s">
        <v>6820</v>
      </c>
      <c r="E621" s="661" t="s">
        <v>6821</v>
      </c>
      <c r="F621" s="664"/>
      <c r="G621" s="664"/>
      <c r="H621" s="664"/>
      <c r="I621" s="664"/>
      <c r="J621" s="664"/>
      <c r="K621" s="664"/>
      <c r="L621" s="664"/>
      <c r="M621" s="664"/>
      <c r="N621" s="664">
        <v>19</v>
      </c>
      <c r="O621" s="664">
        <v>0</v>
      </c>
      <c r="P621" s="677"/>
      <c r="Q621" s="665">
        <v>0</v>
      </c>
    </row>
    <row r="622" spans="1:17" ht="14.4" customHeight="1" x14ac:dyDescent="0.3">
      <c r="A622" s="660" t="s">
        <v>576</v>
      </c>
      <c r="B622" s="661" t="s">
        <v>5894</v>
      </c>
      <c r="C622" s="661" t="s">
        <v>5762</v>
      </c>
      <c r="D622" s="661" t="s">
        <v>6822</v>
      </c>
      <c r="E622" s="661" t="s">
        <v>6823</v>
      </c>
      <c r="F622" s="664"/>
      <c r="G622" s="664"/>
      <c r="H622" s="664"/>
      <c r="I622" s="664"/>
      <c r="J622" s="664"/>
      <c r="K622" s="664"/>
      <c r="L622" s="664"/>
      <c r="M622" s="664"/>
      <c r="N622" s="664">
        <v>11</v>
      </c>
      <c r="O622" s="664">
        <v>0</v>
      </c>
      <c r="P622" s="677"/>
      <c r="Q622" s="665">
        <v>0</v>
      </c>
    </row>
    <row r="623" spans="1:17" ht="14.4" customHeight="1" x14ac:dyDescent="0.3">
      <c r="A623" s="660" t="s">
        <v>576</v>
      </c>
      <c r="B623" s="661" t="s">
        <v>5894</v>
      </c>
      <c r="C623" s="661" t="s">
        <v>5762</v>
      </c>
      <c r="D623" s="661" t="s">
        <v>6824</v>
      </c>
      <c r="E623" s="661" t="s">
        <v>6825</v>
      </c>
      <c r="F623" s="664"/>
      <c r="G623" s="664"/>
      <c r="H623" s="664"/>
      <c r="I623" s="664"/>
      <c r="J623" s="664"/>
      <c r="K623" s="664"/>
      <c r="L623" s="664"/>
      <c r="M623" s="664"/>
      <c r="N623" s="664">
        <v>5</v>
      </c>
      <c r="O623" s="664">
        <v>0</v>
      </c>
      <c r="P623" s="677"/>
      <c r="Q623" s="665">
        <v>0</v>
      </c>
    </row>
    <row r="624" spans="1:17" ht="14.4" customHeight="1" x14ac:dyDescent="0.3">
      <c r="A624" s="660" t="s">
        <v>576</v>
      </c>
      <c r="B624" s="661" t="s">
        <v>5894</v>
      </c>
      <c r="C624" s="661" t="s">
        <v>5762</v>
      </c>
      <c r="D624" s="661" t="s">
        <v>6826</v>
      </c>
      <c r="E624" s="661" t="s">
        <v>6827</v>
      </c>
      <c r="F624" s="664"/>
      <c r="G624" s="664"/>
      <c r="H624" s="664"/>
      <c r="I624" s="664"/>
      <c r="J624" s="664"/>
      <c r="K624" s="664"/>
      <c r="L624" s="664"/>
      <c r="M624" s="664"/>
      <c r="N624" s="664">
        <v>1</v>
      </c>
      <c r="O624" s="664">
        <v>0</v>
      </c>
      <c r="P624" s="677"/>
      <c r="Q624" s="665">
        <v>0</v>
      </c>
    </row>
    <row r="625" spans="1:17" ht="14.4" customHeight="1" x14ac:dyDescent="0.3">
      <c r="A625" s="660" t="s">
        <v>576</v>
      </c>
      <c r="B625" s="661" t="s">
        <v>6828</v>
      </c>
      <c r="C625" s="661" t="s">
        <v>5733</v>
      </c>
      <c r="D625" s="661" t="s">
        <v>5955</v>
      </c>
      <c r="E625" s="661" t="s">
        <v>2153</v>
      </c>
      <c r="F625" s="664">
        <v>5</v>
      </c>
      <c r="G625" s="664">
        <v>414.6</v>
      </c>
      <c r="H625" s="664">
        <v>1</v>
      </c>
      <c r="I625" s="664">
        <v>82.92</v>
      </c>
      <c r="J625" s="664">
        <v>11</v>
      </c>
      <c r="K625" s="664">
        <v>912.12000000000012</v>
      </c>
      <c r="L625" s="664">
        <v>2.2000000000000002</v>
      </c>
      <c r="M625" s="664">
        <v>82.920000000000016</v>
      </c>
      <c r="N625" s="664"/>
      <c r="O625" s="664"/>
      <c r="P625" s="677"/>
      <c r="Q625" s="665"/>
    </row>
    <row r="626" spans="1:17" ht="14.4" customHeight="1" x14ac:dyDescent="0.3">
      <c r="A626" s="660" t="s">
        <v>576</v>
      </c>
      <c r="B626" s="661" t="s">
        <v>6828</v>
      </c>
      <c r="C626" s="661" t="s">
        <v>5733</v>
      </c>
      <c r="D626" s="661" t="s">
        <v>5956</v>
      </c>
      <c r="E626" s="661" t="s">
        <v>2153</v>
      </c>
      <c r="F626" s="664">
        <v>10.1</v>
      </c>
      <c r="G626" s="664">
        <v>1282.49</v>
      </c>
      <c r="H626" s="664">
        <v>1</v>
      </c>
      <c r="I626" s="664">
        <v>126.97920792079208</v>
      </c>
      <c r="J626" s="664">
        <v>68.099999999999994</v>
      </c>
      <c r="K626" s="664">
        <v>8033.0499999999993</v>
      </c>
      <c r="L626" s="664">
        <v>6.2636355839031879</v>
      </c>
      <c r="M626" s="664">
        <v>117.95961820851689</v>
      </c>
      <c r="N626" s="664">
        <v>53.3</v>
      </c>
      <c r="O626" s="664">
        <v>6013.8</v>
      </c>
      <c r="P626" s="677">
        <v>4.6891593696637015</v>
      </c>
      <c r="Q626" s="665">
        <v>112.82926829268294</v>
      </c>
    </row>
    <row r="627" spans="1:17" ht="14.4" customHeight="1" x14ac:dyDescent="0.3">
      <c r="A627" s="660" t="s">
        <v>576</v>
      </c>
      <c r="B627" s="661" t="s">
        <v>6828</v>
      </c>
      <c r="C627" s="661" t="s">
        <v>5733</v>
      </c>
      <c r="D627" s="661" t="s">
        <v>5957</v>
      </c>
      <c r="E627" s="661" t="s">
        <v>2153</v>
      </c>
      <c r="F627" s="664"/>
      <c r="G627" s="664"/>
      <c r="H627" s="664"/>
      <c r="I627" s="664"/>
      <c r="J627" s="664"/>
      <c r="K627" s="664"/>
      <c r="L627" s="664"/>
      <c r="M627" s="664"/>
      <c r="N627" s="664">
        <v>7</v>
      </c>
      <c r="O627" s="664">
        <v>532.91</v>
      </c>
      <c r="P627" s="677"/>
      <c r="Q627" s="665">
        <v>76.13</v>
      </c>
    </row>
    <row r="628" spans="1:17" ht="14.4" customHeight="1" x14ac:dyDescent="0.3">
      <c r="A628" s="660" t="s">
        <v>576</v>
      </c>
      <c r="B628" s="661" t="s">
        <v>6828</v>
      </c>
      <c r="C628" s="661" t="s">
        <v>5733</v>
      </c>
      <c r="D628" s="661" t="s">
        <v>5965</v>
      </c>
      <c r="E628" s="661" t="s">
        <v>5966</v>
      </c>
      <c r="F628" s="664">
        <v>11</v>
      </c>
      <c r="G628" s="664">
        <v>638.11</v>
      </c>
      <c r="H628" s="664">
        <v>1</v>
      </c>
      <c r="I628" s="664">
        <v>58.01</v>
      </c>
      <c r="J628" s="664"/>
      <c r="K628" s="664"/>
      <c r="L628" s="664"/>
      <c r="M628" s="664"/>
      <c r="N628" s="664"/>
      <c r="O628" s="664"/>
      <c r="P628" s="677"/>
      <c r="Q628" s="665"/>
    </row>
    <row r="629" spans="1:17" ht="14.4" customHeight="1" x14ac:dyDescent="0.3">
      <c r="A629" s="660" t="s">
        <v>576</v>
      </c>
      <c r="B629" s="661" t="s">
        <v>6828</v>
      </c>
      <c r="C629" s="661" t="s">
        <v>5733</v>
      </c>
      <c r="D629" s="661" t="s">
        <v>5968</v>
      </c>
      <c r="E629" s="661" t="s">
        <v>1131</v>
      </c>
      <c r="F629" s="664">
        <v>68.699999999999989</v>
      </c>
      <c r="G629" s="664">
        <v>27761.95</v>
      </c>
      <c r="H629" s="664">
        <v>1</v>
      </c>
      <c r="I629" s="664">
        <v>404.10407569141199</v>
      </c>
      <c r="J629" s="664">
        <v>73.599999999999994</v>
      </c>
      <c r="K629" s="664">
        <v>29506.61</v>
      </c>
      <c r="L629" s="664">
        <v>1.0628435682651975</v>
      </c>
      <c r="M629" s="664">
        <v>400.90502717391308</v>
      </c>
      <c r="N629" s="664">
        <v>95.299999999999983</v>
      </c>
      <c r="O629" s="664">
        <v>36848.480000000003</v>
      </c>
      <c r="P629" s="677">
        <v>1.3273015764382545</v>
      </c>
      <c r="Q629" s="665">
        <v>386.65771248688361</v>
      </c>
    </row>
    <row r="630" spans="1:17" ht="14.4" customHeight="1" x14ac:dyDescent="0.3">
      <c r="A630" s="660" t="s">
        <v>576</v>
      </c>
      <c r="B630" s="661" t="s">
        <v>6828</v>
      </c>
      <c r="C630" s="661" t="s">
        <v>5733</v>
      </c>
      <c r="D630" s="661" t="s">
        <v>1986</v>
      </c>
      <c r="E630" s="661" t="s">
        <v>1987</v>
      </c>
      <c r="F630" s="664"/>
      <c r="G630" s="664"/>
      <c r="H630" s="664"/>
      <c r="I630" s="664"/>
      <c r="J630" s="664"/>
      <c r="K630" s="664"/>
      <c r="L630" s="664"/>
      <c r="M630" s="664"/>
      <c r="N630" s="664">
        <v>1</v>
      </c>
      <c r="O630" s="664">
        <v>17279.77</v>
      </c>
      <c r="P630" s="677"/>
      <c r="Q630" s="665">
        <v>17279.77</v>
      </c>
    </row>
    <row r="631" spans="1:17" ht="14.4" customHeight="1" x14ac:dyDescent="0.3">
      <c r="A631" s="660" t="s">
        <v>576</v>
      </c>
      <c r="B631" s="661" t="s">
        <v>6828</v>
      </c>
      <c r="C631" s="661" t="s">
        <v>5733</v>
      </c>
      <c r="D631" s="661" t="s">
        <v>5969</v>
      </c>
      <c r="E631" s="661" t="s">
        <v>5970</v>
      </c>
      <c r="F631" s="664">
        <v>0.3</v>
      </c>
      <c r="G631" s="664">
        <v>122.85</v>
      </c>
      <c r="H631" s="664">
        <v>1</v>
      </c>
      <c r="I631" s="664">
        <v>409.5</v>
      </c>
      <c r="J631" s="664"/>
      <c r="K631" s="664"/>
      <c r="L631" s="664"/>
      <c r="M631" s="664"/>
      <c r="N631" s="664"/>
      <c r="O631" s="664"/>
      <c r="P631" s="677"/>
      <c r="Q631" s="665"/>
    </row>
    <row r="632" spans="1:17" ht="14.4" customHeight="1" x14ac:dyDescent="0.3">
      <c r="A632" s="660" t="s">
        <v>576</v>
      </c>
      <c r="B632" s="661" t="s">
        <v>6828</v>
      </c>
      <c r="C632" s="661" t="s">
        <v>5733</v>
      </c>
      <c r="D632" s="661" t="s">
        <v>5978</v>
      </c>
      <c r="E632" s="661" t="s">
        <v>2140</v>
      </c>
      <c r="F632" s="664">
        <v>3.3</v>
      </c>
      <c r="G632" s="664">
        <v>1253.18</v>
      </c>
      <c r="H632" s="664">
        <v>1</v>
      </c>
      <c r="I632" s="664">
        <v>379.75151515151521</v>
      </c>
      <c r="J632" s="664">
        <v>4.9000000000000004</v>
      </c>
      <c r="K632" s="664">
        <v>1860.75</v>
      </c>
      <c r="L632" s="664">
        <v>1.4848226112769114</v>
      </c>
      <c r="M632" s="664">
        <v>379.74489795918362</v>
      </c>
      <c r="N632" s="664">
        <v>6.8</v>
      </c>
      <c r="O632" s="664">
        <v>2324.79</v>
      </c>
      <c r="P632" s="677">
        <v>1.8551125935619781</v>
      </c>
      <c r="Q632" s="665">
        <v>341.88088235294117</v>
      </c>
    </row>
    <row r="633" spans="1:17" ht="14.4" customHeight="1" x14ac:dyDescent="0.3">
      <c r="A633" s="660" t="s">
        <v>576</v>
      </c>
      <c r="B633" s="661" t="s">
        <v>6828</v>
      </c>
      <c r="C633" s="661" t="s">
        <v>5733</v>
      </c>
      <c r="D633" s="661" t="s">
        <v>6829</v>
      </c>
      <c r="E633" s="661" t="s">
        <v>6830</v>
      </c>
      <c r="F633" s="664"/>
      <c r="G633" s="664"/>
      <c r="H633" s="664"/>
      <c r="I633" s="664"/>
      <c r="J633" s="664"/>
      <c r="K633" s="664"/>
      <c r="L633" s="664"/>
      <c r="M633" s="664"/>
      <c r="N633" s="664">
        <v>2</v>
      </c>
      <c r="O633" s="664">
        <v>11971.42</v>
      </c>
      <c r="P633" s="677"/>
      <c r="Q633" s="665">
        <v>5985.71</v>
      </c>
    </row>
    <row r="634" spans="1:17" ht="14.4" customHeight="1" x14ac:dyDescent="0.3">
      <c r="A634" s="660" t="s">
        <v>576</v>
      </c>
      <c r="B634" s="661" t="s">
        <v>6828</v>
      </c>
      <c r="C634" s="661" t="s">
        <v>5733</v>
      </c>
      <c r="D634" s="661" t="s">
        <v>5979</v>
      </c>
      <c r="E634" s="661" t="s">
        <v>5980</v>
      </c>
      <c r="F634" s="664">
        <v>134.70000000000002</v>
      </c>
      <c r="G634" s="664">
        <v>5515.93</v>
      </c>
      <c r="H634" s="664">
        <v>1</v>
      </c>
      <c r="I634" s="664">
        <v>40.949740163325906</v>
      </c>
      <c r="J634" s="664">
        <v>301.60000000000002</v>
      </c>
      <c r="K634" s="664">
        <v>16718.47</v>
      </c>
      <c r="L634" s="664">
        <v>3.0309431047892197</v>
      </c>
      <c r="M634" s="664">
        <v>55.432592838196285</v>
      </c>
      <c r="N634" s="664">
        <v>260.39999999999998</v>
      </c>
      <c r="O634" s="664">
        <v>12633.4</v>
      </c>
      <c r="P634" s="677">
        <v>2.2903481371228422</v>
      </c>
      <c r="Q634" s="665">
        <v>48.515360983102923</v>
      </c>
    </row>
    <row r="635" spans="1:17" ht="14.4" customHeight="1" x14ac:dyDescent="0.3">
      <c r="A635" s="660" t="s">
        <v>576</v>
      </c>
      <c r="B635" s="661" t="s">
        <v>6828</v>
      </c>
      <c r="C635" s="661" t="s">
        <v>5733</v>
      </c>
      <c r="D635" s="661" t="s">
        <v>5987</v>
      </c>
      <c r="E635" s="661" t="s">
        <v>5988</v>
      </c>
      <c r="F635" s="664"/>
      <c r="G635" s="664"/>
      <c r="H635" s="664"/>
      <c r="I635" s="664"/>
      <c r="J635" s="664">
        <v>4.0999999999999996</v>
      </c>
      <c r="K635" s="664">
        <v>1657.3</v>
      </c>
      <c r="L635" s="664"/>
      <c r="M635" s="664">
        <v>404.21951219512198</v>
      </c>
      <c r="N635" s="664"/>
      <c r="O635" s="664"/>
      <c r="P635" s="677"/>
      <c r="Q635" s="665"/>
    </row>
    <row r="636" spans="1:17" ht="14.4" customHeight="1" x14ac:dyDescent="0.3">
      <c r="A636" s="660" t="s">
        <v>576</v>
      </c>
      <c r="B636" s="661" t="s">
        <v>6828</v>
      </c>
      <c r="C636" s="661" t="s">
        <v>5733</v>
      </c>
      <c r="D636" s="661" t="s">
        <v>5993</v>
      </c>
      <c r="E636" s="661" t="s">
        <v>5994</v>
      </c>
      <c r="F636" s="664"/>
      <c r="G636" s="664"/>
      <c r="H636" s="664"/>
      <c r="I636" s="664"/>
      <c r="J636" s="664">
        <v>1.2999999999999998</v>
      </c>
      <c r="K636" s="664">
        <v>126.05000000000001</v>
      </c>
      <c r="L636" s="664"/>
      <c r="M636" s="664">
        <v>96.961538461538481</v>
      </c>
      <c r="N636" s="664"/>
      <c r="O636" s="664"/>
      <c r="P636" s="677"/>
      <c r="Q636" s="665"/>
    </row>
    <row r="637" spans="1:17" ht="14.4" customHeight="1" x14ac:dyDescent="0.3">
      <c r="A637" s="660" t="s">
        <v>576</v>
      </c>
      <c r="B637" s="661" t="s">
        <v>6828</v>
      </c>
      <c r="C637" s="661" t="s">
        <v>5733</v>
      </c>
      <c r="D637" s="661" t="s">
        <v>5997</v>
      </c>
      <c r="E637" s="661"/>
      <c r="F637" s="664">
        <v>20.409999999999997</v>
      </c>
      <c r="G637" s="664">
        <v>13892.45</v>
      </c>
      <c r="H637" s="664">
        <v>1</v>
      </c>
      <c r="I637" s="664">
        <v>680.66878980891738</v>
      </c>
      <c r="J637" s="664">
        <v>15.439999999999998</v>
      </c>
      <c r="K637" s="664">
        <v>10101.11</v>
      </c>
      <c r="L637" s="664">
        <v>0.72709349322833627</v>
      </c>
      <c r="M637" s="664">
        <v>654.21696891191721</v>
      </c>
      <c r="N637" s="664"/>
      <c r="O637" s="664"/>
      <c r="P637" s="677"/>
      <c r="Q637" s="665"/>
    </row>
    <row r="638" spans="1:17" ht="14.4" customHeight="1" x14ac:dyDescent="0.3">
      <c r="A638" s="660" t="s">
        <v>576</v>
      </c>
      <c r="B638" s="661" t="s">
        <v>6828</v>
      </c>
      <c r="C638" s="661" t="s">
        <v>5733</v>
      </c>
      <c r="D638" s="661" t="s">
        <v>6000</v>
      </c>
      <c r="E638" s="661" t="s">
        <v>2212</v>
      </c>
      <c r="F638" s="664"/>
      <c r="G638" s="664"/>
      <c r="H638" s="664"/>
      <c r="I638" s="664"/>
      <c r="J638" s="664">
        <v>0.1</v>
      </c>
      <c r="K638" s="664">
        <v>80.680000000000007</v>
      </c>
      <c r="L638" s="664"/>
      <c r="M638" s="664">
        <v>806.80000000000007</v>
      </c>
      <c r="N638" s="664"/>
      <c r="O638" s="664"/>
      <c r="P638" s="677"/>
      <c r="Q638" s="665"/>
    </row>
    <row r="639" spans="1:17" ht="14.4" customHeight="1" x14ac:dyDescent="0.3">
      <c r="A639" s="660" t="s">
        <v>576</v>
      </c>
      <c r="B639" s="661" t="s">
        <v>6828</v>
      </c>
      <c r="C639" s="661" t="s">
        <v>5733</v>
      </c>
      <c r="D639" s="661" t="s">
        <v>6831</v>
      </c>
      <c r="E639" s="661" t="s">
        <v>6832</v>
      </c>
      <c r="F639" s="664"/>
      <c r="G639" s="664"/>
      <c r="H639" s="664"/>
      <c r="I639" s="664"/>
      <c r="J639" s="664"/>
      <c r="K639" s="664"/>
      <c r="L639" s="664"/>
      <c r="M639" s="664"/>
      <c r="N639" s="664">
        <v>2</v>
      </c>
      <c r="O639" s="664">
        <v>7579.02</v>
      </c>
      <c r="P639" s="677"/>
      <c r="Q639" s="665">
        <v>3789.51</v>
      </c>
    </row>
    <row r="640" spans="1:17" ht="14.4" customHeight="1" x14ac:dyDescent="0.3">
      <c r="A640" s="660" t="s">
        <v>576</v>
      </c>
      <c r="B640" s="661" t="s">
        <v>6828</v>
      </c>
      <c r="C640" s="661" t="s">
        <v>5733</v>
      </c>
      <c r="D640" s="661" t="s">
        <v>6006</v>
      </c>
      <c r="E640" s="661" t="s">
        <v>1121</v>
      </c>
      <c r="F640" s="664">
        <v>0.9</v>
      </c>
      <c r="G640" s="664">
        <v>1034.96</v>
      </c>
      <c r="H640" s="664">
        <v>1</v>
      </c>
      <c r="I640" s="664">
        <v>1149.9555555555555</v>
      </c>
      <c r="J640" s="664"/>
      <c r="K640" s="664"/>
      <c r="L640" s="664"/>
      <c r="M640" s="664"/>
      <c r="N640" s="664">
        <v>0.2</v>
      </c>
      <c r="O640" s="664">
        <v>154.41999999999999</v>
      </c>
      <c r="P640" s="677">
        <v>0.14920383396459766</v>
      </c>
      <c r="Q640" s="665">
        <v>772.09999999999991</v>
      </c>
    </row>
    <row r="641" spans="1:17" ht="14.4" customHeight="1" x14ac:dyDescent="0.3">
      <c r="A641" s="660" t="s">
        <v>576</v>
      </c>
      <c r="B641" s="661" t="s">
        <v>6828</v>
      </c>
      <c r="C641" s="661" t="s">
        <v>5733</v>
      </c>
      <c r="D641" s="661" t="s">
        <v>6833</v>
      </c>
      <c r="E641" s="661" t="s">
        <v>6832</v>
      </c>
      <c r="F641" s="664"/>
      <c r="G641" s="664"/>
      <c r="H641" s="664"/>
      <c r="I641" s="664"/>
      <c r="J641" s="664"/>
      <c r="K641" s="664"/>
      <c r="L641" s="664"/>
      <c r="M641" s="664"/>
      <c r="N641" s="664">
        <v>1</v>
      </c>
      <c r="O641" s="664">
        <v>7579.02</v>
      </c>
      <c r="P641" s="677"/>
      <c r="Q641" s="665">
        <v>7579.02</v>
      </c>
    </row>
    <row r="642" spans="1:17" ht="14.4" customHeight="1" x14ac:dyDescent="0.3">
      <c r="A642" s="660" t="s">
        <v>576</v>
      </c>
      <c r="B642" s="661" t="s">
        <v>6828</v>
      </c>
      <c r="C642" s="661" t="s">
        <v>6020</v>
      </c>
      <c r="D642" s="661" t="s">
        <v>6834</v>
      </c>
      <c r="E642" s="661" t="s">
        <v>6835</v>
      </c>
      <c r="F642" s="664"/>
      <c r="G642" s="664"/>
      <c r="H642" s="664"/>
      <c r="I642" s="664"/>
      <c r="J642" s="664"/>
      <c r="K642" s="664"/>
      <c r="L642" s="664"/>
      <c r="M642" s="664"/>
      <c r="N642" s="664">
        <v>3</v>
      </c>
      <c r="O642" s="664">
        <v>3647.55</v>
      </c>
      <c r="P642" s="677"/>
      <c r="Q642" s="665">
        <v>1215.8500000000001</v>
      </c>
    </row>
    <row r="643" spans="1:17" ht="14.4" customHeight="1" x14ac:dyDescent="0.3">
      <c r="A643" s="660" t="s">
        <v>576</v>
      </c>
      <c r="B643" s="661" t="s">
        <v>6828</v>
      </c>
      <c r="C643" s="661" t="s">
        <v>6020</v>
      </c>
      <c r="D643" s="661" t="s">
        <v>6021</v>
      </c>
      <c r="E643" s="661" t="s">
        <v>6022</v>
      </c>
      <c r="F643" s="664">
        <v>241.1</v>
      </c>
      <c r="G643" s="664">
        <v>446607.09000000008</v>
      </c>
      <c r="H643" s="664">
        <v>1</v>
      </c>
      <c r="I643" s="664">
        <v>1852.3728328494406</v>
      </c>
      <c r="J643" s="664">
        <v>234</v>
      </c>
      <c r="K643" s="664">
        <v>436545.72</v>
      </c>
      <c r="L643" s="664">
        <v>0.97747153991666347</v>
      </c>
      <c r="M643" s="664">
        <v>1865.58</v>
      </c>
      <c r="N643" s="664">
        <v>219</v>
      </c>
      <c r="O643" s="664">
        <v>408562.02</v>
      </c>
      <c r="P643" s="677">
        <v>0.91481310787072356</v>
      </c>
      <c r="Q643" s="665">
        <v>1865.5800000000002</v>
      </c>
    </row>
    <row r="644" spans="1:17" ht="14.4" customHeight="1" x14ac:dyDescent="0.3">
      <c r="A644" s="660" t="s">
        <v>576</v>
      </c>
      <c r="B644" s="661" t="s">
        <v>6828</v>
      </c>
      <c r="C644" s="661" t="s">
        <v>6020</v>
      </c>
      <c r="D644" s="661" t="s">
        <v>6836</v>
      </c>
      <c r="E644" s="661" t="s">
        <v>6837</v>
      </c>
      <c r="F644" s="664">
        <v>1</v>
      </c>
      <c r="G644" s="664">
        <v>2728.71</v>
      </c>
      <c r="H644" s="664">
        <v>1</v>
      </c>
      <c r="I644" s="664">
        <v>2728.71</v>
      </c>
      <c r="J644" s="664">
        <v>4</v>
      </c>
      <c r="K644" s="664">
        <v>10914.84</v>
      </c>
      <c r="L644" s="664">
        <v>4</v>
      </c>
      <c r="M644" s="664">
        <v>2728.71</v>
      </c>
      <c r="N644" s="664">
        <v>4</v>
      </c>
      <c r="O644" s="664">
        <v>10914.84</v>
      </c>
      <c r="P644" s="677">
        <v>4</v>
      </c>
      <c r="Q644" s="665">
        <v>2728.71</v>
      </c>
    </row>
    <row r="645" spans="1:17" ht="14.4" customHeight="1" x14ac:dyDescent="0.3">
      <c r="A645" s="660" t="s">
        <v>576</v>
      </c>
      <c r="B645" s="661" t="s">
        <v>6828</v>
      </c>
      <c r="C645" s="661" t="s">
        <v>6020</v>
      </c>
      <c r="D645" s="661" t="s">
        <v>6023</v>
      </c>
      <c r="E645" s="661" t="s">
        <v>6024</v>
      </c>
      <c r="F645" s="664">
        <v>6.3</v>
      </c>
      <c r="G645" s="664">
        <v>11554.89</v>
      </c>
      <c r="H645" s="664">
        <v>1</v>
      </c>
      <c r="I645" s="664">
        <v>1834.1095238095238</v>
      </c>
      <c r="J645" s="664">
        <v>2</v>
      </c>
      <c r="K645" s="664">
        <v>3731.16</v>
      </c>
      <c r="L645" s="664">
        <v>0.3229074443806908</v>
      </c>
      <c r="M645" s="664">
        <v>1865.58</v>
      </c>
      <c r="N645" s="664"/>
      <c r="O645" s="664"/>
      <c r="P645" s="677"/>
      <c r="Q645" s="665"/>
    </row>
    <row r="646" spans="1:17" ht="14.4" customHeight="1" x14ac:dyDescent="0.3">
      <c r="A646" s="660" t="s">
        <v>576</v>
      </c>
      <c r="B646" s="661" t="s">
        <v>6828</v>
      </c>
      <c r="C646" s="661" t="s">
        <v>6020</v>
      </c>
      <c r="D646" s="661" t="s">
        <v>6838</v>
      </c>
      <c r="E646" s="661" t="s">
        <v>6839</v>
      </c>
      <c r="F646" s="664"/>
      <c r="G646" s="664"/>
      <c r="H646" s="664"/>
      <c r="I646" s="664"/>
      <c r="J646" s="664"/>
      <c r="K646" s="664"/>
      <c r="L646" s="664"/>
      <c r="M646" s="664"/>
      <c r="N646" s="664">
        <v>1</v>
      </c>
      <c r="O646" s="664">
        <v>9686.1</v>
      </c>
      <c r="P646" s="677"/>
      <c r="Q646" s="665">
        <v>9686.1</v>
      </c>
    </row>
    <row r="647" spans="1:17" ht="14.4" customHeight="1" x14ac:dyDescent="0.3">
      <c r="A647" s="660" t="s">
        <v>576</v>
      </c>
      <c r="B647" s="661" t="s">
        <v>6828</v>
      </c>
      <c r="C647" s="661" t="s">
        <v>6020</v>
      </c>
      <c r="D647" s="661" t="s">
        <v>6025</v>
      </c>
      <c r="E647" s="661" t="s">
        <v>6026</v>
      </c>
      <c r="F647" s="664">
        <v>48</v>
      </c>
      <c r="G647" s="664">
        <v>43877.46</v>
      </c>
      <c r="H647" s="664">
        <v>1</v>
      </c>
      <c r="I647" s="664">
        <v>914.11374999999998</v>
      </c>
      <c r="J647" s="664">
        <v>31</v>
      </c>
      <c r="K647" s="664">
        <v>28692.67</v>
      </c>
      <c r="L647" s="664">
        <v>0.65392732396086739</v>
      </c>
      <c r="M647" s="664">
        <v>925.56999999999994</v>
      </c>
      <c r="N647" s="664">
        <v>26</v>
      </c>
      <c r="O647" s="664">
        <v>24064.82</v>
      </c>
      <c r="P647" s="677">
        <v>0.54845517493492102</v>
      </c>
      <c r="Q647" s="665">
        <v>925.56999999999994</v>
      </c>
    </row>
    <row r="648" spans="1:17" ht="14.4" customHeight="1" x14ac:dyDescent="0.3">
      <c r="A648" s="660" t="s">
        <v>576</v>
      </c>
      <c r="B648" s="661" t="s">
        <v>6828</v>
      </c>
      <c r="C648" s="661" t="s">
        <v>6020</v>
      </c>
      <c r="D648" s="661" t="s">
        <v>6840</v>
      </c>
      <c r="E648" s="661" t="s">
        <v>6841</v>
      </c>
      <c r="F648" s="664"/>
      <c r="G648" s="664"/>
      <c r="H648" s="664"/>
      <c r="I648" s="664"/>
      <c r="J648" s="664"/>
      <c r="K648" s="664"/>
      <c r="L648" s="664"/>
      <c r="M648" s="664"/>
      <c r="N648" s="664">
        <v>2</v>
      </c>
      <c r="O648" s="664">
        <v>1851.14</v>
      </c>
      <c r="P648" s="677"/>
      <c r="Q648" s="665">
        <v>925.57</v>
      </c>
    </row>
    <row r="649" spans="1:17" ht="14.4" customHeight="1" x14ac:dyDescent="0.3">
      <c r="A649" s="660" t="s">
        <v>576</v>
      </c>
      <c r="B649" s="661" t="s">
        <v>6828</v>
      </c>
      <c r="C649" s="661" t="s">
        <v>5743</v>
      </c>
      <c r="D649" s="661" t="s">
        <v>6044</v>
      </c>
      <c r="E649" s="661" t="s">
        <v>6045</v>
      </c>
      <c r="F649" s="664">
        <v>2</v>
      </c>
      <c r="G649" s="664">
        <v>27826.36</v>
      </c>
      <c r="H649" s="664">
        <v>1</v>
      </c>
      <c r="I649" s="664">
        <v>13913.18</v>
      </c>
      <c r="J649" s="664"/>
      <c r="K649" s="664"/>
      <c r="L649" s="664"/>
      <c r="M649" s="664"/>
      <c r="N649" s="664">
        <v>2</v>
      </c>
      <c r="O649" s="664">
        <v>27826.36</v>
      </c>
      <c r="P649" s="677">
        <v>1</v>
      </c>
      <c r="Q649" s="665">
        <v>13913.18</v>
      </c>
    </row>
    <row r="650" spans="1:17" ht="14.4" customHeight="1" x14ac:dyDescent="0.3">
      <c r="A650" s="660" t="s">
        <v>576</v>
      </c>
      <c r="B650" s="661" t="s">
        <v>6828</v>
      </c>
      <c r="C650" s="661" t="s">
        <v>5743</v>
      </c>
      <c r="D650" s="661" t="s">
        <v>6062</v>
      </c>
      <c r="E650" s="661" t="s">
        <v>6063</v>
      </c>
      <c r="F650" s="664">
        <v>2</v>
      </c>
      <c r="G650" s="664">
        <v>3753.7</v>
      </c>
      <c r="H650" s="664">
        <v>1</v>
      </c>
      <c r="I650" s="664">
        <v>1876.85</v>
      </c>
      <c r="J650" s="664"/>
      <c r="K650" s="664"/>
      <c r="L650" s="664"/>
      <c r="M650" s="664"/>
      <c r="N650" s="664">
        <v>2</v>
      </c>
      <c r="O650" s="664">
        <v>3753.7</v>
      </c>
      <c r="P650" s="677">
        <v>1</v>
      </c>
      <c r="Q650" s="665">
        <v>1876.85</v>
      </c>
    </row>
    <row r="651" spans="1:17" ht="14.4" customHeight="1" x14ac:dyDescent="0.3">
      <c r="A651" s="660" t="s">
        <v>576</v>
      </c>
      <c r="B651" s="661" t="s">
        <v>6828</v>
      </c>
      <c r="C651" s="661" t="s">
        <v>5743</v>
      </c>
      <c r="D651" s="661" t="s">
        <v>6066</v>
      </c>
      <c r="E651" s="661" t="s">
        <v>6067</v>
      </c>
      <c r="F651" s="664">
        <v>1</v>
      </c>
      <c r="G651" s="664">
        <v>10348</v>
      </c>
      <c r="H651" s="664">
        <v>1</v>
      </c>
      <c r="I651" s="664">
        <v>10348</v>
      </c>
      <c r="J651" s="664"/>
      <c r="K651" s="664"/>
      <c r="L651" s="664"/>
      <c r="M651" s="664"/>
      <c r="N651" s="664"/>
      <c r="O651" s="664"/>
      <c r="P651" s="677"/>
      <c r="Q651" s="665"/>
    </row>
    <row r="652" spans="1:17" ht="14.4" customHeight="1" x14ac:dyDescent="0.3">
      <c r="A652" s="660" t="s">
        <v>576</v>
      </c>
      <c r="B652" s="661" t="s">
        <v>6828</v>
      </c>
      <c r="C652" s="661" t="s">
        <v>5743</v>
      </c>
      <c r="D652" s="661" t="s">
        <v>6068</v>
      </c>
      <c r="E652" s="661" t="s">
        <v>6069</v>
      </c>
      <c r="F652" s="664">
        <v>1</v>
      </c>
      <c r="G652" s="664">
        <v>10348</v>
      </c>
      <c r="H652" s="664">
        <v>1</v>
      </c>
      <c r="I652" s="664">
        <v>10348</v>
      </c>
      <c r="J652" s="664">
        <v>1</v>
      </c>
      <c r="K652" s="664">
        <v>10348</v>
      </c>
      <c r="L652" s="664">
        <v>1</v>
      </c>
      <c r="M652" s="664">
        <v>10348</v>
      </c>
      <c r="N652" s="664"/>
      <c r="O652" s="664"/>
      <c r="P652" s="677"/>
      <c r="Q652" s="665"/>
    </row>
    <row r="653" spans="1:17" ht="14.4" customHeight="1" x14ac:dyDescent="0.3">
      <c r="A653" s="660" t="s">
        <v>576</v>
      </c>
      <c r="B653" s="661" t="s">
        <v>6828</v>
      </c>
      <c r="C653" s="661" t="s">
        <v>5743</v>
      </c>
      <c r="D653" s="661" t="s">
        <v>6070</v>
      </c>
      <c r="E653" s="661" t="s">
        <v>6071</v>
      </c>
      <c r="F653" s="664">
        <v>1</v>
      </c>
      <c r="G653" s="664">
        <v>10348</v>
      </c>
      <c r="H653" s="664">
        <v>1</v>
      </c>
      <c r="I653" s="664">
        <v>10348</v>
      </c>
      <c r="J653" s="664">
        <v>3</v>
      </c>
      <c r="K653" s="664">
        <v>31044</v>
      </c>
      <c r="L653" s="664">
        <v>3</v>
      </c>
      <c r="M653" s="664">
        <v>10348</v>
      </c>
      <c r="N653" s="664">
        <v>1</v>
      </c>
      <c r="O653" s="664">
        <v>10348</v>
      </c>
      <c r="P653" s="677">
        <v>1</v>
      </c>
      <c r="Q653" s="665">
        <v>10348</v>
      </c>
    </row>
    <row r="654" spans="1:17" ht="14.4" customHeight="1" x14ac:dyDescent="0.3">
      <c r="A654" s="660" t="s">
        <v>576</v>
      </c>
      <c r="B654" s="661" t="s">
        <v>6828</v>
      </c>
      <c r="C654" s="661" t="s">
        <v>5743</v>
      </c>
      <c r="D654" s="661" t="s">
        <v>6072</v>
      </c>
      <c r="E654" s="661" t="s">
        <v>6073</v>
      </c>
      <c r="F654" s="664">
        <v>2</v>
      </c>
      <c r="G654" s="664">
        <v>20696</v>
      </c>
      <c r="H654" s="664">
        <v>1</v>
      </c>
      <c r="I654" s="664">
        <v>10348</v>
      </c>
      <c r="J654" s="664">
        <v>4</v>
      </c>
      <c r="K654" s="664">
        <v>41392</v>
      </c>
      <c r="L654" s="664">
        <v>2</v>
      </c>
      <c r="M654" s="664">
        <v>10348</v>
      </c>
      <c r="N654" s="664">
        <v>1</v>
      </c>
      <c r="O654" s="664">
        <v>10348</v>
      </c>
      <c r="P654" s="677">
        <v>0.5</v>
      </c>
      <c r="Q654" s="665">
        <v>10348</v>
      </c>
    </row>
    <row r="655" spans="1:17" ht="14.4" customHeight="1" x14ac:dyDescent="0.3">
      <c r="A655" s="660" t="s">
        <v>576</v>
      </c>
      <c r="B655" s="661" t="s">
        <v>6828</v>
      </c>
      <c r="C655" s="661" t="s">
        <v>5743</v>
      </c>
      <c r="D655" s="661" t="s">
        <v>6074</v>
      </c>
      <c r="E655" s="661" t="s">
        <v>6075</v>
      </c>
      <c r="F655" s="664">
        <v>1</v>
      </c>
      <c r="G655" s="664">
        <v>10348</v>
      </c>
      <c r="H655" s="664">
        <v>1</v>
      </c>
      <c r="I655" s="664">
        <v>10348</v>
      </c>
      <c r="J655" s="664">
        <v>2</v>
      </c>
      <c r="K655" s="664">
        <v>20696</v>
      </c>
      <c r="L655" s="664">
        <v>2</v>
      </c>
      <c r="M655" s="664">
        <v>10348</v>
      </c>
      <c r="N655" s="664">
        <v>1</v>
      </c>
      <c r="O655" s="664">
        <v>10348</v>
      </c>
      <c r="P655" s="677">
        <v>1</v>
      </c>
      <c r="Q655" s="665">
        <v>10348</v>
      </c>
    </row>
    <row r="656" spans="1:17" ht="14.4" customHeight="1" x14ac:dyDescent="0.3">
      <c r="A656" s="660" t="s">
        <v>576</v>
      </c>
      <c r="B656" s="661" t="s">
        <v>6828</v>
      </c>
      <c r="C656" s="661" t="s">
        <v>5743</v>
      </c>
      <c r="D656" s="661" t="s">
        <v>6076</v>
      </c>
      <c r="E656" s="661" t="s">
        <v>6077</v>
      </c>
      <c r="F656" s="664">
        <v>2</v>
      </c>
      <c r="G656" s="664">
        <v>20696</v>
      </c>
      <c r="H656" s="664">
        <v>1</v>
      </c>
      <c r="I656" s="664">
        <v>10348</v>
      </c>
      <c r="J656" s="664"/>
      <c r="K656" s="664"/>
      <c r="L656" s="664"/>
      <c r="M656" s="664"/>
      <c r="N656" s="664">
        <v>2</v>
      </c>
      <c r="O656" s="664">
        <v>20696</v>
      </c>
      <c r="P656" s="677">
        <v>1</v>
      </c>
      <c r="Q656" s="665">
        <v>10348</v>
      </c>
    </row>
    <row r="657" spans="1:17" ht="14.4" customHeight="1" x14ac:dyDescent="0.3">
      <c r="A657" s="660" t="s">
        <v>576</v>
      </c>
      <c r="B657" s="661" t="s">
        <v>6828</v>
      </c>
      <c r="C657" s="661" t="s">
        <v>5743</v>
      </c>
      <c r="D657" s="661" t="s">
        <v>6078</v>
      </c>
      <c r="E657" s="661" t="s">
        <v>6079</v>
      </c>
      <c r="F657" s="664"/>
      <c r="G657" s="664"/>
      <c r="H657" s="664"/>
      <c r="I657" s="664"/>
      <c r="J657" s="664">
        <v>1</v>
      </c>
      <c r="K657" s="664">
        <v>10348</v>
      </c>
      <c r="L657" s="664"/>
      <c r="M657" s="664">
        <v>10348</v>
      </c>
      <c r="N657" s="664">
        <v>2</v>
      </c>
      <c r="O657" s="664">
        <v>20696</v>
      </c>
      <c r="P657" s="677"/>
      <c r="Q657" s="665">
        <v>10348</v>
      </c>
    </row>
    <row r="658" spans="1:17" ht="14.4" customHeight="1" x14ac:dyDescent="0.3">
      <c r="A658" s="660" t="s">
        <v>576</v>
      </c>
      <c r="B658" s="661" t="s">
        <v>6828</v>
      </c>
      <c r="C658" s="661" t="s">
        <v>5743</v>
      </c>
      <c r="D658" s="661" t="s">
        <v>6080</v>
      </c>
      <c r="E658" s="661" t="s">
        <v>6081</v>
      </c>
      <c r="F658" s="664"/>
      <c r="G658" s="664"/>
      <c r="H658" s="664"/>
      <c r="I658" s="664"/>
      <c r="J658" s="664">
        <v>1</v>
      </c>
      <c r="K658" s="664">
        <v>10348</v>
      </c>
      <c r="L658" s="664"/>
      <c r="M658" s="664">
        <v>10348</v>
      </c>
      <c r="N658" s="664"/>
      <c r="O658" s="664"/>
      <c r="P658" s="677"/>
      <c r="Q658" s="665"/>
    </row>
    <row r="659" spans="1:17" ht="14.4" customHeight="1" x14ac:dyDescent="0.3">
      <c r="A659" s="660" t="s">
        <v>576</v>
      </c>
      <c r="B659" s="661" t="s">
        <v>6828</v>
      </c>
      <c r="C659" s="661" t="s">
        <v>5743</v>
      </c>
      <c r="D659" s="661" t="s">
        <v>6094</v>
      </c>
      <c r="E659" s="661" t="s">
        <v>6095</v>
      </c>
      <c r="F659" s="664">
        <v>2</v>
      </c>
      <c r="G659" s="664">
        <v>1859.24</v>
      </c>
      <c r="H659" s="664">
        <v>1</v>
      </c>
      <c r="I659" s="664">
        <v>929.62</v>
      </c>
      <c r="J659" s="664"/>
      <c r="K659" s="664"/>
      <c r="L659" s="664"/>
      <c r="M659" s="664"/>
      <c r="N659" s="664">
        <v>2</v>
      </c>
      <c r="O659" s="664">
        <v>1859.24</v>
      </c>
      <c r="P659" s="677">
        <v>1</v>
      </c>
      <c r="Q659" s="665">
        <v>929.62</v>
      </c>
    </row>
    <row r="660" spans="1:17" ht="14.4" customHeight="1" x14ac:dyDescent="0.3">
      <c r="A660" s="660" t="s">
        <v>576</v>
      </c>
      <c r="B660" s="661" t="s">
        <v>6828</v>
      </c>
      <c r="C660" s="661" t="s">
        <v>5743</v>
      </c>
      <c r="D660" s="661" t="s">
        <v>6098</v>
      </c>
      <c r="E660" s="661" t="s">
        <v>6099</v>
      </c>
      <c r="F660" s="664">
        <v>8</v>
      </c>
      <c r="G660" s="664">
        <v>35616.479999999996</v>
      </c>
      <c r="H660" s="664">
        <v>1</v>
      </c>
      <c r="I660" s="664">
        <v>4452.0599999999995</v>
      </c>
      <c r="J660" s="664">
        <v>11</v>
      </c>
      <c r="K660" s="664">
        <v>48972.659999999996</v>
      </c>
      <c r="L660" s="664">
        <v>1.375</v>
      </c>
      <c r="M660" s="664">
        <v>4452.0599999999995</v>
      </c>
      <c r="N660" s="664">
        <v>9</v>
      </c>
      <c r="O660" s="664">
        <v>40068.54</v>
      </c>
      <c r="P660" s="677">
        <v>1.1250000000000002</v>
      </c>
      <c r="Q660" s="665">
        <v>4452.0600000000004</v>
      </c>
    </row>
    <row r="661" spans="1:17" ht="14.4" customHeight="1" x14ac:dyDescent="0.3">
      <c r="A661" s="660" t="s">
        <v>576</v>
      </c>
      <c r="B661" s="661" t="s">
        <v>6828</v>
      </c>
      <c r="C661" s="661" t="s">
        <v>5743</v>
      </c>
      <c r="D661" s="661" t="s">
        <v>6104</v>
      </c>
      <c r="E661" s="661" t="s">
        <v>6103</v>
      </c>
      <c r="F661" s="664"/>
      <c r="G661" s="664"/>
      <c r="H661" s="664"/>
      <c r="I661" s="664"/>
      <c r="J661" s="664">
        <v>1</v>
      </c>
      <c r="K661" s="664">
        <v>199.5</v>
      </c>
      <c r="L661" s="664"/>
      <c r="M661" s="664">
        <v>199.5</v>
      </c>
      <c r="N661" s="664"/>
      <c r="O661" s="664"/>
      <c r="P661" s="677"/>
      <c r="Q661" s="665"/>
    </row>
    <row r="662" spans="1:17" ht="14.4" customHeight="1" x14ac:dyDescent="0.3">
      <c r="A662" s="660" t="s">
        <v>576</v>
      </c>
      <c r="B662" s="661" t="s">
        <v>6828</v>
      </c>
      <c r="C662" s="661" t="s">
        <v>5743</v>
      </c>
      <c r="D662" s="661" t="s">
        <v>6105</v>
      </c>
      <c r="E662" s="661" t="s">
        <v>6106</v>
      </c>
      <c r="F662" s="664"/>
      <c r="G662" s="664"/>
      <c r="H662" s="664"/>
      <c r="I662" s="664"/>
      <c r="J662" s="664"/>
      <c r="K662" s="664"/>
      <c r="L662" s="664"/>
      <c r="M662" s="664"/>
      <c r="N662" s="664">
        <v>1</v>
      </c>
      <c r="O662" s="664">
        <v>3236.56</v>
      </c>
      <c r="P662" s="677"/>
      <c r="Q662" s="665">
        <v>3236.56</v>
      </c>
    </row>
    <row r="663" spans="1:17" ht="14.4" customHeight="1" x14ac:dyDescent="0.3">
      <c r="A663" s="660" t="s">
        <v>576</v>
      </c>
      <c r="B663" s="661" t="s">
        <v>6828</v>
      </c>
      <c r="C663" s="661" t="s">
        <v>5743</v>
      </c>
      <c r="D663" s="661" t="s">
        <v>6107</v>
      </c>
      <c r="E663" s="661" t="s">
        <v>6108</v>
      </c>
      <c r="F663" s="664">
        <v>1</v>
      </c>
      <c r="G663" s="664">
        <v>3236.56</v>
      </c>
      <c r="H663" s="664">
        <v>1</v>
      </c>
      <c r="I663" s="664">
        <v>3236.56</v>
      </c>
      <c r="J663" s="664"/>
      <c r="K663" s="664"/>
      <c r="L663" s="664"/>
      <c r="M663" s="664"/>
      <c r="N663" s="664"/>
      <c r="O663" s="664"/>
      <c r="P663" s="677"/>
      <c r="Q663" s="665"/>
    </row>
    <row r="664" spans="1:17" ht="14.4" customHeight="1" x14ac:dyDescent="0.3">
      <c r="A664" s="660" t="s">
        <v>576</v>
      </c>
      <c r="B664" s="661" t="s">
        <v>6828</v>
      </c>
      <c r="C664" s="661" t="s">
        <v>5743</v>
      </c>
      <c r="D664" s="661" t="s">
        <v>6117</v>
      </c>
      <c r="E664" s="661" t="s">
        <v>6118</v>
      </c>
      <c r="F664" s="664"/>
      <c r="G664" s="664"/>
      <c r="H664" s="664"/>
      <c r="I664" s="664"/>
      <c r="J664" s="664"/>
      <c r="K664" s="664"/>
      <c r="L664" s="664"/>
      <c r="M664" s="664"/>
      <c r="N664" s="664">
        <v>1</v>
      </c>
      <c r="O664" s="664">
        <v>5132.07</v>
      </c>
      <c r="P664" s="677"/>
      <c r="Q664" s="665">
        <v>5132.07</v>
      </c>
    </row>
    <row r="665" spans="1:17" ht="14.4" customHeight="1" x14ac:dyDescent="0.3">
      <c r="A665" s="660" t="s">
        <v>576</v>
      </c>
      <c r="B665" s="661" t="s">
        <v>6828</v>
      </c>
      <c r="C665" s="661" t="s">
        <v>5743</v>
      </c>
      <c r="D665" s="661" t="s">
        <v>6193</v>
      </c>
      <c r="E665" s="661" t="s">
        <v>6194</v>
      </c>
      <c r="F665" s="664">
        <v>1</v>
      </c>
      <c r="G665" s="664">
        <v>5024.29</v>
      </c>
      <c r="H665" s="664">
        <v>1</v>
      </c>
      <c r="I665" s="664">
        <v>5024.29</v>
      </c>
      <c r="J665" s="664"/>
      <c r="K665" s="664"/>
      <c r="L665" s="664"/>
      <c r="M665" s="664"/>
      <c r="N665" s="664">
        <v>2</v>
      </c>
      <c r="O665" s="664">
        <v>10048.58</v>
      </c>
      <c r="P665" s="677">
        <v>2</v>
      </c>
      <c r="Q665" s="665">
        <v>5024.29</v>
      </c>
    </row>
    <row r="666" spans="1:17" ht="14.4" customHeight="1" x14ac:dyDescent="0.3">
      <c r="A666" s="660" t="s">
        <v>576</v>
      </c>
      <c r="B666" s="661" t="s">
        <v>6828</v>
      </c>
      <c r="C666" s="661" t="s">
        <v>5743</v>
      </c>
      <c r="D666" s="661" t="s">
        <v>6211</v>
      </c>
      <c r="E666" s="661" t="s">
        <v>6212</v>
      </c>
      <c r="F666" s="664">
        <v>1</v>
      </c>
      <c r="G666" s="664">
        <v>15862.58</v>
      </c>
      <c r="H666" s="664">
        <v>1</v>
      </c>
      <c r="I666" s="664">
        <v>15862.58</v>
      </c>
      <c r="J666" s="664"/>
      <c r="K666" s="664"/>
      <c r="L666" s="664"/>
      <c r="M666" s="664"/>
      <c r="N666" s="664"/>
      <c r="O666" s="664"/>
      <c r="P666" s="677"/>
      <c r="Q666" s="665"/>
    </row>
    <row r="667" spans="1:17" ht="14.4" customHeight="1" x14ac:dyDescent="0.3">
      <c r="A667" s="660" t="s">
        <v>576</v>
      </c>
      <c r="B667" s="661" t="s">
        <v>6828</v>
      </c>
      <c r="C667" s="661" t="s">
        <v>5743</v>
      </c>
      <c r="D667" s="661" t="s">
        <v>6213</v>
      </c>
      <c r="E667" s="661" t="s">
        <v>6214</v>
      </c>
      <c r="F667" s="664">
        <v>1</v>
      </c>
      <c r="G667" s="664">
        <v>4077.05</v>
      </c>
      <c r="H667" s="664">
        <v>1</v>
      </c>
      <c r="I667" s="664">
        <v>4077.05</v>
      </c>
      <c r="J667" s="664"/>
      <c r="K667" s="664"/>
      <c r="L667" s="664"/>
      <c r="M667" s="664"/>
      <c r="N667" s="664"/>
      <c r="O667" s="664"/>
      <c r="P667" s="677"/>
      <c r="Q667" s="665"/>
    </row>
    <row r="668" spans="1:17" ht="14.4" customHeight="1" x14ac:dyDescent="0.3">
      <c r="A668" s="660" t="s">
        <v>576</v>
      </c>
      <c r="B668" s="661" t="s">
        <v>6828</v>
      </c>
      <c r="C668" s="661" t="s">
        <v>5743</v>
      </c>
      <c r="D668" s="661" t="s">
        <v>6245</v>
      </c>
      <c r="E668" s="661" t="s">
        <v>6246</v>
      </c>
      <c r="F668" s="664"/>
      <c r="G668" s="664"/>
      <c r="H668" s="664"/>
      <c r="I668" s="664"/>
      <c r="J668" s="664">
        <v>3</v>
      </c>
      <c r="K668" s="664">
        <v>355.5</v>
      </c>
      <c r="L668" s="664"/>
      <c r="M668" s="664">
        <v>118.5</v>
      </c>
      <c r="N668" s="664">
        <v>1</v>
      </c>
      <c r="O668" s="664">
        <v>118.5</v>
      </c>
      <c r="P668" s="677"/>
      <c r="Q668" s="665">
        <v>118.5</v>
      </c>
    </row>
    <row r="669" spans="1:17" ht="14.4" customHeight="1" x14ac:dyDescent="0.3">
      <c r="A669" s="660" t="s">
        <v>576</v>
      </c>
      <c r="B669" s="661" t="s">
        <v>6828</v>
      </c>
      <c r="C669" s="661" t="s">
        <v>5743</v>
      </c>
      <c r="D669" s="661" t="s">
        <v>6296</v>
      </c>
      <c r="E669" s="661" t="s">
        <v>6297</v>
      </c>
      <c r="F669" s="664"/>
      <c r="G669" s="664"/>
      <c r="H669" s="664"/>
      <c r="I669" s="664"/>
      <c r="J669" s="664">
        <v>9</v>
      </c>
      <c r="K669" s="664">
        <v>8851.59</v>
      </c>
      <c r="L669" s="664"/>
      <c r="M669" s="664">
        <v>983.51</v>
      </c>
      <c r="N669" s="664">
        <v>9</v>
      </c>
      <c r="O669" s="664">
        <v>8851.59</v>
      </c>
      <c r="P669" s="677"/>
      <c r="Q669" s="665">
        <v>983.51</v>
      </c>
    </row>
    <row r="670" spans="1:17" ht="14.4" customHeight="1" x14ac:dyDescent="0.3">
      <c r="A670" s="660" t="s">
        <v>576</v>
      </c>
      <c r="B670" s="661" t="s">
        <v>6828</v>
      </c>
      <c r="C670" s="661" t="s">
        <v>5743</v>
      </c>
      <c r="D670" s="661" t="s">
        <v>6298</v>
      </c>
      <c r="E670" s="661" t="s">
        <v>6299</v>
      </c>
      <c r="F670" s="664"/>
      <c r="G670" s="664"/>
      <c r="H670" s="664"/>
      <c r="I670" s="664"/>
      <c r="J670" s="664">
        <v>12</v>
      </c>
      <c r="K670" s="664">
        <v>23815.68</v>
      </c>
      <c r="L670" s="664"/>
      <c r="M670" s="664">
        <v>1984.64</v>
      </c>
      <c r="N670" s="664">
        <v>10</v>
      </c>
      <c r="O670" s="664">
        <v>19846.400000000001</v>
      </c>
      <c r="P670" s="677"/>
      <c r="Q670" s="665">
        <v>1984.64</v>
      </c>
    </row>
    <row r="671" spans="1:17" ht="14.4" customHeight="1" x14ac:dyDescent="0.3">
      <c r="A671" s="660" t="s">
        <v>576</v>
      </c>
      <c r="B671" s="661" t="s">
        <v>6828</v>
      </c>
      <c r="C671" s="661" t="s">
        <v>5743</v>
      </c>
      <c r="D671" s="661" t="s">
        <v>6300</v>
      </c>
      <c r="E671" s="661" t="s">
        <v>6301</v>
      </c>
      <c r="F671" s="664"/>
      <c r="G671" s="664"/>
      <c r="H671" s="664"/>
      <c r="I671" s="664"/>
      <c r="J671" s="664">
        <v>1</v>
      </c>
      <c r="K671" s="664">
        <v>2342.1799999999998</v>
      </c>
      <c r="L671" s="664"/>
      <c r="M671" s="664">
        <v>2342.1799999999998</v>
      </c>
      <c r="N671" s="664"/>
      <c r="O671" s="664"/>
      <c r="P671" s="677"/>
      <c r="Q671" s="665"/>
    </row>
    <row r="672" spans="1:17" ht="14.4" customHeight="1" x14ac:dyDescent="0.3">
      <c r="A672" s="660" t="s">
        <v>576</v>
      </c>
      <c r="B672" s="661" t="s">
        <v>6828</v>
      </c>
      <c r="C672" s="661" t="s">
        <v>5743</v>
      </c>
      <c r="D672" s="661" t="s">
        <v>6302</v>
      </c>
      <c r="E672" s="661" t="s">
        <v>6303</v>
      </c>
      <c r="F672" s="664"/>
      <c r="G672" s="664"/>
      <c r="H672" s="664"/>
      <c r="I672" s="664"/>
      <c r="J672" s="664">
        <v>1</v>
      </c>
      <c r="K672" s="664">
        <v>1770.11</v>
      </c>
      <c r="L672" s="664"/>
      <c r="M672" s="664">
        <v>1770.11</v>
      </c>
      <c r="N672" s="664">
        <v>2</v>
      </c>
      <c r="O672" s="664">
        <v>3540.22</v>
      </c>
      <c r="P672" s="677"/>
      <c r="Q672" s="665">
        <v>1770.11</v>
      </c>
    </row>
    <row r="673" spans="1:17" ht="14.4" customHeight="1" x14ac:dyDescent="0.3">
      <c r="A673" s="660" t="s">
        <v>576</v>
      </c>
      <c r="B673" s="661" t="s">
        <v>6828</v>
      </c>
      <c r="C673" s="661" t="s">
        <v>5743</v>
      </c>
      <c r="D673" s="661" t="s">
        <v>6322</v>
      </c>
      <c r="E673" s="661" t="s">
        <v>6323</v>
      </c>
      <c r="F673" s="664">
        <v>1</v>
      </c>
      <c r="G673" s="664">
        <v>9692.07</v>
      </c>
      <c r="H673" s="664">
        <v>1</v>
      </c>
      <c r="I673" s="664">
        <v>9692.07</v>
      </c>
      <c r="J673" s="664"/>
      <c r="K673" s="664"/>
      <c r="L673" s="664"/>
      <c r="M673" s="664"/>
      <c r="N673" s="664"/>
      <c r="O673" s="664"/>
      <c r="P673" s="677"/>
      <c r="Q673" s="665"/>
    </row>
    <row r="674" spans="1:17" ht="14.4" customHeight="1" x14ac:dyDescent="0.3">
      <c r="A674" s="660" t="s">
        <v>576</v>
      </c>
      <c r="B674" s="661" t="s">
        <v>6828</v>
      </c>
      <c r="C674" s="661" t="s">
        <v>5743</v>
      </c>
      <c r="D674" s="661" t="s">
        <v>6335</v>
      </c>
      <c r="E674" s="661" t="s">
        <v>6336</v>
      </c>
      <c r="F674" s="664"/>
      <c r="G674" s="664"/>
      <c r="H674" s="664"/>
      <c r="I674" s="664"/>
      <c r="J674" s="664">
        <v>1</v>
      </c>
      <c r="K674" s="664">
        <v>35236.36</v>
      </c>
      <c r="L674" s="664"/>
      <c r="M674" s="664">
        <v>35236.36</v>
      </c>
      <c r="N674" s="664"/>
      <c r="O674" s="664"/>
      <c r="P674" s="677"/>
      <c r="Q674" s="665"/>
    </row>
    <row r="675" spans="1:17" ht="14.4" customHeight="1" x14ac:dyDescent="0.3">
      <c r="A675" s="660" t="s">
        <v>576</v>
      </c>
      <c r="B675" s="661" t="s">
        <v>6828</v>
      </c>
      <c r="C675" s="661" t="s">
        <v>5743</v>
      </c>
      <c r="D675" s="661" t="s">
        <v>6337</v>
      </c>
      <c r="E675" s="661" t="s">
        <v>6338</v>
      </c>
      <c r="F675" s="664"/>
      <c r="G675" s="664"/>
      <c r="H675" s="664"/>
      <c r="I675" s="664"/>
      <c r="J675" s="664">
        <v>1</v>
      </c>
      <c r="K675" s="664">
        <v>19708.53</v>
      </c>
      <c r="L675" s="664"/>
      <c r="M675" s="664">
        <v>19708.53</v>
      </c>
      <c r="N675" s="664"/>
      <c r="O675" s="664"/>
      <c r="P675" s="677"/>
      <c r="Q675" s="665"/>
    </row>
    <row r="676" spans="1:17" ht="14.4" customHeight="1" x14ac:dyDescent="0.3">
      <c r="A676" s="660" t="s">
        <v>576</v>
      </c>
      <c r="B676" s="661" t="s">
        <v>6828</v>
      </c>
      <c r="C676" s="661" t="s">
        <v>5743</v>
      </c>
      <c r="D676" s="661" t="s">
        <v>6339</v>
      </c>
      <c r="E676" s="661" t="s">
        <v>6340</v>
      </c>
      <c r="F676" s="664"/>
      <c r="G676" s="664"/>
      <c r="H676" s="664"/>
      <c r="I676" s="664"/>
      <c r="J676" s="664">
        <v>1</v>
      </c>
      <c r="K676" s="664">
        <v>9341.16</v>
      </c>
      <c r="L676" s="664"/>
      <c r="M676" s="664">
        <v>9341.16</v>
      </c>
      <c r="N676" s="664"/>
      <c r="O676" s="664"/>
      <c r="P676" s="677"/>
      <c r="Q676" s="665"/>
    </row>
    <row r="677" spans="1:17" ht="14.4" customHeight="1" x14ac:dyDescent="0.3">
      <c r="A677" s="660" t="s">
        <v>576</v>
      </c>
      <c r="B677" s="661" t="s">
        <v>6828</v>
      </c>
      <c r="C677" s="661" t="s">
        <v>5743</v>
      </c>
      <c r="D677" s="661" t="s">
        <v>6341</v>
      </c>
      <c r="E677" s="661" t="s">
        <v>6342</v>
      </c>
      <c r="F677" s="664"/>
      <c r="G677" s="664"/>
      <c r="H677" s="664"/>
      <c r="I677" s="664"/>
      <c r="J677" s="664">
        <v>1</v>
      </c>
      <c r="K677" s="664">
        <v>6227.51</v>
      </c>
      <c r="L677" s="664"/>
      <c r="M677" s="664">
        <v>6227.51</v>
      </c>
      <c r="N677" s="664"/>
      <c r="O677" s="664"/>
      <c r="P677" s="677"/>
      <c r="Q677" s="665"/>
    </row>
    <row r="678" spans="1:17" ht="14.4" customHeight="1" x14ac:dyDescent="0.3">
      <c r="A678" s="660" t="s">
        <v>576</v>
      </c>
      <c r="B678" s="661" t="s">
        <v>6828</v>
      </c>
      <c r="C678" s="661" t="s">
        <v>5743</v>
      </c>
      <c r="D678" s="661" t="s">
        <v>6354</v>
      </c>
      <c r="E678" s="661" t="s">
        <v>6355</v>
      </c>
      <c r="F678" s="664">
        <v>1</v>
      </c>
      <c r="G678" s="664">
        <v>1588</v>
      </c>
      <c r="H678" s="664">
        <v>1</v>
      </c>
      <c r="I678" s="664">
        <v>1588</v>
      </c>
      <c r="J678" s="664">
        <v>1</v>
      </c>
      <c r="K678" s="664">
        <v>1588</v>
      </c>
      <c r="L678" s="664">
        <v>1</v>
      </c>
      <c r="M678" s="664">
        <v>1588</v>
      </c>
      <c r="N678" s="664"/>
      <c r="O678" s="664"/>
      <c r="P678" s="677"/>
      <c r="Q678" s="665"/>
    </row>
    <row r="679" spans="1:17" ht="14.4" customHeight="1" x14ac:dyDescent="0.3">
      <c r="A679" s="660" t="s">
        <v>576</v>
      </c>
      <c r="B679" s="661" t="s">
        <v>6828</v>
      </c>
      <c r="C679" s="661" t="s">
        <v>5743</v>
      </c>
      <c r="D679" s="661" t="s">
        <v>6356</v>
      </c>
      <c r="E679" s="661" t="s">
        <v>6357</v>
      </c>
      <c r="F679" s="664">
        <v>1</v>
      </c>
      <c r="G679" s="664">
        <v>2504</v>
      </c>
      <c r="H679" s="664">
        <v>1</v>
      </c>
      <c r="I679" s="664">
        <v>2504</v>
      </c>
      <c r="J679" s="664">
        <v>1</v>
      </c>
      <c r="K679" s="664">
        <v>2504</v>
      </c>
      <c r="L679" s="664">
        <v>1</v>
      </c>
      <c r="M679" s="664">
        <v>2504</v>
      </c>
      <c r="N679" s="664">
        <v>2</v>
      </c>
      <c r="O679" s="664">
        <v>5008</v>
      </c>
      <c r="P679" s="677">
        <v>2</v>
      </c>
      <c r="Q679" s="665">
        <v>2504</v>
      </c>
    </row>
    <row r="680" spans="1:17" ht="14.4" customHeight="1" x14ac:dyDescent="0.3">
      <c r="A680" s="660" t="s">
        <v>576</v>
      </c>
      <c r="B680" s="661" t="s">
        <v>6828</v>
      </c>
      <c r="C680" s="661" t="s">
        <v>5743</v>
      </c>
      <c r="D680" s="661" t="s">
        <v>6416</v>
      </c>
      <c r="E680" s="661" t="s">
        <v>6417</v>
      </c>
      <c r="F680" s="664"/>
      <c r="G680" s="664"/>
      <c r="H680" s="664"/>
      <c r="I680" s="664"/>
      <c r="J680" s="664">
        <v>1</v>
      </c>
      <c r="K680" s="664">
        <v>11607.27</v>
      </c>
      <c r="L680" s="664"/>
      <c r="M680" s="664">
        <v>11607.27</v>
      </c>
      <c r="N680" s="664"/>
      <c r="O680" s="664"/>
      <c r="P680" s="677"/>
      <c r="Q680" s="665"/>
    </row>
    <row r="681" spans="1:17" ht="14.4" customHeight="1" x14ac:dyDescent="0.3">
      <c r="A681" s="660" t="s">
        <v>576</v>
      </c>
      <c r="B681" s="661" t="s">
        <v>6828</v>
      </c>
      <c r="C681" s="661" t="s">
        <v>5743</v>
      </c>
      <c r="D681" s="661" t="s">
        <v>6418</v>
      </c>
      <c r="E681" s="661" t="s">
        <v>6419</v>
      </c>
      <c r="F681" s="664"/>
      <c r="G681" s="664"/>
      <c r="H681" s="664"/>
      <c r="I681" s="664"/>
      <c r="J681" s="664"/>
      <c r="K681" s="664"/>
      <c r="L681" s="664"/>
      <c r="M681" s="664"/>
      <c r="N681" s="664">
        <v>1</v>
      </c>
      <c r="O681" s="664">
        <v>11607.27</v>
      </c>
      <c r="P681" s="677"/>
      <c r="Q681" s="665">
        <v>11607.27</v>
      </c>
    </row>
    <row r="682" spans="1:17" ht="14.4" customHeight="1" x14ac:dyDescent="0.3">
      <c r="A682" s="660" t="s">
        <v>576</v>
      </c>
      <c r="B682" s="661" t="s">
        <v>6828</v>
      </c>
      <c r="C682" s="661" t="s">
        <v>5743</v>
      </c>
      <c r="D682" s="661" t="s">
        <v>6432</v>
      </c>
      <c r="E682" s="661" t="s">
        <v>6433</v>
      </c>
      <c r="F682" s="664">
        <v>4</v>
      </c>
      <c r="G682" s="664">
        <v>7632</v>
      </c>
      <c r="H682" s="664">
        <v>1</v>
      </c>
      <c r="I682" s="664">
        <v>1908</v>
      </c>
      <c r="J682" s="664">
        <v>10</v>
      </c>
      <c r="K682" s="664">
        <v>19080</v>
      </c>
      <c r="L682" s="664">
        <v>2.5</v>
      </c>
      <c r="M682" s="664">
        <v>1908</v>
      </c>
      <c r="N682" s="664">
        <v>8</v>
      </c>
      <c r="O682" s="664">
        <v>15264</v>
      </c>
      <c r="P682" s="677">
        <v>2</v>
      </c>
      <c r="Q682" s="665">
        <v>1908</v>
      </c>
    </row>
    <row r="683" spans="1:17" ht="14.4" customHeight="1" x14ac:dyDescent="0.3">
      <c r="A683" s="660" t="s">
        <v>576</v>
      </c>
      <c r="B683" s="661" t="s">
        <v>6828</v>
      </c>
      <c r="C683" s="661" t="s">
        <v>5743</v>
      </c>
      <c r="D683" s="661" t="s">
        <v>6518</v>
      </c>
      <c r="E683" s="661" t="s">
        <v>6519</v>
      </c>
      <c r="F683" s="664"/>
      <c r="G683" s="664"/>
      <c r="H683" s="664"/>
      <c r="I683" s="664"/>
      <c r="J683" s="664"/>
      <c r="K683" s="664"/>
      <c r="L683" s="664"/>
      <c r="M683" s="664"/>
      <c r="N683" s="664">
        <v>2</v>
      </c>
      <c r="O683" s="664">
        <v>559.64</v>
      </c>
      <c r="P683" s="677"/>
      <c r="Q683" s="665">
        <v>279.82</v>
      </c>
    </row>
    <row r="684" spans="1:17" ht="14.4" customHeight="1" x14ac:dyDescent="0.3">
      <c r="A684" s="660" t="s">
        <v>576</v>
      </c>
      <c r="B684" s="661" t="s">
        <v>6828</v>
      </c>
      <c r="C684" s="661" t="s">
        <v>5762</v>
      </c>
      <c r="D684" s="661" t="s">
        <v>5793</v>
      </c>
      <c r="E684" s="661" t="s">
        <v>5794</v>
      </c>
      <c r="F684" s="664">
        <v>1</v>
      </c>
      <c r="G684" s="664">
        <v>232</v>
      </c>
      <c r="H684" s="664">
        <v>1</v>
      </c>
      <c r="I684" s="664">
        <v>232</v>
      </c>
      <c r="J684" s="664">
        <v>11</v>
      </c>
      <c r="K684" s="664">
        <v>2558</v>
      </c>
      <c r="L684" s="664">
        <v>11.025862068965518</v>
      </c>
      <c r="M684" s="664">
        <v>232.54545454545453</v>
      </c>
      <c r="N684" s="664">
        <v>4</v>
      </c>
      <c r="O684" s="664">
        <v>940</v>
      </c>
      <c r="P684" s="677">
        <v>4.0517241379310347</v>
      </c>
      <c r="Q684" s="665">
        <v>235</v>
      </c>
    </row>
    <row r="685" spans="1:17" ht="14.4" customHeight="1" x14ac:dyDescent="0.3">
      <c r="A685" s="660" t="s">
        <v>576</v>
      </c>
      <c r="B685" s="661" t="s">
        <v>6828</v>
      </c>
      <c r="C685" s="661" t="s">
        <v>5762</v>
      </c>
      <c r="D685" s="661" t="s">
        <v>6685</v>
      </c>
      <c r="E685" s="661" t="s">
        <v>6686</v>
      </c>
      <c r="F685" s="664">
        <v>0</v>
      </c>
      <c r="G685" s="664">
        <v>0</v>
      </c>
      <c r="H685" s="664"/>
      <c r="I685" s="664"/>
      <c r="J685" s="664">
        <v>0</v>
      </c>
      <c r="K685" s="664">
        <v>0</v>
      </c>
      <c r="L685" s="664"/>
      <c r="M685" s="664"/>
      <c r="N685" s="664">
        <v>0</v>
      </c>
      <c r="O685" s="664">
        <v>0</v>
      </c>
      <c r="P685" s="677"/>
      <c r="Q685" s="665"/>
    </row>
    <row r="686" spans="1:17" ht="14.4" customHeight="1" x14ac:dyDescent="0.3">
      <c r="A686" s="660" t="s">
        <v>576</v>
      </c>
      <c r="B686" s="661" t="s">
        <v>6828</v>
      </c>
      <c r="C686" s="661" t="s">
        <v>5762</v>
      </c>
      <c r="D686" s="661" t="s">
        <v>6687</v>
      </c>
      <c r="E686" s="661" t="s">
        <v>6688</v>
      </c>
      <c r="F686" s="664">
        <v>349</v>
      </c>
      <c r="G686" s="664">
        <v>0</v>
      </c>
      <c r="H686" s="664"/>
      <c r="I686" s="664">
        <v>0</v>
      </c>
      <c r="J686" s="664">
        <v>427</v>
      </c>
      <c r="K686" s="664">
        <v>0</v>
      </c>
      <c r="L686" s="664"/>
      <c r="M686" s="664">
        <v>0</v>
      </c>
      <c r="N686" s="664">
        <v>437</v>
      </c>
      <c r="O686" s="664">
        <v>0</v>
      </c>
      <c r="P686" s="677"/>
      <c r="Q686" s="665">
        <v>0</v>
      </c>
    </row>
    <row r="687" spans="1:17" ht="14.4" customHeight="1" x14ac:dyDescent="0.3">
      <c r="A687" s="660" t="s">
        <v>576</v>
      </c>
      <c r="B687" s="661" t="s">
        <v>6828</v>
      </c>
      <c r="C687" s="661" t="s">
        <v>5762</v>
      </c>
      <c r="D687" s="661" t="s">
        <v>6689</v>
      </c>
      <c r="E687" s="661" t="s">
        <v>6690</v>
      </c>
      <c r="F687" s="664">
        <v>10</v>
      </c>
      <c r="G687" s="664">
        <v>0</v>
      </c>
      <c r="H687" s="664"/>
      <c r="I687" s="664">
        <v>0</v>
      </c>
      <c r="J687" s="664">
        <v>13</v>
      </c>
      <c r="K687" s="664">
        <v>0</v>
      </c>
      <c r="L687" s="664"/>
      <c r="M687" s="664">
        <v>0</v>
      </c>
      <c r="N687" s="664">
        <v>9</v>
      </c>
      <c r="O687" s="664">
        <v>0</v>
      </c>
      <c r="P687" s="677"/>
      <c r="Q687" s="665">
        <v>0</v>
      </c>
    </row>
    <row r="688" spans="1:17" ht="14.4" customHeight="1" x14ac:dyDescent="0.3">
      <c r="A688" s="660" t="s">
        <v>576</v>
      </c>
      <c r="B688" s="661" t="s">
        <v>6828</v>
      </c>
      <c r="C688" s="661" t="s">
        <v>5762</v>
      </c>
      <c r="D688" s="661" t="s">
        <v>6695</v>
      </c>
      <c r="E688" s="661" t="s">
        <v>6696</v>
      </c>
      <c r="F688" s="664">
        <v>2</v>
      </c>
      <c r="G688" s="664">
        <v>0</v>
      </c>
      <c r="H688" s="664"/>
      <c r="I688" s="664">
        <v>0</v>
      </c>
      <c r="J688" s="664"/>
      <c r="K688" s="664"/>
      <c r="L688" s="664"/>
      <c r="M688" s="664"/>
      <c r="N688" s="664"/>
      <c r="O688" s="664"/>
      <c r="P688" s="677"/>
      <c r="Q688" s="665"/>
    </row>
    <row r="689" spans="1:17" ht="14.4" customHeight="1" x14ac:dyDescent="0.3">
      <c r="A689" s="660" t="s">
        <v>576</v>
      </c>
      <c r="B689" s="661" t="s">
        <v>6828</v>
      </c>
      <c r="C689" s="661" t="s">
        <v>5762</v>
      </c>
      <c r="D689" s="661" t="s">
        <v>6842</v>
      </c>
      <c r="E689" s="661" t="s">
        <v>6843</v>
      </c>
      <c r="F689" s="664">
        <v>632</v>
      </c>
      <c r="G689" s="664">
        <v>3460624</v>
      </c>
      <c r="H689" s="664">
        <v>1</v>
      </c>
      <c r="I689" s="664">
        <v>5475.6708860759491</v>
      </c>
      <c r="J689" s="664">
        <v>653</v>
      </c>
      <c r="K689" s="664">
        <v>3575828</v>
      </c>
      <c r="L689" s="664">
        <v>1.0332899500205743</v>
      </c>
      <c r="M689" s="664">
        <v>5476</v>
      </c>
      <c r="N689" s="664">
        <v>657</v>
      </c>
      <c r="O689" s="664">
        <v>3597732</v>
      </c>
      <c r="P689" s="677">
        <v>1.0396194443545441</v>
      </c>
      <c r="Q689" s="665">
        <v>5476</v>
      </c>
    </row>
    <row r="690" spans="1:17" ht="14.4" customHeight="1" x14ac:dyDescent="0.3">
      <c r="A690" s="660" t="s">
        <v>576</v>
      </c>
      <c r="B690" s="661" t="s">
        <v>6828</v>
      </c>
      <c r="C690" s="661" t="s">
        <v>5762</v>
      </c>
      <c r="D690" s="661" t="s">
        <v>5844</v>
      </c>
      <c r="E690" s="661" t="s">
        <v>5845</v>
      </c>
      <c r="F690" s="664">
        <v>2</v>
      </c>
      <c r="G690" s="664">
        <v>0</v>
      </c>
      <c r="H690" s="664"/>
      <c r="I690" s="664">
        <v>0</v>
      </c>
      <c r="J690" s="664"/>
      <c r="K690" s="664"/>
      <c r="L690" s="664"/>
      <c r="M690" s="664"/>
      <c r="N690" s="664">
        <v>1</v>
      </c>
      <c r="O690" s="664">
        <v>0</v>
      </c>
      <c r="P690" s="677"/>
      <c r="Q690" s="665">
        <v>0</v>
      </c>
    </row>
    <row r="691" spans="1:17" ht="14.4" customHeight="1" x14ac:dyDescent="0.3">
      <c r="A691" s="660" t="s">
        <v>576</v>
      </c>
      <c r="B691" s="661" t="s">
        <v>6828</v>
      </c>
      <c r="C691" s="661" t="s">
        <v>5762</v>
      </c>
      <c r="D691" s="661" t="s">
        <v>5848</v>
      </c>
      <c r="E691" s="661" t="s">
        <v>5849</v>
      </c>
      <c r="F691" s="664">
        <v>8</v>
      </c>
      <c r="G691" s="664">
        <v>2752</v>
      </c>
      <c r="H691" s="664">
        <v>1</v>
      </c>
      <c r="I691" s="664">
        <v>344</v>
      </c>
      <c r="J691" s="664">
        <v>14</v>
      </c>
      <c r="K691" s="664">
        <v>4836</v>
      </c>
      <c r="L691" s="664">
        <v>1.757267441860465</v>
      </c>
      <c r="M691" s="664">
        <v>345.42857142857144</v>
      </c>
      <c r="N691" s="664">
        <v>9</v>
      </c>
      <c r="O691" s="664">
        <v>3140</v>
      </c>
      <c r="P691" s="677">
        <v>1.1409883720930232</v>
      </c>
      <c r="Q691" s="665">
        <v>348.88888888888891</v>
      </c>
    </row>
    <row r="692" spans="1:17" ht="14.4" customHeight="1" x14ac:dyDescent="0.3">
      <c r="A692" s="660" t="s">
        <v>6844</v>
      </c>
      <c r="B692" s="661" t="s">
        <v>5732</v>
      </c>
      <c r="C692" s="661" t="s">
        <v>5762</v>
      </c>
      <c r="D692" s="661" t="s">
        <v>5793</v>
      </c>
      <c r="E692" s="661" t="s">
        <v>5794</v>
      </c>
      <c r="F692" s="664"/>
      <c r="G692" s="664"/>
      <c r="H692" s="664"/>
      <c r="I692" s="664"/>
      <c r="J692" s="664">
        <v>1</v>
      </c>
      <c r="K692" s="664">
        <v>234</v>
      </c>
      <c r="L692" s="664"/>
      <c r="M692" s="664">
        <v>234</v>
      </c>
      <c r="N692" s="664"/>
      <c r="O692" s="664"/>
      <c r="P692" s="677"/>
      <c r="Q692" s="665"/>
    </row>
    <row r="693" spans="1:17" ht="14.4" customHeight="1" x14ac:dyDescent="0.3">
      <c r="A693" s="660" t="s">
        <v>6844</v>
      </c>
      <c r="B693" s="661" t="s">
        <v>5732</v>
      </c>
      <c r="C693" s="661" t="s">
        <v>5762</v>
      </c>
      <c r="D693" s="661" t="s">
        <v>5795</v>
      </c>
      <c r="E693" s="661" t="s">
        <v>5796</v>
      </c>
      <c r="F693" s="664"/>
      <c r="G693" s="664"/>
      <c r="H693" s="664"/>
      <c r="I693" s="664"/>
      <c r="J693" s="664">
        <v>1</v>
      </c>
      <c r="K693" s="664">
        <v>116</v>
      </c>
      <c r="L693" s="664"/>
      <c r="M693" s="664">
        <v>116</v>
      </c>
      <c r="N693" s="664"/>
      <c r="O693" s="664"/>
      <c r="P693" s="677"/>
      <c r="Q693" s="665"/>
    </row>
    <row r="694" spans="1:17" ht="14.4" customHeight="1" x14ac:dyDescent="0.3">
      <c r="A694" s="660" t="s">
        <v>6844</v>
      </c>
      <c r="B694" s="661" t="s">
        <v>5732</v>
      </c>
      <c r="C694" s="661" t="s">
        <v>5762</v>
      </c>
      <c r="D694" s="661" t="s">
        <v>5813</v>
      </c>
      <c r="E694" s="661" t="s">
        <v>5814</v>
      </c>
      <c r="F694" s="664"/>
      <c r="G694" s="664"/>
      <c r="H694" s="664"/>
      <c r="I694" s="664"/>
      <c r="J694" s="664">
        <v>2</v>
      </c>
      <c r="K694" s="664">
        <v>311</v>
      </c>
      <c r="L694" s="664"/>
      <c r="M694" s="664">
        <v>155.5</v>
      </c>
      <c r="N694" s="664"/>
      <c r="O694" s="664"/>
      <c r="P694" s="677"/>
      <c r="Q694" s="665"/>
    </row>
    <row r="695" spans="1:17" ht="14.4" customHeight="1" x14ac:dyDescent="0.3">
      <c r="A695" s="660" t="s">
        <v>6844</v>
      </c>
      <c r="B695" s="661" t="s">
        <v>5732</v>
      </c>
      <c r="C695" s="661" t="s">
        <v>5762</v>
      </c>
      <c r="D695" s="661" t="s">
        <v>5817</v>
      </c>
      <c r="E695" s="661" t="s">
        <v>5818</v>
      </c>
      <c r="F695" s="664"/>
      <c r="G695" s="664"/>
      <c r="H695" s="664"/>
      <c r="I695" s="664"/>
      <c r="J695" s="664">
        <v>2</v>
      </c>
      <c r="K695" s="664">
        <v>0</v>
      </c>
      <c r="L695" s="664"/>
      <c r="M695" s="664">
        <v>0</v>
      </c>
      <c r="N695" s="664"/>
      <c r="O695" s="664"/>
      <c r="P695" s="677"/>
      <c r="Q695" s="665"/>
    </row>
    <row r="696" spans="1:17" ht="14.4" customHeight="1" x14ac:dyDescent="0.3">
      <c r="A696" s="660" t="s">
        <v>6844</v>
      </c>
      <c r="B696" s="661" t="s">
        <v>5732</v>
      </c>
      <c r="C696" s="661" t="s">
        <v>5762</v>
      </c>
      <c r="D696" s="661" t="s">
        <v>5825</v>
      </c>
      <c r="E696" s="661" t="s">
        <v>5826</v>
      </c>
      <c r="F696" s="664"/>
      <c r="G696" s="664"/>
      <c r="H696" s="664"/>
      <c r="I696" s="664"/>
      <c r="J696" s="664">
        <v>2</v>
      </c>
      <c r="K696" s="664">
        <v>163</v>
      </c>
      <c r="L696" s="664"/>
      <c r="M696" s="664">
        <v>81.5</v>
      </c>
      <c r="N696" s="664"/>
      <c r="O696" s="664"/>
      <c r="P696" s="677"/>
      <c r="Q696" s="665"/>
    </row>
    <row r="697" spans="1:17" ht="14.4" customHeight="1" x14ac:dyDescent="0.3">
      <c r="A697" s="660" t="s">
        <v>6845</v>
      </c>
      <c r="B697" s="661" t="s">
        <v>5732</v>
      </c>
      <c r="C697" s="661" t="s">
        <v>5762</v>
      </c>
      <c r="D697" s="661" t="s">
        <v>5795</v>
      </c>
      <c r="E697" s="661" t="s">
        <v>5796</v>
      </c>
      <c r="F697" s="664">
        <v>1</v>
      </c>
      <c r="G697" s="664">
        <v>116</v>
      </c>
      <c r="H697" s="664">
        <v>1</v>
      </c>
      <c r="I697" s="664">
        <v>116</v>
      </c>
      <c r="J697" s="664"/>
      <c r="K697" s="664"/>
      <c r="L697" s="664"/>
      <c r="M697" s="664"/>
      <c r="N697" s="664"/>
      <c r="O697" s="664"/>
      <c r="P697" s="677"/>
      <c r="Q697" s="665"/>
    </row>
    <row r="698" spans="1:17" ht="14.4" customHeight="1" x14ac:dyDescent="0.3">
      <c r="A698" s="660" t="s">
        <v>6845</v>
      </c>
      <c r="B698" s="661" t="s">
        <v>5732</v>
      </c>
      <c r="C698" s="661" t="s">
        <v>5762</v>
      </c>
      <c r="D698" s="661" t="s">
        <v>5813</v>
      </c>
      <c r="E698" s="661" t="s">
        <v>5814</v>
      </c>
      <c r="F698" s="664">
        <v>1</v>
      </c>
      <c r="G698" s="664">
        <v>155</v>
      </c>
      <c r="H698" s="664">
        <v>1</v>
      </c>
      <c r="I698" s="664">
        <v>155</v>
      </c>
      <c r="J698" s="664"/>
      <c r="K698" s="664"/>
      <c r="L698" s="664"/>
      <c r="M698" s="664"/>
      <c r="N698" s="664"/>
      <c r="O698" s="664"/>
      <c r="P698" s="677"/>
      <c r="Q698" s="665"/>
    </row>
    <row r="699" spans="1:17" ht="14.4" customHeight="1" x14ac:dyDescent="0.3">
      <c r="A699" s="660" t="s">
        <v>6845</v>
      </c>
      <c r="B699" s="661" t="s">
        <v>5732</v>
      </c>
      <c r="C699" s="661" t="s">
        <v>5762</v>
      </c>
      <c r="D699" s="661" t="s">
        <v>5821</v>
      </c>
      <c r="E699" s="661" t="s">
        <v>5822</v>
      </c>
      <c r="F699" s="664">
        <v>1</v>
      </c>
      <c r="G699" s="664">
        <v>0</v>
      </c>
      <c r="H699" s="664"/>
      <c r="I699" s="664">
        <v>0</v>
      </c>
      <c r="J699" s="664"/>
      <c r="K699" s="664"/>
      <c r="L699" s="664"/>
      <c r="M699" s="664"/>
      <c r="N699" s="664"/>
      <c r="O699" s="664"/>
      <c r="P699" s="677"/>
      <c r="Q699" s="665"/>
    </row>
    <row r="700" spans="1:17" ht="14.4" customHeight="1" x14ac:dyDescent="0.3">
      <c r="A700" s="660" t="s">
        <v>6845</v>
      </c>
      <c r="B700" s="661" t="s">
        <v>5732</v>
      </c>
      <c r="C700" s="661" t="s">
        <v>5762</v>
      </c>
      <c r="D700" s="661" t="s">
        <v>5825</v>
      </c>
      <c r="E700" s="661" t="s">
        <v>5826</v>
      </c>
      <c r="F700" s="664">
        <v>1</v>
      </c>
      <c r="G700" s="664">
        <v>81</v>
      </c>
      <c r="H700" s="664">
        <v>1</v>
      </c>
      <c r="I700" s="664">
        <v>81</v>
      </c>
      <c r="J700" s="664"/>
      <c r="K700" s="664"/>
      <c r="L700" s="664"/>
      <c r="M700" s="664"/>
      <c r="N700" s="664"/>
      <c r="O700" s="664"/>
      <c r="P700" s="677"/>
      <c r="Q700" s="665"/>
    </row>
    <row r="701" spans="1:17" ht="14.4" customHeight="1" x14ac:dyDescent="0.3">
      <c r="A701" s="660" t="s">
        <v>6846</v>
      </c>
      <c r="B701" s="661" t="s">
        <v>5732</v>
      </c>
      <c r="C701" s="661" t="s">
        <v>5762</v>
      </c>
      <c r="D701" s="661" t="s">
        <v>5793</v>
      </c>
      <c r="E701" s="661" t="s">
        <v>5794</v>
      </c>
      <c r="F701" s="664">
        <v>4</v>
      </c>
      <c r="G701" s="664">
        <v>928</v>
      </c>
      <c r="H701" s="664">
        <v>1</v>
      </c>
      <c r="I701" s="664">
        <v>232</v>
      </c>
      <c r="J701" s="664">
        <v>9</v>
      </c>
      <c r="K701" s="664">
        <v>2090</v>
      </c>
      <c r="L701" s="664">
        <v>2.2521551724137931</v>
      </c>
      <c r="M701" s="664">
        <v>232.22222222222223</v>
      </c>
      <c r="N701" s="664">
        <v>5</v>
      </c>
      <c r="O701" s="664">
        <v>1175</v>
      </c>
      <c r="P701" s="677">
        <v>1.2661637931034482</v>
      </c>
      <c r="Q701" s="665">
        <v>235</v>
      </c>
    </row>
    <row r="702" spans="1:17" ht="14.4" customHeight="1" x14ac:dyDescent="0.3">
      <c r="A702" s="660" t="s">
        <v>6846</v>
      </c>
      <c r="B702" s="661" t="s">
        <v>5732</v>
      </c>
      <c r="C702" s="661" t="s">
        <v>5762</v>
      </c>
      <c r="D702" s="661" t="s">
        <v>5795</v>
      </c>
      <c r="E702" s="661" t="s">
        <v>5796</v>
      </c>
      <c r="F702" s="664">
        <v>3</v>
      </c>
      <c r="G702" s="664">
        <v>348</v>
      </c>
      <c r="H702" s="664">
        <v>1</v>
      </c>
      <c r="I702" s="664">
        <v>116</v>
      </c>
      <c r="J702" s="664">
        <v>2</v>
      </c>
      <c r="K702" s="664">
        <v>232</v>
      </c>
      <c r="L702" s="664">
        <v>0.66666666666666663</v>
      </c>
      <c r="M702" s="664">
        <v>116</v>
      </c>
      <c r="N702" s="664">
        <v>3</v>
      </c>
      <c r="O702" s="664">
        <v>354</v>
      </c>
      <c r="P702" s="677">
        <v>1.0172413793103448</v>
      </c>
      <c r="Q702" s="665">
        <v>118</v>
      </c>
    </row>
    <row r="703" spans="1:17" ht="14.4" customHeight="1" x14ac:dyDescent="0.3">
      <c r="A703" s="660" t="s">
        <v>6846</v>
      </c>
      <c r="B703" s="661" t="s">
        <v>5732</v>
      </c>
      <c r="C703" s="661" t="s">
        <v>5762</v>
      </c>
      <c r="D703" s="661" t="s">
        <v>5813</v>
      </c>
      <c r="E703" s="661" t="s">
        <v>5814</v>
      </c>
      <c r="F703" s="664">
        <v>1</v>
      </c>
      <c r="G703" s="664">
        <v>155</v>
      </c>
      <c r="H703" s="664">
        <v>1</v>
      </c>
      <c r="I703" s="664">
        <v>155</v>
      </c>
      <c r="J703" s="664">
        <v>6</v>
      </c>
      <c r="K703" s="664">
        <v>930</v>
      </c>
      <c r="L703" s="664">
        <v>6</v>
      </c>
      <c r="M703" s="664">
        <v>155</v>
      </c>
      <c r="N703" s="664">
        <v>1</v>
      </c>
      <c r="O703" s="664">
        <v>157</v>
      </c>
      <c r="P703" s="677">
        <v>1.0129032258064516</v>
      </c>
      <c r="Q703" s="665">
        <v>157</v>
      </c>
    </row>
    <row r="704" spans="1:17" ht="14.4" customHeight="1" x14ac:dyDescent="0.3">
      <c r="A704" s="660" t="s">
        <v>6846</v>
      </c>
      <c r="B704" s="661" t="s">
        <v>5732</v>
      </c>
      <c r="C704" s="661" t="s">
        <v>5762</v>
      </c>
      <c r="D704" s="661" t="s">
        <v>5817</v>
      </c>
      <c r="E704" s="661" t="s">
        <v>5818</v>
      </c>
      <c r="F704" s="664"/>
      <c r="G704" s="664"/>
      <c r="H704" s="664"/>
      <c r="I704" s="664"/>
      <c r="J704" s="664">
        <v>1</v>
      </c>
      <c r="K704" s="664">
        <v>0</v>
      </c>
      <c r="L704" s="664"/>
      <c r="M704" s="664">
        <v>0</v>
      </c>
      <c r="N704" s="664">
        <v>1</v>
      </c>
      <c r="O704" s="664">
        <v>0</v>
      </c>
      <c r="P704" s="677"/>
      <c r="Q704" s="665">
        <v>0</v>
      </c>
    </row>
    <row r="705" spans="1:17" ht="14.4" customHeight="1" x14ac:dyDescent="0.3">
      <c r="A705" s="660" t="s">
        <v>6846</v>
      </c>
      <c r="B705" s="661" t="s">
        <v>5732</v>
      </c>
      <c r="C705" s="661" t="s">
        <v>5762</v>
      </c>
      <c r="D705" s="661" t="s">
        <v>5825</v>
      </c>
      <c r="E705" s="661" t="s">
        <v>5826</v>
      </c>
      <c r="F705" s="664">
        <v>1</v>
      </c>
      <c r="G705" s="664">
        <v>81</v>
      </c>
      <c r="H705" s="664">
        <v>1</v>
      </c>
      <c r="I705" s="664">
        <v>81</v>
      </c>
      <c r="J705" s="664">
        <v>6</v>
      </c>
      <c r="K705" s="664">
        <v>486</v>
      </c>
      <c r="L705" s="664">
        <v>6</v>
      </c>
      <c r="M705" s="664">
        <v>81</v>
      </c>
      <c r="N705" s="664">
        <v>1</v>
      </c>
      <c r="O705" s="664">
        <v>82</v>
      </c>
      <c r="P705" s="677">
        <v>1.0123456790123457</v>
      </c>
      <c r="Q705" s="665">
        <v>82</v>
      </c>
    </row>
    <row r="706" spans="1:17" ht="14.4" customHeight="1" x14ac:dyDescent="0.3">
      <c r="A706" s="660" t="s">
        <v>6847</v>
      </c>
      <c r="B706" s="661" t="s">
        <v>5732</v>
      </c>
      <c r="C706" s="661" t="s">
        <v>5762</v>
      </c>
      <c r="D706" s="661" t="s">
        <v>5771</v>
      </c>
      <c r="E706" s="661" t="s">
        <v>5772</v>
      </c>
      <c r="F706" s="664"/>
      <c r="G706" s="664"/>
      <c r="H706" s="664"/>
      <c r="I706" s="664"/>
      <c r="J706" s="664">
        <v>1</v>
      </c>
      <c r="K706" s="664">
        <v>35</v>
      </c>
      <c r="L706" s="664"/>
      <c r="M706" s="664">
        <v>35</v>
      </c>
      <c r="N706" s="664">
        <v>2</v>
      </c>
      <c r="O706" s="664">
        <v>70</v>
      </c>
      <c r="P706" s="677"/>
      <c r="Q706" s="665">
        <v>35</v>
      </c>
    </row>
    <row r="707" spans="1:17" ht="14.4" customHeight="1" x14ac:dyDescent="0.3">
      <c r="A707" s="660" t="s">
        <v>6847</v>
      </c>
      <c r="B707" s="661" t="s">
        <v>5732</v>
      </c>
      <c r="C707" s="661" t="s">
        <v>5762</v>
      </c>
      <c r="D707" s="661" t="s">
        <v>5793</v>
      </c>
      <c r="E707" s="661" t="s">
        <v>5794</v>
      </c>
      <c r="F707" s="664">
        <v>10</v>
      </c>
      <c r="G707" s="664">
        <v>2320</v>
      </c>
      <c r="H707" s="664">
        <v>1</v>
      </c>
      <c r="I707" s="664">
        <v>232</v>
      </c>
      <c r="J707" s="664">
        <v>10</v>
      </c>
      <c r="K707" s="664">
        <v>2328</v>
      </c>
      <c r="L707" s="664">
        <v>1.0034482758620689</v>
      </c>
      <c r="M707" s="664">
        <v>232.8</v>
      </c>
      <c r="N707" s="664">
        <v>11</v>
      </c>
      <c r="O707" s="664">
        <v>2585</v>
      </c>
      <c r="P707" s="677">
        <v>1.1142241379310345</v>
      </c>
      <c r="Q707" s="665">
        <v>235</v>
      </c>
    </row>
    <row r="708" spans="1:17" ht="14.4" customHeight="1" x14ac:dyDescent="0.3">
      <c r="A708" s="660" t="s">
        <v>6847</v>
      </c>
      <c r="B708" s="661" t="s">
        <v>5732</v>
      </c>
      <c r="C708" s="661" t="s">
        <v>5762</v>
      </c>
      <c r="D708" s="661" t="s">
        <v>5795</v>
      </c>
      <c r="E708" s="661" t="s">
        <v>5796</v>
      </c>
      <c r="F708" s="664">
        <v>3</v>
      </c>
      <c r="G708" s="664">
        <v>348</v>
      </c>
      <c r="H708" s="664">
        <v>1</v>
      </c>
      <c r="I708" s="664">
        <v>116</v>
      </c>
      <c r="J708" s="664">
        <v>3</v>
      </c>
      <c r="K708" s="664">
        <v>352</v>
      </c>
      <c r="L708" s="664">
        <v>1.0114942528735633</v>
      </c>
      <c r="M708" s="664">
        <v>117.33333333333333</v>
      </c>
      <c r="N708" s="664">
        <v>3</v>
      </c>
      <c r="O708" s="664">
        <v>354</v>
      </c>
      <c r="P708" s="677">
        <v>1.0172413793103448</v>
      </c>
      <c r="Q708" s="665">
        <v>118</v>
      </c>
    </row>
    <row r="709" spans="1:17" ht="14.4" customHeight="1" x14ac:dyDescent="0.3">
      <c r="A709" s="660" t="s">
        <v>6847</v>
      </c>
      <c r="B709" s="661" t="s">
        <v>5732</v>
      </c>
      <c r="C709" s="661" t="s">
        <v>5762</v>
      </c>
      <c r="D709" s="661" t="s">
        <v>5813</v>
      </c>
      <c r="E709" s="661" t="s">
        <v>5814</v>
      </c>
      <c r="F709" s="664">
        <v>3</v>
      </c>
      <c r="G709" s="664">
        <v>465</v>
      </c>
      <c r="H709" s="664">
        <v>1</v>
      </c>
      <c r="I709" s="664">
        <v>155</v>
      </c>
      <c r="J709" s="664">
        <v>2</v>
      </c>
      <c r="K709" s="664">
        <v>312</v>
      </c>
      <c r="L709" s="664">
        <v>0.67096774193548392</v>
      </c>
      <c r="M709" s="664">
        <v>156</v>
      </c>
      <c r="N709" s="664">
        <v>4</v>
      </c>
      <c r="O709" s="664">
        <v>628</v>
      </c>
      <c r="P709" s="677">
        <v>1.3505376344086022</v>
      </c>
      <c r="Q709" s="665">
        <v>157</v>
      </c>
    </row>
    <row r="710" spans="1:17" ht="14.4" customHeight="1" x14ac:dyDescent="0.3">
      <c r="A710" s="660" t="s">
        <v>6847</v>
      </c>
      <c r="B710" s="661" t="s">
        <v>5732</v>
      </c>
      <c r="C710" s="661" t="s">
        <v>5762</v>
      </c>
      <c r="D710" s="661" t="s">
        <v>5817</v>
      </c>
      <c r="E710" s="661" t="s">
        <v>5818</v>
      </c>
      <c r="F710" s="664"/>
      <c r="G710" s="664"/>
      <c r="H710" s="664"/>
      <c r="I710" s="664"/>
      <c r="J710" s="664">
        <v>1</v>
      </c>
      <c r="K710" s="664">
        <v>0</v>
      </c>
      <c r="L710" s="664"/>
      <c r="M710" s="664">
        <v>0</v>
      </c>
      <c r="N710" s="664">
        <v>4</v>
      </c>
      <c r="O710" s="664">
        <v>66.67</v>
      </c>
      <c r="P710" s="677"/>
      <c r="Q710" s="665">
        <v>16.6675</v>
      </c>
    </row>
    <row r="711" spans="1:17" ht="14.4" customHeight="1" x14ac:dyDescent="0.3">
      <c r="A711" s="660" t="s">
        <v>6847</v>
      </c>
      <c r="B711" s="661" t="s">
        <v>5732</v>
      </c>
      <c r="C711" s="661" t="s">
        <v>5762</v>
      </c>
      <c r="D711" s="661" t="s">
        <v>5821</v>
      </c>
      <c r="E711" s="661" t="s">
        <v>5822</v>
      </c>
      <c r="F711" s="664">
        <v>4</v>
      </c>
      <c r="G711" s="664">
        <v>0</v>
      </c>
      <c r="H711" s="664"/>
      <c r="I711" s="664">
        <v>0</v>
      </c>
      <c r="J711" s="664"/>
      <c r="K711" s="664"/>
      <c r="L711" s="664"/>
      <c r="M711" s="664"/>
      <c r="N711" s="664"/>
      <c r="O711" s="664"/>
      <c r="P711" s="677"/>
      <c r="Q711" s="665"/>
    </row>
    <row r="712" spans="1:17" ht="14.4" customHeight="1" x14ac:dyDescent="0.3">
      <c r="A712" s="660" t="s">
        <v>6847</v>
      </c>
      <c r="B712" s="661" t="s">
        <v>5732</v>
      </c>
      <c r="C712" s="661" t="s">
        <v>5762</v>
      </c>
      <c r="D712" s="661" t="s">
        <v>5825</v>
      </c>
      <c r="E712" s="661" t="s">
        <v>5826</v>
      </c>
      <c r="F712" s="664">
        <v>5</v>
      </c>
      <c r="G712" s="664">
        <v>405</v>
      </c>
      <c r="H712" s="664">
        <v>1</v>
      </c>
      <c r="I712" s="664">
        <v>81</v>
      </c>
      <c r="J712" s="664">
        <v>1</v>
      </c>
      <c r="K712" s="664">
        <v>82</v>
      </c>
      <c r="L712" s="664">
        <v>0.20246913580246914</v>
      </c>
      <c r="M712" s="664">
        <v>82</v>
      </c>
      <c r="N712" s="664">
        <v>4</v>
      </c>
      <c r="O712" s="664">
        <v>328</v>
      </c>
      <c r="P712" s="677">
        <v>0.80987654320987656</v>
      </c>
      <c r="Q712" s="665">
        <v>82</v>
      </c>
    </row>
    <row r="713" spans="1:17" ht="14.4" customHeight="1" x14ac:dyDescent="0.3">
      <c r="A713" s="660" t="s">
        <v>6847</v>
      </c>
      <c r="B713" s="661" t="s">
        <v>5732</v>
      </c>
      <c r="C713" s="661" t="s">
        <v>5762</v>
      </c>
      <c r="D713" s="661" t="s">
        <v>5874</v>
      </c>
      <c r="E713" s="661" t="s">
        <v>5875</v>
      </c>
      <c r="F713" s="664">
        <v>2</v>
      </c>
      <c r="G713" s="664">
        <v>160</v>
      </c>
      <c r="H713" s="664">
        <v>1</v>
      </c>
      <c r="I713" s="664">
        <v>80</v>
      </c>
      <c r="J713" s="664"/>
      <c r="K713" s="664"/>
      <c r="L713" s="664"/>
      <c r="M713" s="664"/>
      <c r="N713" s="664"/>
      <c r="O713" s="664"/>
      <c r="P713" s="677"/>
      <c r="Q713" s="665"/>
    </row>
    <row r="714" spans="1:17" ht="14.4" customHeight="1" x14ac:dyDescent="0.3">
      <c r="A714" s="660" t="s">
        <v>6848</v>
      </c>
      <c r="B714" s="661" t="s">
        <v>5732</v>
      </c>
      <c r="C714" s="661" t="s">
        <v>5762</v>
      </c>
      <c r="D714" s="661" t="s">
        <v>5793</v>
      </c>
      <c r="E714" s="661" t="s">
        <v>5794</v>
      </c>
      <c r="F714" s="664"/>
      <c r="G714" s="664"/>
      <c r="H714" s="664"/>
      <c r="I714" s="664"/>
      <c r="J714" s="664">
        <v>1</v>
      </c>
      <c r="K714" s="664">
        <v>234</v>
      </c>
      <c r="L714" s="664"/>
      <c r="M714" s="664">
        <v>234</v>
      </c>
      <c r="N714" s="664"/>
      <c r="O714" s="664"/>
      <c r="P714" s="677"/>
      <c r="Q714" s="665"/>
    </row>
    <row r="715" spans="1:17" ht="14.4" customHeight="1" x14ac:dyDescent="0.3">
      <c r="A715" s="660" t="s">
        <v>6849</v>
      </c>
      <c r="B715" s="661" t="s">
        <v>5732</v>
      </c>
      <c r="C715" s="661" t="s">
        <v>5762</v>
      </c>
      <c r="D715" s="661" t="s">
        <v>5771</v>
      </c>
      <c r="E715" s="661" t="s">
        <v>5772</v>
      </c>
      <c r="F715" s="664">
        <v>1</v>
      </c>
      <c r="G715" s="664">
        <v>34</v>
      </c>
      <c r="H715" s="664">
        <v>1</v>
      </c>
      <c r="I715" s="664">
        <v>34</v>
      </c>
      <c r="J715" s="664">
        <v>2</v>
      </c>
      <c r="K715" s="664">
        <v>68</v>
      </c>
      <c r="L715" s="664">
        <v>2</v>
      </c>
      <c r="M715" s="664">
        <v>34</v>
      </c>
      <c r="N715" s="664"/>
      <c r="O715" s="664"/>
      <c r="P715" s="677"/>
      <c r="Q715" s="665"/>
    </row>
    <row r="716" spans="1:17" ht="14.4" customHeight="1" x14ac:dyDescent="0.3">
      <c r="A716" s="660" t="s">
        <v>6849</v>
      </c>
      <c r="B716" s="661" t="s">
        <v>5732</v>
      </c>
      <c r="C716" s="661" t="s">
        <v>5762</v>
      </c>
      <c r="D716" s="661" t="s">
        <v>5793</v>
      </c>
      <c r="E716" s="661" t="s">
        <v>5794</v>
      </c>
      <c r="F716" s="664">
        <v>1</v>
      </c>
      <c r="G716" s="664">
        <v>232</v>
      </c>
      <c r="H716" s="664">
        <v>1</v>
      </c>
      <c r="I716" s="664">
        <v>232</v>
      </c>
      <c r="J716" s="664">
        <v>3</v>
      </c>
      <c r="K716" s="664">
        <v>698</v>
      </c>
      <c r="L716" s="664">
        <v>3.0086206896551726</v>
      </c>
      <c r="M716" s="664">
        <v>232.66666666666666</v>
      </c>
      <c r="N716" s="664">
        <v>1</v>
      </c>
      <c r="O716" s="664">
        <v>235</v>
      </c>
      <c r="P716" s="677">
        <v>1.0129310344827587</v>
      </c>
      <c r="Q716" s="665">
        <v>235</v>
      </c>
    </row>
    <row r="717" spans="1:17" ht="14.4" customHeight="1" x14ac:dyDescent="0.3">
      <c r="A717" s="660" t="s">
        <v>6849</v>
      </c>
      <c r="B717" s="661" t="s">
        <v>5732</v>
      </c>
      <c r="C717" s="661" t="s">
        <v>5762</v>
      </c>
      <c r="D717" s="661" t="s">
        <v>5795</v>
      </c>
      <c r="E717" s="661" t="s">
        <v>5796</v>
      </c>
      <c r="F717" s="664"/>
      <c r="G717" s="664"/>
      <c r="H717" s="664"/>
      <c r="I717" s="664"/>
      <c r="J717" s="664">
        <v>2</v>
      </c>
      <c r="K717" s="664">
        <v>234</v>
      </c>
      <c r="L717" s="664"/>
      <c r="M717" s="664">
        <v>117</v>
      </c>
      <c r="N717" s="664">
        <v>7</v>
      </c>
      <c r="O717" s="664">
        <v>826</v>
      </c>
      <c r="P717" s="677"/>
      <c r="Q717" s="665">
        <v>118</v>
      </c>
    </row>
    <row r="718" spans="1:17" ht="14.4" customHeight="1" x14ac:dyDescent="0.3">
      <c r="A718" s="660" t="s">
        <v>6849</v>
      </c>
      <c r="B718" s="661" t="s">
        <v>5732</v>
      </c>
      <c r="C718" s="661" t="s">
        <v>5762</v>
      </c>
      <c r="D718" s="661" t="s">
        <v>5813</v>
      </c>
      <c r="E718" s="661" t="s">
        <v>5814</v>
      </c>
      <c r="F718" s="664">
        <v>2</v>
      </c>
      <c r="G718" s="664">
        <v>310</v>
      </c>
      <c r="H718" s="664">
        <v>1</v>
      </c>
      <c r="I718" s="664">
        <v>155</v>
      </c>
      <c r="J718" s="664"/>
      <c r="K718" s="664"/>
      <c r="L718" s="664"/>
      <c r="M718" s="664"/>
      <c r="N718" s="664">
        <v>1</v>
      </c>
      <c r="O718" s="664">
        <v>157</v>
      </c>
      <c r="P718" s="677">
        <v>0.50645161290322582</v>
      </c>
      <c r="Q718" s="665">
        <v>157</v>
      </c>
    </row>
    <row r="719" spans="1:17" ht="14.4" customHeight="1" x14ac:dyDescent="0.3">
      <c r="A719" s="660" t="s">
        <v>6849</v>
      </c>
      <c r="B719" s="661" t="s">
        <v>5732</v>
      </c>
      <c r="C719" s="661" t="s">
        <v>5762</v>
      </c>
      <c r="D719" s="661" t="s">
        <v>5817</v>
      </c>
      <c r="E719" s="661" t="s">
        <v>5818</v>
      </c>
      <c r="F719" s="664">
        <v>1</v>
      </c>
      <c r="G719" s="664">
        <v>0</v>
      </c>
      <c r="H719" s="664"/>
      <c r="I719" s="664">
        <v>0</v>
      </c>
      <c r="J719" s="664"/>
      <c r="K719" s="664"/>
      <c r="L719" s="664"/>
      <c r="M719" s="664"/>
      <c r="N719" s="664">
        <v>1</v>
      </c>
      <c r="O719" s="664">
        <v>33.33</v>
      </c>
      <c r="P719" s="677"/>
      <c r="Q719" s="665">
        <v>33.33</v>
      </c>
    </row>
    <row r="720" spans="1:17" ht="14.4" customHeight="1" x14ac:dyDescent="0.3">
      <c r="A720" s="660" t="s">
        <v>6849</v>
      </c>
      <c r="B720" s="661" t="s">
        <v>5732</v>
      </c>
      <c r="C720" s="661" t="s">
        <v>5762</v>
      </c>
      <c r="D720" s="661" t="s">
        <v>5821</v>
      </c>
      <c r="E720" s="661" t="s">
        <v>5822</v>
      </c>
      <c r="F720" s="664">
        <v>1</v>
      </c>
      <c r="G720" s="664">
        <v>0</v>
      </c>
      <c r="H720" s="664"/>
      <c r="I720" s="664">
        <v>0</v>
      </c>
      <c r="J720" s="664"/>
      <c r="K720" s="664"/>
      <c r="L720" s="664"/>
      <c r="M720" s="664"/>
      <c r="N720" s="664"/>
      <c r="O720" s="664"/>
      <c r="P720" s="677"/>
      <c r="Q720" s="665"/>
    </row>
    <row r="721" spans="1:17" ht="14.4" customHeight="1" x14ac:dyDescent="0.3">
      <c r="A721" s="660" t="s">
        <v>6849</v>
      </c>
      <c r="B721" s="661" t="s">
        <v>5732</v>
      </c>
      <c r="C721" s="661" t="s">
        <v>5762</v>
      </c>
      <c r="D721" s="661" t="s">
        <v>5825</v>
      </c>
      <c r="E721" s="661" t="s">
        <v>5826</v>
      </c>
      <c r="F721" s="664">
        <v>1</v>
      </c>
      <c r="G721" s="664">
        <v>81</v>
      </c>
      <c r="H721" s="664">
        <v>1</v>
      </c>
      <c r="I721" s="664">
        <v>81</v>
      </c>
      <c r="J721" s="664"/>
      <c r="K721" s="664"/>
      <c r="L721" s="664"/>
      <c r="M721" s="664"/>
      <c r="N721" s="664">
        <v>2</v>
      </c>
      <c r="O721" s="664">
        <v>164</v>
      </c>
      <c r="P721" s="677">
        <v>2.0246913580246915</v>
      </c>
      <c r="Q721" s="665">
        <v>82</v>
      </c>
    </row>
    <row r="722" spans="1:17" ht="14.4" customHeight="1" x14ac:dyDescent="0.3">
      <c r="A722" s="660" t="s">
        <v>6849</v>
      </c>
      <c r="B722" s="661" t="s">
        <v>5732</v>
      </c>
      <c r="C722" s="661" t="s">
        <v>5762</v>
      </c>
      <c r="D722" s="661" t="s">
        <v>5874</v>
      </c>
      <c r="E722" s="661" t="s">
        <v>5875</v>
      </c>
      <c r="F722" s="664"/>
      <c r="G722" s="664"/>
      <c r="H722" s="664"/>
      <c r="I722" s="664"/>
      <c r="J722" s="664"/>
      <c r="K722" s="664"/>
      <c r="L722" s="664"/>
      <c r="M722" s="664"/>
      <c r="N722" s="664">
        <v>1</v>
      </c>
      <c r="O722" s="664">
        <v>82</v>
      </c>
      <c r="P722" s="677"/>
      <c r="Q722" s="665">
        <v>82</v>
      </c>
    </row>
    <row r="723" spans="1:17" ht="14.4" customHeight="1" x14ac:dyDescent="0.3">
      <c r="A723" s="660" t="s">
        <v>6850</v>
      </c>
      <c r="B723" s="661" t="s">
        <v>5732</v>
      </c>
      <c r="C723" s="661" t="s">
        <v>5762</v>
      </c>
      <c r="D723" s="661" t="s">
        <v>5793</v>
      </c>
      <c r="E723" s="661" t="s">
        <v>5794</v>
      </c>
      <c r="F723" s="664">
        <v>1</v>
      </c>
      <c r="G723" s="664">
        <v>232</v>
      </c>
      <c r="H723" s="664">
        <v>1</v>
      </c>
      <c r="I723" s="664">
        <v>232</v>
      </c>
      <c r="J723" s="664"/>
      <c r="K723" s="664"/>
      <c r="L723" s="664"/>
      <c r="M723" s="664"/>
      <c r="N723" s="664"/>
      <c r="O723" s="664"/>
      <c r="P723" s="677"/>
      <c r="Q723" s="665"/>
    </row>
    <row r="724" spans="1:17" ht="14.4" customHeight="1" x14ac:dyDescent="0.3">
      <c r="A724" s="660" t="s">
        <v>6850</v>
      </c>
      <c r="B724" s="661" t="s">
        <v>5732</v>
      </c>
      <c r="C724" s="661" t="s">
        <v>5762</v>
      </c>
      <c r="D724" s="661" t="s">
        <v>5795</v>
      </c>
      <c r="E724" s="661" t="s">
        <v>5796</v>
      </c>
      <c r="F724" s="664"/>
      <c r="G724" s="664"/>
      <c r="H724" s="664"/>
      <c r="I724" s="664"/>
      <c r="J724" s="664"/>
      <c r="K724" s="664"/>
      <c r="L724" s="664"/>
      <c r="M724" s="664"/>
      <c r="N724" s="664">
        <v>1</v>
      </c>
      <c r="O724" s="664">
        <v>118</v>
      </c>
      <c r="P724" s="677"/>
      <c r="Q724" s="665">
        <v>118</v>
      </c>
    </row>
    <row r="725" spans="1:17" ht="14.4" customHeight="1" x14ac:dyDescent="0.3">
      <c r="A725" s="660" t="s">
        <v>6851</v>
      </c>
      <c r="B725" s="661" t="s">
        <v>5732</v>
      </c>
      <c r="C725" s="661" t="s">
        <v>5762</v>
      </c>
      <c r="D725" s="661" t="s">
        <v>5793</v>
      </c>
      <c r="E725" s="661" t="s">
        <v>5794</v>
      </c>
      <c r="F725" s="664"/>
      <c r="G725" s="664"/>
      <c r="H725" s="664"/>
      <c r="I725" s="664"/>
      <c r="J725" s="664">
        <v>1</v>
      </c>
      <c r="K725" s="664">
        <v>232</v>
      </c>
      <c r="L725" s="664"/>
      <c r="M725" s="664">
        <v>232</v>
      </c>
      <c r="N725" s="664"/>
      <c r="O725" s="664"/>
      <c r="P725" s="677"/>
      <c r="Q725" s="665"/>
    </row>
    <row r="726" spans="1:17" ht="14.4" customHeight="1" x14ac:dyDescent="0.3">
      <c r="A726" s="660" t="s">
        <v>6852</v>
      </c>
      <c r="B726" s="661" t="s">
        <v>5732</v>
      </c>
      <c r="C726" s="661" t="s">
        <v>5762</v>
      </c>
      <c r="D726" s="661" t="s">
        <v>5771</v>
      </c>
      <c r="E726" s="661" t="s">
        <v>5772</v>
      </c>
      <c r="F726" s="664">
        <v>2</v>
      </c>
      <c r="G726" s="664">
        <v>68</v>
      </c>
      <c r="H726" s="664">
        <v>1</v>
      </c>
      <c r="I726" s="664">
        <v>34</v>
      </c>
      <c r="J726" s="664"/>
      <c r="K726" s="664"/>
      <c r="L726" s="664"/>
      <c r="M726" s="664"/>
      <c r="N726" s="664">
        <v>1</v>
      </c>
      <c r="O726" s="664">
        <v>35</v>
      </c>
      <c r="P726" s="677">
        <v>0.51470588235294112</v>
      </c>
      <c r="Q726" s="665">
        <v>35</v>
      </c>
    </row>
    <row r="727" spans="1:17" ht="14.4" customHeight="1" x14ac:dyDescent="0.3">
      <c r="A727" s="660" t="s">
        <v>6852</v>
      </c>
      <c r="B727" s="661" t="s">
        <v>5732</v>
      </c>
      <c r="C727" s="661" t="s">
        <v>5762</v>
      </c>
      <c r="D727" s="661" t="s">
        <v>5775</v>
      </c>
      <c r="E727" s="661" t="s">
        <v>5776</v>
      </c>
      <c r="F727" s="664"/>
      <c r="G727" s="664"/>
      <c r="H727" s="664"/>
      <c r="I727" s="664"/>
      <c r="J727" s="664">
        <v>1</v>
      </c>
      <c r="K727" s="664">
        <v>5</v>
      </c>
      <c r="L727" s="664"/>
      <c r="M727" s="664">
        <v>5</v>
      </c>
      <c r="N727" s="664"/>
      <c r="O727" s="664"/>
      <c r="P727" s="677"/>
      <c r="Q727" s="665"/>
    </row>
    <row r="728" spans="1:17" ht="14.4" customHeight="1" x14ac:dyDescent="0.3">
      <c r="A728" s="660" t="s">
        <v>6852</v>
      </c>
      <c r="B728" s="661" t="s">
        <v>5732</v>
      </c>
      <c r="C728" s="661" t="s">
        <v>5762</v>
      </c>
      <c r="D728" s="661" t="s">
        <v>5793</v>
      </c>
      <c r="E728" s="661" t="s">
        <v>5794</v>
      </c>
      <c r="F728" s="664">
        <v>1</v>
      </c>
      <c r="G728" s="664">
        <v>232</v>
      </c>
      <c r="H728" s="664">
        <v>1</v>
      </c>
      <c r="I728" s="664">
        <v>232</v>
      </c>
      <c r="J728" s="664">
        <v>3</v>
      </c>
      <c r="K728" s="664">
        <v>698</v>
      </c>
      <c r="L728" s="664">
        <v>3.0086206896551726</v>
      </c>
      <c r="M728" s="664">
        <v>232.66666666666666</v>
      </c>
      <c r="N728" s="664">
        <v>2</v>
      </c>
      <c r="O728" s="664">
        <v>470</v>
      </c>
      <c r="P728" s="677">
        <v>2.0258620689655173</v>
      </c>
      <c r="Q728" s="665">
        <v>235</v>
      </c>
    </row>
    <row r="729" spans="1:17" ht="14.4" customHeight="1" x14ac:dyDescent="0.3">
      <c r="A729" s="660" t="s">
        <v>6852</v>
      </c>
      <c r="B729" s="661" t="s">
        <v>5732</v>
      </c>
      <c r="C729" s="661" t="s">
        <v>5762</v>
      </c>
      <c r="D729" s="661" t="s">
        <v>5795</v>
      </c>
      <c r="E729" s="661" t="s">
        <v>5796</v>
      </c>
      <c r="F729" s="664">
        <v>10</v>
      </c>
      <c r="G729" s="664">
        <v>1160</v>
      </c>
      <c r="H729" s="664">
        <v>1</v>
      </c>
      <c r="I729" s="664">
        <v>116</v>
      </c>
      <c r="J729" s="664">
        <v>23</v>
      </c>
      <c r="K729" s="664">
        <v>2696</v>
      </c>
      <c r="L729" s="664">
        <v>2.3241379310344827</v>
      </c>
      <c r="M729" s="664">
        <v>117.21739130434783</v>
      </c>
      <c r="N729" s="664">
        <v>8</v>
      </c>
      <c r="O729" s="664">
        <v>944</v>
      </c>
      <c r="P729" s="677">
        <v>0.81379310344827582</v>
      </c>
      <c r="Q729" s="665">
        <v>118</v>
      </c>
    </row>
    <row r="730" spans="1:17" ht="14.4" customHeight="1" x14ac:dyDescent="0.3">
      <c r="A730" s="660" t="s">
        <v>6852</v>
      </c>
      <c r="B730" s="661" t="s">
        <v>5732</v>
      </c>
      <c r="C730" s="661" t="s">
        <v>5762</v>
      </c>
      <c r="D730" s="661" t="s">
        <v>5813</v>
      </c>
      <c r="E730" s="661" t="s">
        <v>5814</v>
      </c>
      <c r="F730" s="664">
        <v>3</v>
      </c>
      <c r="G730" s="664">
        <v>465</v>
      </c>
      <c r="H730" s="664">
        <v>1</v>
      </c>
      <c r="I730" s="664">
        <v>155</v>
      </c>
      <c r="J730" s="664">
        <v>4</v>
      </c>
      <c r="K730" s="664">
        <v>623</v>
      </c>
      <c r="L730" s="664">
        <v>1.3397849462365592</v>
      </c>
      <c r="M730" s="664">
        <v>155.75</v>
      </c>
      <c r="N730" s="664"/>
      <c r="O730" s="664"/>
      <c r="P730" s="677"/>
      <c r="Q730" s="665"/>
    </row>
    <row r="731" spans="1:17" ht="14.4" customHeight="1" x14ac:dyDescent="0.3">
      <c r="A731" s="660" t="s">
        <v>6852</v>
      </c>
      <c r="B731" s="661" t="s">
        <v>5732</v>
      </c>
      <c r="C731" s="661" t="s">
        <v>5762</v>
      </c>
      <c r="D731" s="661" t="s">
        <v>5817</v>
      </c>
      <c r="E731" s="661" t="s">
        <v>5818</v>
      </c>
      <c r="F731" s="664">
        <v>2</v>
      </c>
      <c r="G731" s="664">
        <v>0</v>
      </c>
      <c r="H731" s="664"/>
      <c r="I731" s="664">
        <v>0</v>
      </c>
      <c r="J731" s="664"/>
      <c r="K731" s="664"/>
      <c r="L731" s="664"/>
      <c r="M731" s="664"/>
      <c r="N731" s="664">
        <v>3</v>
      </c>
      <c r="O731" s="664">
        <v>0</v>
      </c>
      <c r="P731" s="677"/>
      <c r="Q731" s="665">
        <v>0</v>
      </c>
    </row>
    <row r="732" spans="1:17" ht="14.4" customHeight="1" x14ac:dyDescent="0.3">
      <c r="A732" s="660" t="s">
        <v>6852</v>
      </c>
      <c r="B732" s="661" t="s">
        <v>5732</v>
      </c>
      <c r="C732" s="661" t="s">
        <v>5762</v>
      </c>
      <c r="D732" s="661" t="s">
        <v>5821</v>
      </c>
      <c r="E732" s="661" t="s">
        <v>5822</v>
      </c>
      <c r="F732" s="664">
        <v>2</v>
      </c>
      <c r="G732" s="664">
        <v>0</v>
      </c>
      <c r="H732" s="664"/>
      <c r="I732" s="664">
        <v>0</v>
      </c>
      <c r="J732" s="664"/>
      <c r="K732" s="664"/>
      <c r="L732" s="664"/>
      <c r="M732" s="664"/>
      <c r="N732" s="664"/>
      <c r="O732" s="664"/>
      <c r="P732" s="677"/>
      <c r="Q732" s="665"/>
    </row>
    <row r="733" spans="1:17" ht="14.4" customHeight="1" x14ac:dyDescent="0.3">
      <c r="A733" s="660" t="s">
        <v>6852</v>
      </c>
      <c r="B733" s="661" t="s">
        <v>5732</v>
      </c>
      <c r="C733" s="661" t="s">
        <v>5762</v>
      </c>
      <c r="D733" s="661" t="s">
        <v>5825</v>
      </c>
      <c r="E733" s="661" t="s">
        <v>5826</v>
      </c>
      <c r="F733" s="664">
        <v>3</v>
      </c>
      <c r="G733" s="664">
        <v>243</v>
      </c>
      <c r="H733" s="664">
        <v>1</v>
      </c>
      <c r="I733" s="664">
        <v>81</v>
      </c>
      <c r="J733" s="664">
        <v>1</v>
      </c>
      <c r="K733" s="664">
        <v>82</v>
      </c>
      <c r="L733" s="664">
        <v>0.33744855967078191</v>
      </c>
      <c r="M733" s="664">
        <v>82</v>
      </c>
      <c r="N733" s="664"/>
      <c r="O733" s="664"/>
      <c r="P733" s="677"/>
      <c r="Q733" s="665"/>
    </row>
    <row r="734" spans="1:17" ht="14.4" customHeight="1" x14ac:dyDescent="0.3">
      <c r="A734" s="660" t="s">
        <v>6853</v>
      </c>
      <c r="B734" s="661" t="s">
        <v>5732</v>
      </c>
      <c r="C734" s="661" t="s">
        <v>5762</v>
      </c>
      <c r="D734" s="661" t="s">
        <v>5793</v>
      </c>
      <c r="E734" s="661" t="s">
        <v>5794</v>
      </c>
      <c r="F734" s="664">
        <v>1</v>
      </c>
      <c r="G734" s="664">
        <v>232</v>
      </c>
      <c r="H734" s="664">
        <v>1</v>
      </c>
      <c r="I734" s="664">
        <v>232</v>
      </c>
      <c r="J734" s="664">
        <v>8</v>
      </c>
      <c r="K734" s="664">
        <v>1862</v>
      </c>
      <c r="L734" s="664">
        <v>8.0258620689655178</v>
      </c>
      <c r="M734" s="664">
        <v>232.75</v>
      </c>
      <c r="N734" s="664">
        <v>5</v>
      </c>
      <c r="O734" s="664">
        <v>1175</v>
      </c>
      <c r="P734" s="677">
        <v>5.0646551724137927</v>
      </c>
      <c r="Q734" s="665">
        <v>235</v>
      </c>
    </row>
    <row r="735" spans="1:17" ht="14.4" customHeight="1" x14ac:dyDescent="0.3">
      <c r="A735" s="660" t="s">
        <v>6853</v>
      </c>
      <c r="B735" s="661" t="s">
        <v>5732</v>
      </c>
      <c r="C735" s="661" t="s">
        <v>5762</v>
      </c>
      <c r="D735" s="661" t="s">
        <v>5795</v>
      </c>
      <c r="E735" s="661" t="s">
        <v>5796</v>
      </c>
      <c r="F735" s="664">
        <v>6</v>
      </c>
      <c r="G735" s="664">
        <v>696</v>
      </c>
      <c r="H735" s="664">
        <v>1</v>
      </c>
      <c r="I735" s="664">
        <v>116</v>
      </c>
      <c r="J735" s="664">
        <v>5</v>
      </c>
      <c r="K735" s="664">
        <v>580</v>
      </c>
      <c r="L735" s="664">
        <v>0.83333333333333337</v>
      </c>
      <c r="M735" s="664">
        <v>116</v>
      </c>
      <c r="N735" s="664">
        <v>11</v>
      </c>
      <c r="O735" s="664">
        <v>1298</v>
      </c>
      <c r="P735" s="677">
        <v>1.8649425287356323</v>
      </c>
      <c r="Q735" s="665">
        <v>118</v>
      </c>
    </row>
    <row r="736" spans="1:17" ht="14.4" customHeight="1" x14ac:dyDescent="0.3">
      <c r="A736" s="660" t="s">
        <v>6853</v>
      </c>
      <c r="B736" s="661" t="s">
        <v>5732</v>
      </c>
      <c r="C736" s="661" t="s">
        <v>5762</v>
      </c>
      <c r="D736" s="661" t="s">
        <v>5813</v>
      </c>
      <c r="E736" s="661" t="s">
        <v>5814</v>
      </c>
      <c r="F736" s="664">
        <v>1</v>
      </c>
      <c r="G736" s="664">
        <v>155</v>
      </c>
      <c r="H736" s="664">
        <v>1</v>
      </c>
      <c r="I736" s="664">
        <v>155</v>
      </c>
      <c r="J736" s="664">
        <v>8</v>
      </c>
      <c r="K736" s="664">
        <v>1242</v>
      </c>
      <c r="L736" s="664">
        <v>8.0129032258064523</v>
      </c>
      <c r="M736" s="664">
        <v>155.25</v>
      </c>
      <c r="N736" s="664">
        <v>2</v>
      </c>
      <c r="O736" s="664">
        <v>314</v>
      </c>
      <c r="P736" s="677">
        <v>2.0258064516129033</v>
      </c>
      <c r="Q736" s="665">
        <v>157</v>
      </c>
    </row>
    <row r="737" spans="1:17" ht="14.4" customHeight="1" x14ac:dyDescent="0.3">
      <c r="A737" s="660" t="s">
        <v>6853</v>
      </c>
      <c r="B737" s="661" t="s">
        <v>5732</v>
      </c>
      <c r="C737" s="661" t="s">
        <v>5762</v>
      </c>
      <c r="D737" s="661" t="s">
        <v>5817</v>
      </c>
      <c r="E737" s="661" t="s">
        <v>5818</v>
      </c>
      <c r="F737" s="664"/>
      <c r="G737" s="664"/>
      <c r="H737" s="664"/>
      <c r="I737" s="664"/>
      <c r="J737" s="664"/>
      <c r="K737" s="664"/>
      <c r="L737" s="664"/>
      <c r="M737" s="664"/>
      <c r="N737" s="664">
        <v>1</v>
      </c>
      <c r="O737" s="664">
        <v>33.33</v>
      </c>
      <c r="P737" s="677"/>
      <c r="Q737" s="665">
        <v>33.33</v>
      </c>
    </row>
    <row r="738" spans="1:17" ht="14.4" customHeight="1" x14ac:dyDescent="0.3">
      <c r="A738" s="660" t="s">
        <v>6853</v>
      </c>
      <c r="B738" s="661" t="s">
        <v>5732</v>
      </c>
      <c r="C738" s="661" t="s">
        <v>5762</v>
      </c>
      <c r="D738" s="661" t="s">
        <v>5825</v>
      </c>
      <c r="E738" s="661" t="s">
        <v>5826</v>
      </c>
      <c r="F738" s="664">
        <v>1</v>
      </c>
      <c r="G738" s="664">
        <v>81</v>
      </c>
      <c r="H738" s="664">
        <v>1</v>
      </c>
      <c r="I738" s="664">
        <v>81</v>
      </c>
      <c r="J738" s="664">
        <v>6</v>
      </c>
      <c r="K738" s="664">
        <v>488</v>
      </c>
      <c r="L738" s="664">
        <v>6.0246913580246915</v>
      </c>
      <c r="M738" s="664">
        <v>81.333333333333329</v>
      </c>
      <c r="N738" s="664">
        <v>2</v>
      </c>
      <c r="O738" s="664">
        <v>164</v>
      </c>
      <c r="P738" s="677">
        <v>2.0246913580246915</v>
      </c>
      <c r="Q738" s="665">
        <v>82</v>
      </c>
    </row>
    <row r="739" spans="1:17" ht="14.4" customHeight="1" x14ac:dyDescent="0.3">
      <c r="A739" s="660" t="s">
        <v>6854</v>
      </c>
      <c r="B739" s="661" t="s">
        <v>5732</v>
      </c>
      <c r="C739" s="661" t="s">
        <v>5762</v>
      </c>
      <c r="D739" s="661" t="s">
        <v>5771</v>
      </c>
      <c r="E739" s="661" t="s">
        <v>5772</v>
      </c>
      <c r="F739" s="664">
        <v>3</v>
      </c>
      <c r="G739" s="664">
        <v>102</v>
      </c>
      <c r="H739" s="664">
        <v>1</v>
      </c>
      <c r="I739" s="664">
        <v>34</v>
      </c>
      <c r="J739" s="664"/>
      <c r="K739" s="664"/>
      <c r="L739" s="664"/>
      <c r="M739" s="664"/>
      <c r="N739" s="664">
        <v>1</v>
      </c>
      <c r="O739" s="664">
        <v>35</v>
      </c>
      <c r="P739" s="677">
        <v>0.34313725490196079</v>
      </c>
      <c r="Q739" s="665">
        <v>35</v>
      </c>
    </row>
    <row r="740" spans="1:17" ht="14.4" customHeight="1" x14ac:dyDescent="0.3">
      <c r="A740" s="660" t="s">
        <v>6854</v>
      </c>
      <c r="B740" s="661" t="s">
        <v>5732</v>
      </c>
      <c r="C740" s="661" t="s">
        <v>5762</v>
      </c>
      <c r="D740" s="661" t="s">
        <v>5793</v>
      </c>
      <c r="E740" s="661" t="s">
        <v>5794</v>
      </c>
      <c r="F740" s="664">
        <v>2</v>
      </c>
      <c r="G740" s="664">
        <v>464</v>
      </c>
      <c r="H740" s="664">
        <v>1</v>
      </c>
      <c r="I740" s="664">
        <v>232</v>
      </c>
      <c r="J740" s="664">
        <v>2</v>
      </c>
      <c r="K740" s="664">
        <v>468</v>
      </c>
      <c r="L740" s="664">
        <v>1.0086206896551724</v>
      </c>
      <c r="M740" s="664">
        <v>234</v>
      </c>
      <c r="N740" s="664">
        <v>1</v>
      </c>
      <c r="O740" s="664">
        <v>235</v>
      </c>
      <c r="P740" s="677">
        <v>0.50646551724137934</v>
      </c>
      <c r="Q740" s="665">
        <v>235</v>
      </c>
    </row>
    <row r="741" spans="1:17" ht="14.4" customHeight="1" x14ac:dyDescent="0.3">
      <c r="A741" s="660" t="s">
        <v>6854</v>
      </c>
      <c r="B741" s="661" t="s">
        <v>5732</v>
      </c>
      <c r="C741" s="661" t="s">
        <v>5762</v>
      </c>
      <c r="D741" s="661" t="s">
        <v>5795</v>
      </c>
      <c r="E741" s="661" t="s">
        <v>5796</v>
      </c>
      <c r="F741" s="664"/>
      <c r="G741" s="664"/>
      <c r="H741" s="664"/>
      <c r="I741" s="664"/>
      <c r="J741" s="664"/>
      <c r="K741" s="664"/>
      <c r="L741" s="664"/>
      <c r="M741" s="664"/>
      <c r="N741" s="664">
        <v>1</v>
      </c>
      <c r="O741" s="664">
        <v>118</v>
      </c>
      <c r="P741" s="677"/>
      <c r="Q741" s="665">
        <v>118</v>
      </c>
    </row>
    <row r="742" spans="1:17" ht="14.4" customHeight="1" x14ac:dyDescent="0.3">
      <c r="A742" s="660" t="s">
        <v>6854</v>
      </c>
      <c r="B742" s="661" t="s">
        <v>5732</v>
      </c>
      <c r="C742" s="661" t="s">
        <v>5762</v>
      </c>
      <c r="D742" s="661" t="s">
        <v>5817</v>
      </c>
      <c r="E742" s="661" t="s">
        <v>5818</v>
      </c>
      <c r="F742" s="664"/>
      <c r="G742" s="664"/>
      <c r="H742" s="664"/>
      <c r="I742" s="664"/>
      <c r="J742" s="664">
        <v>1</v>
      </c>
      <c r="K742" s="664">
        <v>0</v>
      </c>
      <c r="L742" s="664"/>
      <c r="M742" s="664">
        <v>0</v>
      </c>
      <c r="N742" s="664">
        <v>1</v>
      </c>
      <c r="O742" s="664">
        <v>0</v>
      </c>
      <c r="P742" s="677"/>
      <c r="Q742" s="665">
        <v>0</v>
      </c>
    </row>
    <row r="743" spans="1:17" ht="14.4" customHeight="1" x14ac:dyDescent="0.3">
      <c r="A743" s="660" t="s">
        <v>6854</v>
      </c>
      <c r="B743" s="661" t="s">
        <v>5732</v>
      </c>
      <c r="C743" s="661" t="s">
        <v>5762</v>
      </c>
      <c r="D743" s="661" t="s">
        <v>5821</v>
      </c>
      <c r="E743" s="661" t="s">
        <v>5822</v>
      </c>
      <c r="F743" s="664">
        <v>1</v>
      </c>
      <c r="G743" s="664">
        <v>0</v>
      </c>
      <c r="H743" s="664"/>
      <c r="I743" s="664">
        <v>0</v>
      </c>
      <c r="J743" s="664"/>
      <c r="K743" s="664"/>
      <c r="L743" s="664"/>
      <c r="M743" s="664"/>
      <c r="N743" s="664"/>
      <c r="O743" s="664"/>
      <c r="P743" s="677"/>
      <c r="Q743" s="665"/>
    </row>
    <row r="744" spans="1:17" ht="14.4" customHeight="1" x14ac:dyDescent="0.3">
      <c r="A744" s="660" t="s">
        <v>6855</v>
      </c>
      <c r="B744" s="661" t="s">
        <v>5732</v>
      </c>
      <c r="C744" s="661" t="s">
        <v>5762</v>
      </c>
      <c r="D744" s="661" t="s">
        <v>5771</v>
      </c>
      <c r="E744" s="661" t="s">
        <v>5772</v>
      </c>
      <c r="F744" s="664">
        <v>1</v>
      </c>
      <c r="G744" s="664">
        <v>34</v>
      </c>
      <c r="H744" s="664">
        <v>1</v>
      </c>
      <c r="I744" s="664">
        <v>34</v>
      </c>
      <c r="J744" s="664">
        <v>1</v>
      </c>
      <c r="K744" s="664">
        <v>35</v>
      </c>
      <c r="L744" s="664">
        <v>1.0294117647058822</v>
      </c>
      <c r="M744" s="664">
        <v>35</v>
      </c>
      <c r="N744" s="664">
        <v>2</v>
      </c>
      <c r="O744" s="664">
        <v>70</v>
      </c>
      <c r="P744" s="677">
        <v>2.0588235294117645</v>
      </c>
      <c r="Q744" s="665">
        <v>35</v>
      </c>
    </row>
    <row r="745" spans="1:17" ht="14.4" customHeight="1" x14ac:dyDescent="0.3">
      <c r="A745" s="660" t="s">
        <v>6855</v>
      </c>
      <c r="B745" s="661" t="s">
        <v>5732</v>
      </c>
      <c r="C745" s="661" t="s">
        <v>5762</v>
      </c>
      <c r="D745" s="661" t="s">
        <v>5779</v>
      </c>
      <c r="E745" s="661" t="s">
        <v>5780</v>
      </c>
      <c r="F745" s="664"/>
      <c r="G745" s="664"/>
      <c r="H745" s="664"/>
      <c r="I745" s="664"/>
      <c r="J745" s="664">
        <v>1</v>
      </c>
      <c r="K745" s="664">
        <v>300</v>
      </c>
      <c r="L745" s="664"/>
      <c r="M745" s="664">
        <v>300</v>
      </c>
      <c r="N745" s="664"/>
      <c r="O745" s="664"/>
      <c r="P745" s="677"/>
      <c r="Q745" s="665"/>
    </row>
    <row r="746" spans="1:17" ht="14.4" customHeight="1" x14ac:dyDescent="0.3">
      <c r="A746" s="660" t="s">
        <v>6855</v>
      </c>
      <c r="B746" s="661" t="s">
        <v>5732</v>
      </c>
      <c r="C746" s="661" t="s">
        <v>5762</v>
      </c>
      <c r="D746" s="661" t="s">
        <v>5793</v>
      </c>
      <c r="E746" s="661" t="s">
        <v>5794</v>
      </c>
      <c r="F746" s="664">
        <v>3</v>
      </c>
      <c r="G746" s="664">
        <v>696</v>
      </c>
      <c r="H746" s="664">
        <v>1</v>
      </c>
      <c r="I746" s="664">
        <v>232</v>
      </c>
      <c r="J746" s="664">
        <v>3</v>
      </c>
      <c r="K746" s="664">
        <v>698</v>
      </c>
      <c r="L746" s="664">
        <v>1.0028735632183907</v>
      </c>
      <c r="M746" s="664">
        <v>232.66666666666666</v>
      </c>
      <c r="N746" s="664">
        <v>6</v>
      </c>
      <c r="O746" s="664">
        <v>1410</v>
      </c>
      <c r="P746" s="677">
        <v>2.0258620689655173</v>
      </c>
      <c r="Q746" s="665">
        <v>235</v>
      </c>
    </row>
    <row r="747" spans="1:17" ht="14.4" customHeight="1" x14ac:dyDescent="0.3">
      <c r="A747" s="660" t="s">
        <v>6855</v>
      </c>
      <c r="B747" s="661" t="s">
        <v>5732</v>
      </c>
      <c r="C747" s="661" t="s">
        <v>5762</v>
      </c>
      <c r="D747" s="661" t="s">
        <v>5795</v>
      </c>
      <c r="E747" s="661" t="s">
        <v>5796</v>
      </c>
      <c r="F747" s="664"/>
      <c r="G747" s="664"/>
      <c r="H747" s="664"/>
      <c r="I747" s="664"/>
      <c r="J747" s="664">
        <v>5</v>
      </c>
      <c r="K747" s="664">
        <v>590</v>
      </c>
      <c r="L747" s="664"/>
      <c r="M747" s="664">
        <v>118</v>
      </c>
      <c r="N747" s="664">
        <v>1</v>
      </c>
      <c r="O747" s="664">
        <v>118</v>
      </c>
      <c r="P747" s="677"/>
      <c r="Q747" s="665">
        <v>118</v>
      </c>
    </row>
    <row r="748" spans="1:17" ht="14.4" customHeight="1" x14ac:dyDescent="0.3">
      <c r="A748" s="660" t="s">
        <v>6855</v>
      </c>
      <c r="B748" s="661" t="s">
        <v>5732</v>
      </c>
      <c r="C748" s="661" t="s">
        <v>5762</v>
      </c>
      <c r="D748" s="661" t="s">
        <v>5813</v>
      </c>
      <c r="E748" s="661" t="s">
        <v>5814</v>
      </c>
      <c r="F748" s="664">
        <v>1</v>
      </c>
      <c r="G748" s="664">
        <v>155</v>
      </c>
      <c r="H748" s="664">
        <v>1</v>
      </c>
      <c r="I748" s="664">
        <v>155</v>
      </c>
      <c r="J748" s="664">
        <v>1</v>
      </c>
      <c r="K748" s="664">
        <v>155</v>
      </c>
      <c r="L748" s="664">
        <v>1</v>
      </c>
      <c r="M748" s="664">
        <v>155</v>
      </c>
      <c r="N748" s="664">
        <v>2</v>
      </c>
      <c r="O748" s="664">
        <v>314</v>
      </c>
      <c r="P748" s="677">
        <v>2.0258064516129033</v>
      </c>
      <c r="Q748" s="665">
        <v>157</v>
      </c>
    </row>
    <row r="749" spans="1:17" ht="14.4" customHeight="1" x14ac:dyDescent="0.3">
      <c r="A749" s="660" t="s">
        <v>6855</v>
      </c>
      <c r="B749" s="661" t="s">
        <v>5732</v>
      </c>
      <c r="C749" s="661" t="s">
        <v>5762</v>
      </c>
      <c r="D749" s="661" t="s">
        <v>5817</v>
      </c>
      <c r="E749" s="661" t="s">
        <v>5818</v>
      </c>
      <c r="F749" s="664"/>
      <c r="G749" s="664"/>
      <c r="H749" s="664"/>
      <c r="I749" s="664"/>
      <c r="J749" s="664"/>
      <c r="K749" s="664"/>
      <c r="L749" s="664"/>
      <c r="M749" s="664"/>
      <c r="N749" s="664">
        <v>1</v>
      </c>
      <c r="O749" s="664">
        <v>0</v>
      </c>
      <c r="P749" s="677"/>
      <c r="Q749" s="665">
        <v>0</v>
      </c>
    </row>
    <row r="750" spans="1:17" ht="14.4" customHeight="1" x14ac:dyDescent="0.3">
      <c r="A750" s="660" t="s">
        <v>6855</v>
      </c>
      <c r="B750" s="661" t="s">
        <v>5732</v>
      </c>
      <c r="C750" s="661" t="s">
        <v>5762</v>
      </c>
      <c r="D750" s="661" t="s">
        <v>5825</v>
      </c>
      <c r="E750" s="661" t="s">
        <v>5826</v>
      </c>
      <c r="F750" s="664"/>
      <c r="G750" s="664"/>
      <c r="H750" s="664"/>
      <c r="I750" s="664"/>
      <c r="J750" s="664">
        <v>1</v>
      </c>
      <c r="K750" s="664">
        <v>81</v>
      </c>
      <c r="L750" s="664"/>
      <c r="M750" s="664">
        <v>81</v>
      </c>
      <c r="N750" s="664">
        <v>2</v>
      </c>
      <c r="O750" s="664">
        <v>164</v>
      </c>
      <c r="P750" s="677"/>
      <c r="Q750" s="665">
        <v>82</v>
      </c>
    </row>
    <row r="751" spans="1:17" ht="14.4" customHeight="1" x14ac:dyDescent="0.3">
      <c r="A751" s="660" t="s">
        <v>6856</v>
      </c>
      <c r="B751" s="661" t="s">
        <v>5732</v>
      </c>
      <c r="C751" s="661" t="s">
        <v>5762</v>
      </c>
      <c r="D751" s="661" t="s">
        <v>5795</v>
      </c>
      <c r="E751" s="661" t="s">
        <v>5796</v>
      </c>
      <c r="F751" s="664"/>
      <c r="G751" s="664"/>
      <c r="H751" s="664"/>
      <c r="I751" s="664"/>
      <c r="J751" s="664">
        <v>1</v>
      </c>
      <c r="K751" s="664">
        <v>116</v>
      </c>
      <c r="L751" s="664"/>
      <c r="M751" s="664">
        <v>116</v>
      </c>
      <c r="N751" s="664"/>
      <c r="O751" s="664"/>
      <c r="P751" s="677"/>
      <c r="Q751" s="665"/>
    </row>
    <row r="752" spans="1:17" ht="14.4" customHeight="1" x14ac:dyDescent="0.3">
      <c r="A752" s="660" t="s">
        <v>6857</v>
      </c>
      <c r="B752" s="661" t="s">
        <v>5732</v>
      </c>
      <c r="C752" s="661" t="s">
        <v>5762</v>
      </c>
      <c r="D752" s="661" t="s">
        <v>5771</v>
      </c>
      <c r="E752" s="661" t="s">
        <v>5772</v>
      </c>
      <c r="F752" s="664">
        <v>1</v>
      </c>
      <c r="G752" s="664">
        <v>34</v>
      </c>
      <c r="H752" s="664">
        <v>1</v>
      </c>
      <c r="I752" s="664">
        <v>34</v>
      </c>
      <c r="J752" s="664"/>
      <c r="K752" s="664"/>
      <c r="L752" s="664"/>
      <c r="M752" s="664"/>
      <c r="N752" s="664"/>
      <c r="O752" s="664"/>
      <c r="P752" s="677"/>
      <c r="Q752" s="665"/>
    </row>
    <row r="753" spans="1:17" ht="14.4" customHeight="1" x14ac:dyDescent="0.3">
      <c r="A753" s="660" t="s">
        <v>6857</v>
      </c>
      <c r="B753" s="661" t="s">
        <v>5732</v>
      </c>
      <c r="C753" s="661" t="s">
        <v>5762</v>
      </c>
      <c r="D753" s="661" t="s">
        <v>5793</v>
      </c>
      <c r="E753" s="661" t="s">
        <v>5794</v>
      </c>
      <c r="F753" s="664">
        <v>1</v>
      </c>
      <c r="G753" s="664">
        <v>232</v>
      </c>
      <c r="H753" s="664">
        <v>1</v>
      </c>
      <c r="I753" s="664">
        <v>232</v>
      </c>
      <c r="J753" s="664">
        <v>1</v>
      </c>
      <c r="K753" s="664">
        <v>234</v>
      </c>
      <c r="L753" s="664">
        <v>1.0086206896551724</v>
      </c>
      <c r="M753" s="664">
        <v>234</v>
      </c>
      <c r="N753" s="664"/>
      <c r="O753" s="664"/>
      <c r="P753" s="677"/>
      <c r="Q753" s="665"/>
    </row>
    <row r="754" spans="1:17" ht="14.4" customHeight="1" x14ac:dyDescent="0.3">
      <c r="A754" s="660" t="s">
        <v>6857</v>
      </c>
      <c r="B754" s="661" t="s">
        <v>5732</v>
      </c>
      <c r="C754" s="661" t="s">
        <v>5762</v>
      </c>
      <c r="D754" s="661" t="s">
        <v>5795</v>
      </c>
      <c r="E754" s="661" t="s">
        <v>5796</v>
      </c>
      <c r="F754" s="664"/>
      <c r="G754" s="664"/>
      <c r="H754" s="664"/>
      <c r="I754" s="664"/>
      <c r="J754" s="664">
        <v>10</v>
      </c>
      <c r="K754" s="664">
        <v>1162</v>
      </c>
      <c r="L754" s="664"/>
      <c r="M754" s="664">
        <v>116.2</v>
      </c>
      <c r="N754" s="664"/>
      <c r="O754" s="664"/>
      <c r="P754" s="677"/>
      <c r="Q754" s="665"/>
    </row>
    <row r="755" spans="1:17" ht="14.4" customHeight="1" x14ac:dyDescent="0.3">
      <c r="A755" s="660" t="s">
        <v>6857</v>
      </c>
      <c r="B755" s="661" t="s">
        <v>5732</v>
      </c>
      <c r="C755" s="661" t="s">
        <v>5762</v>
      </c>
      <c r="D755" s="661" t="s">
        <v>5817</v>
      </c>
      <c r="E755" s="661" t="s">
        <v>5818</v>
      </c>
      <c r="F755" s="664"/>
      <c r="G755" s="664"/>
      <c r="H755" s="664"/>
      <c r="I755" s="664"/>
      <c r="J755" s="664">
        <v>1</v>
      </c>
      <c r="K755" s="664">
        <v>0</v>
      </c>
      <c r="L755" s="664"/>
      <c r="M755" s="664">
        <v>0</v>
      </c>
      <c r="N755" s="664"/>
      <c r="O755" s="664"/>
      <c r="P755" s="677"/>
      <c r="Q755" s="665"/>
    </row>
    <row r="756" spans="1:17" ht="14.4" customHeight="1" thickBot="1" x14ac:dyDescent="0.35">
      <c r="A756" s="666" t="s">
        <v>6857</v>
      </c>
      <c r="B756" s="667" t="s">
        <v>5732</v>
      </c>
      <c r="C756" s="667" t="s">
        <v>5762</v>
      </c>
      <c r="D756" s="667" t="s">
        <v>5821</v>
      </c>
      <c r="E756" s="667" t="s">
        <v>5822</v>
      </c>
      <c r="F756" s="670">
        <v>1</v>
      </c>
      <c r="G756" s="670">
        <v>0</v>
      </c>
      <c r="H756" s="670"/>
      <c r="I756" s="670">
        <v>0</v>
      </c>
      <c r="J756" s="670"/>
      <c r="K756" s="670"/>
      <c r="L756" s="670"/>
      <c r="M756" s="670"/>
      <c r="N756" s="670"/>
      <c r="O756" s="670"/>
      <c r="P756" s="678"/>
      <c r="Q756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1069.037</v>
      </c>
      <c r="C5" s="114">
        <v>1003.9589999999999</v>
      </c>
      <c r="D5" s="114">
        <v>899.25400000000002</v>
      </c>
      <c r="E5" s="131">
        <v>0.84118136229148288</v>
      </c>
      <c r="F5" s="132">
        <v>573</v>
      </c>
      <c r="G5" s="114">
        <v>561</v>
      </c>
      <c r="H5" s="114">
        <v>478</v>
      </c>
      <c r="I5" s="133">
        <v>0.8342059336823735</v>
      </c>
      <c r="J5" s="123"/>
      <c r="K5" s="123"/>
      <c r="L5" s="7">
        <f>D5-B5</f>
        <v>-169.78300000000002</v>
      </c>
      <c r="M5" s="8">
        <f>H5-F5</f>
        <v>-95</v>
      </c>
    </row>
    <row r="6" spans="1:13" ht="14.4" hidden="1" customHeight="1" outlineLevel="1" x14ac:dyDescent="0.3">
      <c r="A6" s="119" t="s">
        <v>169</v>
      </c>
      <c r="B6" s="122">
        <v>175.654</v>
      </c>
      <c r="C6" s="113">
        <v>156.39599999999999</v>
      </c>
      <c r="D6" s="113">
        <v>293.45100000000002</v>
      </c>
      <c r="E6" s="134">
        <v>1.6706195133614949</v>
      </c>
      <c r="F6" s="135">
        <v>141</v>
      </c>
      <c r="G6" s="113">
        <v>118</v>
      </c>
      <c r="H6" s="113">
        <v>162</v>
      </c>
      <c r="I6" s="136">
        <v>1.1489361702127661</v>
      </c>
      <c r="J6" s="123"/>
      <c r="K6" s="123"/>
      <c r="L6" s="5">
        <f t="shared" ref="L6:L11" si="0">D6-B6</f>
        <v>117.79700000000003</v>
      </c>
      <c r="M6" s="6">
        <f t="shared" ref="M6:M13" si="1">H6-F6</f>
        <v>21</v>
      </c>
    </row>
    <row r="7" spans="1:13" ht="14.4" hidden="1" customHeight="1" outlineLevel="1" x14ac:dyDescent="0.3">
      <c r="A7" s="119" t="s">
        <v>170</v>
      </c>
      <c r="B7" s="122">
        <v>494.34199999999998</v>
      </c>
      <c r="C7" s="113">
        <v>507.964</v>
      </c>
      <c r="D7" s="113">
        <v>560.99300000000005</v>
      </c>
      <c r="E7" s="134">
        <v>1.1348277103705533</v>
      </c>
      <c r="F7" s="135">
        <v>402</v>
      </c>
      <c r="G7" s="113">
        <v>388</v>
      </c>
      <c r="H7" s="113">
        <v>381</v>
      </c>
      <c r="I7" s="136">
        <v>0.94776119402985071</v>
      </c>
      <c r="J7" s="123"/>
      <c r="K7" s="123"/>
      <c r="L7" s="5">
        <f t="shared" si="0"/>
        <v>66.651000000000067</v>
      </c>
      <c r="M7" s="6">
        <f t="shared" si="1"/>
        <v>-21</v>
      </c>
    </row>
    <row r="8" spans="1:13" ht="14.4" hidden="1" customHeight="1" outlineLevel="1" x14ac:dyDescent="0.3">
      <c r="A8" s="119" t="s">
        <v>171</v>
      </c>
      <c r="B8" s="122">
        <v>48.698999999999998</v>
      </c>
      <c r="C8" s="113">
        <v>105.874</v>
      </c>
      <c r="D8" s="113">
        <v>78.462000000000003</v>
      </c>
      <c r="E8" s="134">
        <v>1.6111624468674923</v>
      </c>
      <c r="F8" s="135">
        <v>43</v>
      </c>
      <c r="G8" s="113">
        <v>66</v>
      </c>
      <c r="H8" s="113">
        <v>53</v>
      </c>
      <c r="I8" s="136">
        <v>1.2325581395348837</v>
      </c>
      <c r="J8" s="123"/>
      <c r="K8" s="123"/>
      <c r="L8" s="5">
        <f t="shared" si="0"/>
        <v>29.763000000000005</v>
      </c>
      <c r="M8" s="6">
        <f t="shared" si="1"/>
        <v>10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1.8220000000000001</v>
      </c>
      <c r="D9" s="113">
        <v>1.21</v>
      </c>
      <c r="E9" s="134" t="s">
        <v>578</v>
      </c>
      <c r="F9" s="135">
        <v>0</v>
      </c>
      <c r="G9" s="113">
        <v>2</v>
      </c>
      <c r="H9" s="113">
        <v>2</v>
      </c>
      <c r="I9" s="136" t="s">
        <v>578</v>
      </c>
      <c r="J9" s="123"/>
      <c r="K9" s="123"/>
      <c r="L9" s="5">
        <f t="shared" si="0"/>
        <v>1.21</v>
      </c>
      <c r="M9" s="6">
        <f t="shared" si="1"/>
        <v>2</v>
      </c>
    </row>
    <row r="10" spans="1:13" ht="14.4" hidden="1" customHeight="1" outlineLevel="1" x14ac:dyDescent="0.3">
      <c r="A10" s="119" t="s">
        <v>173</v>
      </c>
      <c r="B10" s="122">
        <v>188.09200000000001</v>
      </c>
      <c r="C10" s="113">
        <v>372.18599999999998</v>
      </c>
      <c r="D10" s="113">
        <v>290.07900000000001</v>
      </c>
      <c r="E10" s="134">
        <v>1.5422187014865065</v>
      </c>
      <c r="F10" s="135">
        <v>152</v>
      </c>
      <c r="G10" s="113">
        <v>233</v>
      </c>
      <c r="H10" s="113">
        <v>192</v>
      </c>
      <c r="I10" s="136">
        <v>1.263157894736842</v>
      </c>
      <c r="J10" s="123"/>
      <c r="K10" s="123"/>
      <c r="L10" s="5">
        <f t="shared" si="0"/>
        <v>101.98699999999999</v>
      </c>
      <c r="M10" s="6">
        <f t="shared" si="1"/>
        <v>40</v>
      </c>
    </row>
    <row r="11" spans="1:13" ht="14.4" hidden="1" customHeight="1" outlineLevel="1" x14ac:dyDescent="0.3">
      <c r="A11" s="119" t="s">
        <v>174</v>
      </c>
      <c r="B11" s="122">
        <v>20.864999999999998</v>
      </c>
      <c r="C11" s="113">
        <v>39.396000000000001</v>
      </c>
      <c r="D11" s="113">
        <v>37.100999999999999</v>
      </c>
      <c r="E11" s="134">
        <v>1.7781452192667146</v>
      </c>
      <c r="F11" s="135">
        <v>13</v>
      </c>
      <c r="G11" s="113">
        <v>26</v>
      </c>
      <c r="H11" s="113">
        <v>26</v>
      </c>
      <c r="I11" s="136">
        <v>2</v>
      </c>
      <c r="J11" s="123"/>
      <c r="K11" s="123"/>
      <c r="L11" s="5">
        <f t="shared" si="0"/>
        <v>16.236000000000001</v>
      </c>
      <c r="M11" s="6">
        <f t="shared" si="1"/>
        <v>13</v>
      </c>
    </row>
    <row r="12" spans="1:13" ht="14.4" hidden="1" customHeight="1" outlineLevel="1" thickBot="1" x14ac:dyDescent="0.35">
      <c r="A12" s="244" t="s">
        <v>212</v>
      </c>
      <c r="B12" s="245">
        <v>2.98</v>
      </c>
      <c r="C12" s="246">
        <v>5.3929999999999998</v>
      </c>
      <c r="D12" s="246">
        <v>4.2430000000000003</v>
      </c>
      <c r="E12" s="247"/>
      <c r="F12" s="248">
        <v>3</v>
      </c>
      <c r="G12" s="246">
        <v>6</v>
      </c>
      <c r="H12" s="246">
        <v>2</v>
      </c>
      <c r="I12" s="249"/>
      <c r="J12" s="123"/>
      <c r="K12" s="123"/>
      <c r="L12" s="250">
        <f>D12-B12</f>
        <v>1.2630000000000003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1999.6690000000001</v>
      </c>
      <c r="C13" s="116">
        <f>SUM(C5:C12)</f>
        <v>2192.9900000000002</v>
      </c>
      <c r="D13" s="116">
        <f>SUM(D5:D12)</f>
        <v>2164.7930000000001</v>
      </c>
      <c r="E13" s="137">
        <f>IF(OR(D13=0,B13=0),0,D13/B13)</f>
        <v>1.0825756662727681</v>
      </c>
      <c r="F13" s="138">
        <f>SUM(F5:F12)</f>
        <v>1327</v>
      </c>
      <c r="G13" s="116">
        <f>SUM(G5:G12)</f>
        <v>1400</v>
      </c>
      <c r="H13" s="116">
        <f>SUM(H5:H12)</f>
        <v>1296</v>
      </c>
      <c r="I13" s="139">
        <f>IF(OR(H13=0,F13=0),0,H13/F13)</f>
        <v>0.9766390354182366</v>
      </c>
      <c r="J13" s="123"/>
      <c r="K13" s="123"/>
      <c r="L13" s="129">
        <f>D13-B13</f>
        <v>165.12400000000002</v>
      </c>
      <c r="M13" s="140">
        <f t="shared" si="1"/>
        <v>-31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1069.037</v>
      </c>
      <c r="C18" s="114">
        <v>1003.9589999999999</v>
      </c>
      <c r="D18" s="114">
        <v>899.25400000000002</v>
      </c>
      <c r="E18" s="131">
        <v>0.84118136229148288</v>
      </c>
      <c r="F18" s="121">
        <v>573</v>
      </c>
      <c r="G18" s="114">
        <v>561</v>
      </c>
      <c r="H18" s="114">
        <v>478</v>
      </c>
      <c r="I18" s="133">
        <v>0.8342059336823735</v>
      </c>
      <c r="J18" s="571">
        <f>0.97*0.976</f>
        <v>0.94672000000000001</v>
      </c>
      <c r="K18" s="572"/>
      <c r="L18" s="147">
        <f>D18-B18</f>
        <v>-169.78300000000002</v>
      </c>
      <c r="M18" s="148">
        <f>H18-F18</f>
        <v>-95</v>
      </c>
    </row>
    <row r="19" spans="1:13" ht="14.4" hidden="1" customHeight="1" outlineLevel="1" x14ac:dyDescent="0.3">
      <c r="A19" s="119" t="s">
        <v>169</v>
      </c>
      <c r="B19" s="122">
        <v>175.654</v>
      </c>
      <c r="C19" s="113">
        <v>156.39599999999999</v>
      </c>
      <c r="D19" s="113">
        <v>293.45100000000002</v>
      </c>
      <c r="E19" s="134">
        <v>1.6706195133614949</v>
      </c>
      <c r="F19" s="122">
        <v>141</v>
      </c>
      <c r="G19" s="113">
        <v>118</v>
      </c>
      <c r="H19" s="113">
        <v>162</v>
      </c>
      <c r="I19" s="136">
        <v>1.1489361702127661</v>
      </c>
      <c r="J19" s="571">
        <f>0.97*1.096</f>
        <v>1.0631200000000001</v>
      </c>
      <c r="K19" s="572"/>
      <c r="L19" s="149">
        <f t="shared" ref="L19:L26" si="2">D19-B19</f>
        <v>117.79700000000003</v>
      </c>
      <c r="M19" s="150">
        <f t="shared" ref="M19:M26" si="3">H19-F19</f>
        <v>21</v>
      </c>
    </row>
    <row r="20" spans="1:13" ht="14.4" hidden="1" customHeight="1" outlineLevel="1" x14ac:dyDescent="0.3">
      <c r="A20" s="119" t="s">
        <v>170</v>
      </c>
      <c r="B20" s="122">
        <v>494.34199999999998</v>
      </c>
      <c r="C20" s="113">
        <v>507.964</v>
      </c>
      <c r="D20" s="113">
        <v>560.99300000000005</v>
      </c>
      <c r="E20" s="134">
        <v>1.1348277103705533</v>
      </c>
      <c r="F20" s="122">
        <v>402</v>
      </c>
      <c r="G20" s="113">
        <v>388</v>
      </c>
      <c r="H20" s="113">
        <v>381</v>
      </c>
      <c r="I20" s="136">
        <v>0.94776119402985071</v>
      </c>
      <c r="J20" s="571">
        <f>0.97*1.047</f>
        <v>1.01559</v>
      </c>
      <c r="K20" s="572"/>
      <c r="L20" s="149">
        <f t="shared" si="2"/>
        <v>66.651000000000067</v>
      </c>
      <c r="M20" s="150">
        <f t="shared" si="3"/>
        <v>-21</v>
      </c>
    </row>
    <row r="21" spans="1:13" ht="14.4" hidden="1" customHeight="1" outlineLevel="1" x14ac:dyDescent="0.3">
      <c r="A21" s="119" t="s">
        <v>171</v>
      </c>
      <c r="B21" s="122">
        <v>48.698999999999998</v>
      </c>
      <c r="C21" s="113">
        <v>105.874</v>
      </c>
      <c r="D21" s="113">
        <v>78.462000000000003</v>
      </c>
      <c r="E21" s="134">
        <v>1.6111624468674923</v>
      </c>
      <c r="F21" s="122">
        <v>43</v>
      </c>
      <c r="G21" s="113">
        <v>66</v>
      </c>
      <c r="H21" s="113">
        <v>53</v>
      </c>
      <c r="I21" s="136">
        <v>1.2325581395348837</v>
      </c>
      <c r="J21" s="571">
        <f>0.97*1.091</f>
        <v>1.05827</v>
      </c>
      <c r="K21" s="572"/>
      <c r="L21" s="149">
        <f t="shared" si="2"/>
        <v>29.763000000000005</v>
      </c>
      <c r="M21" s="150">
        <f t="shared" si="3"/>
        <v>10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1.8220000000000001</v>
      </c>
      <c r="D22" s="113">
        <v>1.21</v>
      </c>
      <c r="E22" s="134" t="s">
        <v>578</v>
      </c>
      <c r="F22" s="122">
        <v>0</v>
      </c>
      <c r="G22" s="113">
        <v>2</v>
      </c>
      <c r="H22" s="113">
        <v>2</v>
      </c>
      <c r="I22" s="136" t="s">
        <v>578</v>
      </c>
      <c r="J22" s="571">
        <f>0.97*1</f>
        <v>0.97</v>
      </c>
      <c r="K22" s="572"/>
      <c r="L22" s="149">
        <f t="shared" si="2"/>
        <v>1.21</v>
      </c>
      <c r="M22" s="150">
        <f t="shared" si="3"/>
        <v>2</v>
      </c>
    </row>
    <row r="23" spans="1:13" ht="14.4" hidden="1" customHeight="1" outlineLevel="1" x14ac:dyDescent="0.3">
      <c r="A23" s="119" t="s">
        <v>173</v>
      </c>
      <c r="B23" s="122">
        <v>188.09200000000001</v>
      </c>
      <c r="C23" s="113">
        <v>372.18599999999998</v>
      </c>
      <c r="D23" s="113">
        <v>290.07900000000001</v>
      </c>
      <c r="E23" s="134">
        <v>1.5422187014865065</v>
      </c>
      <c r="F23" s="122">
        <v>152</v>
      </c>
      <c r="G23" s="113">
        <v>233</v>
      </c>
      <c r="H23" s="113">
        <v>192</v>
      </c>
      <c r="I23" s="136">
        <v>1.263157894736842</v>
      </c>
      <c r="J23" s="571">
        <f>0.97*1.096</f>
        <v>1.0631200000000001</v>
      </c>
      <c r="K23" s="572"/>
      <c r="L23" s="149">
        <f t="shared" si="2"/>
        <v>101.98699999999999</v>
      </c>
      <c r="M23" s="150">
        <f t="shared" si="3"/>
        <v>40</v>
      </c>
    </row>
    <row r="24" spans="1:13" ht="14.4" hidden="1" customHeight="1" outlineLevel="1" x14ac:dyDescent="0.3">
      <c r="A24" s="119" t="s">
        <v>174</v>
      </c>
      <c r="B24" s="122">
        <v>20.864999999999998</v>
      </c>
      <c r="C24" s="113">
        <v>39.396000000000001</v>
      </c>
      <c r="D24" s="113">
        <v>37.100999999999999</v>
      </c>
      <c r="E24" s="134">
        <v>1.7781452192667146</v>
      </c>
      <c r="F24" s="122">
        <v>13</v>
      </c>
      <c r="G24" s="113">
        <v>26</v>
      </c>
      <c r="H24" s="113">
        <v>26</v>
      </c>
      <c r="I24" s="136">
        <v>2</v>
      </c>
      <c r="J24" s="571">
        <f>0.97*0.989</f>
        <v>0.95933000000000002</v>
      </c>
      <c r="K24" s="572"/>
      <c r="L24" s="149">
        <f t="shared" si="2"/>
        <v>16.236000000000001</v>
      </c>
      <c r="M24" s="150">
        <f t="shared" si="3"/>
        <v>13</v>
      </c>
    </row>
    <row r="25" spans="1:13" ht="14.4" hidden="1" customHeight="1" outlineLevel="1" thickBot="1" x14ac:dyDescent="0.35">
      <c r="A25" s="244" t="s">
        <v>212</v>
      </c>
      <c r="B25" s="245">
        <v>2.98</v>
      </c>
      <c r="C25" s="246">
        <v>5.3929999999999998</v>
      </c>
      <c r="D25" s="246">
        <v>4.2430000000000003</v>
      </c>
      <c r="E25" s="247"/>
      <c r="F25" s="245">
        <v>3</v>
      </c>
      <c r="G25" s="246">
        <v>6</v>
      </c>
      <c r="H25" s="246">
        <v>2</v>
      </c>
      <c r="I25" s="249"/>
      <c r="J25" s="365"/>
      <c r="K25" s="366"/>
      <c r="L25" s="252">
        <f>D25-B25</f>
        <v>1.2630000000000003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1999.6690000000001</v>
      </c>
      <c r="C26" s="153">
        <f>SUM(C18:C25)</f>
        <v>2192.9900000000002</v>
      </c>
      <c r="D26" s="153">
        <f>SUM(D18:D25)</f>
        <v>2164.7930000000001</v>
      </c>
      <c r="E26" s="154">
        <f>IF(OR(D26=0,B26=0),0,D26/B26)</f>
        <v>1.0825756662727681</v>
      </c>
      <c r="F26" s="152">
        <f>SUM(F18:F25)</f>
        <v>1327</v>
      </c>
      <c r="G26" s="153">
        <f>SUM(G18:G25)</f>
        <v>1400</v>
      </c>
      <c r="H26" s="153">
        <f>SUM(H18:H25)</f>
        <v>1296</v>
      </c>
      <c r="I26" s="155">
        <f>IF(OR(H26=0,F26=0),0,H26/F26)</f>
        <v>0.9766390354182366</v>
      </c>
      <c r="J26" s="123"/>
      <c r="K26" s="123"/>
      <c r="L26" s="145">
        <f t="shared" si="2"/>
        <v>165.12400000000002</v>
      </c>
      <c r="M26" s="156">
        <f t="shared" si="3"/>
        <v>-31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578</v>
      </c>
      <c r="F31" s="132">
        <v>0</v>
      </c>
      <c r="G31" s="114">
        <v>0</v>
      </c>
      <c r="H31" s="114">
        <v>0</v>
      </c>
      <c r="I31" s="133" t="s">
        <v>578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578</v>
      </c>
      <c r="F32" s="135">
        <v>0</v>
      </c>
      <c r="G32" s="113">
        <v>0</v>
      </c>
      <c r="H32" s="113">
        <v>0</v>
      </c>
      <c r="I32" s="136" t="s">
        <v>578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578</v>
      </c>
      <c r="F33" s="135">
        <v>0</v>
      </c>
      <c r="G33" s="113">
        <v>0</v>
      </c>
      <c r="H33" s="113">
        <v>0</v>
      </c>
      <c r="I33" s="136" t="s">
        <v>578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578</v>
      </c>
      <c r="F34" s="135">
        <v>0</v>
      </c>
      <c r="G34" s="113">
        <v>0</v>
      </c>
      <c r="H34" s="113">
        <v>0</v>
      </c>
      <c r="I34" s="136" t="s">
        <v>578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578</v>
      </c>
      <c r="F35" s="135">
        <v>0</v>
      </c>
      <c r="G35" s="113">
        <v>0</v>
      </c>
      <c r="H35" s="113">
        <v>0</v>
      </c>
      <c r="I35" s="136" t="s">
        <v>578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578</v>
      </c>
      <c r="F36" s="135">
        <v>0</v>
      </c>
      <c r="G36" s="113">
        <v>0</v>
      </c>
      <c r="H36" s="113">
        <v>0</v>
      </c>
      <c r="I36" s="136" t="s">
        <v>578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578</v>
      </c>
      <c r="F37" s="135">
        <v>0</v>
      </c>
      <c r="G37" s="113">
        <v>0</v>
      </c>
      <c r="H37" s="113">
        <v>0</v>
      </c>
      <c r="I37" s="136" t="s">
        <v>578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578</v>
      </c>
      <c r="F38" s="248">
        <v>0</v>
      </c>
      <c r="G38" s="246">
        <v>0</v>
      </c>
      <c r="H38" s="246">
        <v>0</v>
      </c>
      <c r="I38" s="249" t="s">
        <v>578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836.12</v>
      </c>
      <c r="C33" s="203">
        <v>743</v>
      </c>
      <c r="D33" s="84">
        <f>IF(C33="","",C33-B33)</f>
        <v>-93.12</v>
      </c>
      <c r="E33" s="85">
        <f>IF(C33="","",C33/B33)</f>
        <v>0.88862842654164476</v>
      </c>
      <c r="F33" s="86">
        <v>54.99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2343.04</v>
      </c>
      <c r="C34" s="204">
        <v>2222</v>
      </c>
      <c r="D34" s="87">
        <f t="shared" ref="D34:D45" si="0">IF(C34="","",C34-B34)</f>
        <v>-121.03999999999996</v>
      </c>
      <c r="E34" s="88">
        <f t="shared" ref="E34:E45" si="1">IF(C34="","",C34/B34)</f>
        <v>0.94834061731767283</v>
      </c>
      <c r="F34" s="89">
        <v>300.61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3929.85</v>
      </c>
      <c r="C35" s="204">
        <v>3749</v>
      </c>
      <c r="D35" s="87">
        <f t="shared" si="0"/>
        <v>-180.84999999999991</v>
      </c>
      <c r="E35" s="88">
        <f t="shared" si="1"/>
        <v>0.95398043182309755</v>
      </c>
      <c r="F35" s="89">
        <v>514.67999999999995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5472.03</v>
      </c>
      <c r="C36" s="204">
        <v>5311</v>
      </c>
      <c r="D36" s="87">
        <f t="shared" si="0"/>
        <v>-161.02999999999975</v>
      </c>
      <c r="E36" s="88">
        <f t="shared" si="1"/>
        <v>0.9705721642607954</v>
      </c>
      <c r="F36" s="89">
        <v>802.92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6926.96</v>
      </c>
      <c r="C37" s="204">
        <v>6758</v>
      </c>
      <c r="D37" s="87">
        <f t="shared" si="0"/>
        <v>-168.96000000000004</v>
      </c>
      <c r="E37" s="88">
        <f t="shared" si="1"/>
        <v>0.97560834767343829</v>
      </c>
      <c r="F37" s="89">
        <v>1021.18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8753.17</v>
      </c>
      <c r="C38" s="204">
        <v>8474</v>
      </c>
      <c r="D38" s="87">
        <f t="shared" si="0"/>
        <v>-279.17000000000007</v>
      </c>
      <c r="E38" s="88">
        <f t="shared" si="1"/>
        <v>0.96810641173426315</v>
      </c>
      <c r="F38" s="89">
        <v>1253.99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6997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0" t="s">
        <v>6859</v>
      </c>
      <c r="B5" s="851">
        <v>1</v>
      </c>
      <c r="C5" s="852">
        <v>0.45</v>
      </c>
      <c r="D5" s="853">
        <v>3</v>
      </c>
      <c r="E5" s="854">
        <v>1</v>
      </c>
      <c r="F5" s="855">
        <v>0.45</v>
      </c>
      <c r="G5" s="856">
        <v>3</v>
      </c>
      <c r="H5" s="857"/>
      <c r="I5" s="858"/>
      <c r="J5" s="859"/>
      <c r="K5" s="860">
        <v>0.45</v>
      </c>
      <c r="L5" s="857">
        <v>1</v>
      </c>
      <c r="M5" s="857">
        <v>9</v>
      </c>
      <c r="N5" s="861">
        <v>3.12</v>
      </c>
      <c r="O5" s="857" t="s">
        <v>6860</v>
      </c>
      <c r="P5" s="862" t="s">
        <v>6861</v>
      </c>
      <c r="Q5" s="863">
        <f>H5-B5</f>
        <v>-1</v>
      </c>
      <c r="R5" s="863">
        <f>I5-C5</f>
        <v>-0.45</v>
      </c>
      <c r="S5" s="851" t="str">
        <f>IF(H5=0,"",H5*N5)</f>
        <v/>
      </c>
      <c r="T5" s="851" t="str">
        <f>IF(H5=0,"",H5*J5)</f>
        <v/>
      </c>
      <c r="U5" s="851" t="str">
        <f>IF(H5=0,"",T5-S5)</f>
        <v/>
      </c>
      <c r="V5" s="864" t="str">
        <f>IF(H5=0,"",T5/S5)</f>
        <v/>
      </c>
      <c r="W5" s="865"/>
    </row>
    <row r="6" spans="1:23" ht="14.4" customHeight="1" x14ac:dyDescent="0.3">
      <c r="A6" s="881" t="s">
        <v>6862</v>
      </c>
      <c r="B6" s="830"/>
      <c r="C6" s="831"/>
      <c r="D6" s="832"/>
      <c r="E6" s="835"/>
      <c r="F6" s="815"/>
      <c r="G6" s="816"/>
      <c r="H6" s="811">
        <v>1</v>
      </c>
      <c r="I6" s="812">
        <v>0.24</v>
      </c>
      <c r="J6" s="821">
        <v>3</v>
      </c>
      <c r="K6" s="817">
        <v>0.24</v>
      </c>
      <c r="L6" s="814">
        <v>1</v>
      </c>
      <c r="M6" s="814">
        <v>5</v>
      </c>
      <c r="N6" s="818">
        <v>1.77</v>
      </c>
      <c r="O6" s="814" t="s">
        <v>6860</v>
      </c>
      <c r="P6" s="833" t="s">
        <v>6863</v>
      </c>
      <c r="Q6" s="819">
        <f t="shared" ref="Q6:R69" si="0">H6-B6</f>
        <v>1</v>
      </c>
      <c r="R6" s="819">
        <f t="shared" si="0"/>
        <v>0.24</v>
      </c>
      <c r="S6" s="830">
        <f t="shared" ref="S6:S69" si="1">IF(H6=0,"",H6*N6)</f>
        <v>1.77</v>
      </c>
      <c r="T6" s="830">
        <f t="shared" ref="T6:T69" si="2">IF(H6=0,"",H6*J6)</f>
        <v>3</v>
      </c>
      <c r="U6" s="830">
        <f t="shared" ref="U6:U69" si="3">IF(H6=0,"",T6-S6)</f>
        <v>1.23</v>
      </c>
      <c r="V6" s="834">
        <f t="shared" ref="V6:V69" si="4">IF(H6=0,"",T6/S6)</f>
        <v>1.6949152542372881</v>
      </c>
      <c r="W6" s="820">
        <v>1.23</v>
      </c>
    </row>
    <row r="7" spans="1:23" ht="14.4" customHeight="1" x14ac:dyDescent="0.3">
      <c r="A7" s="881" t="s">
        <v>6864</v>
      </c>
      <c r="B7" s="830"/>
      <c r="C7" s="831"/>
      <c r="D7" s="832"/>
      <c r="E7" s="835">
        <v>1</v>
      </c>
      <c r="F7" s="815">
        <v>1.24</v>
      </c>
      <c r="G7" s="816">
        <v>6</v>
      </c>
      <c r="H7" s="811">
        <v>1</v>
      </c>
      <c r="I7" s="812">
        <v>1.24</v>
      </c>
      <c r="J7" s="813">
        <v>5</v>
      </c>
      <c r="K7" s="817">
        <v>1.24</v>
      </c>
      <c r="L7" s="814">
        <v>2</v>
      </c>
      <c r="M7" s="814">
        <v>18</v>
      </c>
      <c r="N7" s="818">
        <v>5.94</v>
      </c>
      <c r="O7" s="814" t="s">
        <v>6860</v>
      </c>
      <c r="P7" s="833" t="s">
        <v>6865</v>
      </c>
      <c r="Q7" s="819">
        <f t="shared" si="0"/>
        <v>1</v>
      </c>
      <c r="R7" s="819">
        <f t="shared" si="0"/>
        <v>1.24</v>
      </c>
      <c r="S7" s="830">
        <f t="shared" si="1"/>
        <v>5.94</v>
      </c>
      <c r="T7" s="830">
        <f t="shared" si="2"/>
        <v>5</v>
      </c>
      <c r="U7" s="830">
        <f t="shared" si="3"/>
        <v>-0.94000000000000039</v>
      </c>
      <c r="V7" s="834">
        <f t="shared" si="4"/>
        <v>0.84175084175084169</v>
      </c>
      <c r="W7" s="820"/>
    </row>
    <row r="8" spans="1:23" ht="14.4" customHeight="1" x14ac:dyDescent="0.3">
      <c r="A8" s="881" t="s">
        <v>6866</v>
      </c>
      <c r="B8" s="830"/>
      <c r="C8" s="831"/>
      <c r="D8" s="832"/>
      <c r="E8" s="835"/>
      <c r="F8" s="815"/>
      <c r="G8" s="816"/>
      <c r="H8" s="811">
        <v>1</v>
      </c>
      <c r="I8" s="812">
        <v>0.22</v>
      </c>
      <c r="J8" s="821">
        <v>4</v>
      </c>
      <c r="K8" s="817">
        <v>0.22</v>
      </c>
      <c r="L8" s="814">
        <v>1</v>
      </c>
      <c r="M8" s="814">
        <v>8</v>
      </c>
      <c r="N8" s="818">
        <v>2.8</v>
      </c>
      <c r="O8" s="814" t="s">
        <v>6860</v>
      </c>
      <c r="P8" s="833" t="s">
        <v>6867</v>
      </c>
      <c r="Q8" s="819">
        <f t="shared" si="0"/>
        <v>1</v>
      </c>
      <c r="R8" s="819">
        <f t="shared" si="0"/>
        <v>0.22</v>
      </c>
      <c r="S8" s="830">
        <f t="shared" si="1"/>
        <v>2.8</v>
      </c>
      <c r="T8" s="830">
        <f t="shared" si="2"/>
        <v>4</v>
      </c>
      <c r="U8" s="830">
        <f t="shared" si="3"/>
        <v>1.2000000000000002</v>
      </c>
      <c r="V8" s="834">
        <f t="shared" si="4"/>
        <v>1.4285714285714286</v>
      </c>
      <c r="W8" s="820">
        <v>1.2</v>
      </c>
    </row>
    <row r="9" spans="1:23" ht="14.4" customHeight="1" x14ac:dyDescent="0.3">
      <c r="A9" s="881" t="s">
        <v>6868</v>
      </c>
      <c r="B9" s="822">
        <v>1</v>
      </c>
      <c r="C9" s="823">
        <v>2.8</v>
      </c>
      <c r="D9" s="824">
        <v>13</v>
      </c>
      <c r="E9" s="835"/>
      <c r="F9" s="815"/>
      <c r="G9" s="816"/>
      <c r="H9" s="814"/>
      <c r="I9" s="815"/>
      <c r="J9" s="816"/>
      <c r="K9" s="817">
        <v>2.8</v>
      </c>
      <c r="L9" s="814">
        <v>3</v>
      </c>
      <c r="M9" s="814">
        <v>31</v>
      </c>
      <c r="N9" s="818">
        <v>10.3</v>
      </c>
      <c r="O9" s="814" t="s">
        <v>6860</v>
      </c>
      <c r="P9" s="833" t="s">
        <v>6869</v>
      </c>
      <c r="Q9" s="819">
        <f t="shared" si="0"/>
        <v>-1</v>
      </c>
      <c r="R9" s="819">
        <f t="shared" si="0"/>
        <v>-2.8</v>
      </c>
      <c r="S9" s="830" t="str">
        <f t="shared" si="1"/>
        <v/>
      </c>
      <c r="T9" s="830" t="str">
        <f t="shared" si="2"/>
        <v/>
      </c>
      <c r="U9" s="830" t="str">
        <f t="shared" si="3"/>
        <v/>
      </c>
      <c r="V9" s="834" t="str">
        <f t="shared" si="4"/>
        <v/>
      </c>
      <c r="W9" s="820"/>
    </row>
    <row r="10" spans="1:23" ht="14.4" customHeight="1" x14ac:dyDescent="0.3">
      <c r="A10" s="881" t="s">
        <v>6870</v>
      </c>
      <c r="B10" s="822">
        <v>192</v>
      </c>
      <c r="C10" s="823">
        <v>581.4</v>
      </c>
      <c r="D10" s="824">
        <v>9.1999999999999993</v>
      </c>
      <c r="E10" s="835">
        <v>173</v>
      </c>
      <c r="F10" s="815">
        <v>525.66</v>
      </c>
      <c r="G10" s="816">
        <v>9.4</v>
      </c>
      <c r="H10" s="814">
        <v>193</v>
      </c>
      <c r="I10" s="815">
        <v>585.5</v>
      </c>
      <c r="J10" s="816">
        <v>9</v>
      </c>
      <c r="K10" s="817">
        <v>3.02</v>
      </c>
      <c r="L10" s="814">
        <v>4</v>
      </c>
      <c r="M10" s="814">
        <v>34</v>
      </c>
      <c r="N10" s="818">
        <v>11.25</v>
      </c>
      <c r="O10" s="814" t="s">
        <v>6860</v>
      </c>
      <c r="P10" s="833" t="s">
        <v>6871</v>
      </c>
      <c r="Q10" s="819">
        <f t="shared" si="0"/>
        <v>1</v>
      </c>
      <c r="R10" s="819">
        <f t="shared" si="0"/>
        <v>4.1000000000000227</v>
      </c>
      <c r="S10" s="830">
        <f t="shared" si="1"/>
        <v>2171.25</v>
      </c>
      <c r="T10" s="830">
        <f t="shared" si="2"/>
        <v>1737</v>
      </c>
      <c r="U10" s="830">
        <f t="shared" si="3"/>
        <v>-434.25</v>
      </c>
      <c r="V10" s="834">
        <f t="shared" si="4"/>
        <v>0.8</v>
      </c>
      <c r="W10" s="820">
        <v>9.5</v>
      </c>
    </row>
    <row r="11" spans="1:23" ht="14.4" customHeight="1" x14ac:dyDescent="0.3">
      <c r="A11" s="882" t="s">
        <v>6872</v>
      </c>
      <c r="B11" s="866">
        <v>18</v>
      </c>
      <c r="C11" s="867">
        <v>56.66</v>
      </c>
      <c r="D11" s="825">
        <v>11</v>
      </c>
      <c r="E11" s="868">
        <v>12</v>
      </c>
      <c r="F11" s="869">
        <v>37.32</v>
      </c>
      <c r="G11" s="826">
        <v>9.3000000000000007</v>
      </c>
      <c r="H11" s="870">
        <v>12</v>
      </c>
      <c r="I11" s="869">
        <v>37.71</v>
      </c>
      <c r="J11" s="826">
        <v>9</v>
      </c>
      <c r="K11" s="871">
        <v>3.11</v>
      </c>
      <c r="L11" s="870">
        <v>4</v>
      </c>
      <c r="M11" s="870">
        <v>38</v>
      </c>
      <c r="N11" s="872">
        <v>12.54</v>
      </c>
      <c r="O11" s="870" t="s">
        <v>6860</v>
      </c>
      <c r="P11" s="873" t="s">
        <v>6873</v>
      </c>
      <c r="Q11" s="874">
        <f t="shared" si="0"/>
        <v>-6</v>
      </c>
      <c r="R11" s="874">
        <f t="shared" si="0"/>
        <v>-18.949999999999996</v>
      </c>
      <c r="S11" s="875">
        <f t="shared" si="1"/>
        <v>150.47999999999999</v>
      </c>
      <c r="T11" s="875">
        <f t="shared" si="2"/>
        <v>108</v>
      </c>
      <c r="U11" s="875">
        <f t="shared" si="3"/>
        <v>-42.47999999999999</v>
      </c>
      <c r="V11" s="876">
        <f t="shared" si="4"/>
        <v>0.71770334928229673</v>
      </c>
      <c r="W11" s="827"/>
    </row>
    <row r="12" spans="1:23" ht="14.4" customHeight="1" x14ac:dyDescent="0.3">
      <c r="A12" s="881" t="s">
        <v>6874</v>
      </c>
      <c r="B12" s="830"/>
      <c r="C12" s="831"/>
      <c r="D12" s="832"/>
      <c r="E12" s="835"/>
      <c r="F12" s="815"/>
      <c r="G12" s="816"/>
      <c r="H12" s="811">
        <v>1</v>
      </c>
      <c r="I12" s="812">
        <v>2.23</v>
      </c>
      <c r="J12" s="821">
        <v>28</v>
      </c>
      <c r="K12" s="817">
        <v>2.16</v>
      </c>
      <c r="L12" s="814">
        <v>5</v>
      </c>
      <c r="M12" s="814">
        <v>49</v>
      </c>
      <c r="N12" s="818">
        <v>16.29</v>
      </c>
      <c r="O12" s="814" t="s">
        <v>6860</v>
      </c>
      <c r="P12" s="833" t="s">
        <v>6875</v>
      </c>
      <c r="Q12" s="819">
        <f t="shared" si="0"/>
        <v>1</v>
      </c>
      <c r="R12" s="819">
        <f t="shared" si="0"/>
        <v>2.23</v>
      </c>
      <c r="S12" s="830">
        <f t="shared" si="1"/>
        <v>16.29</v>
      </c>
      <c r="T12" s="830">
        <f t="shared" si="2"/>
        <v>28</v>
      </c>
      <c r="U12" s="830">
        <f t="shared" si="3"/>
        <v>11.71</v>
      </c>
      <c r="V12" s="834">
        <f t="shared" si="4"/>
        <v>1.7188459177409454</v>
      </c>
      <c r="W12" s="820">
        <v>11.71</v>
      </c>
    </row>
    <row r="13" spans="1:23" ht="14.4" customHeight="1" x14ac:dyDescent="0.3">
      <c r="A13" s="882" t="s">
        <v>6876</v>
      </c>
      <c r="B13" s="875"/>
      <c r="C13" s="877"/>
      <c r="D13" s="836"/>
      <c r="E13" s="868">
        <v>1</v>
      </c>
      <c r="F13" s="869">
        <v>4.1900000000000004</v>
      </c>
      <c r="G13" s="826">
        <v>12</v>
      </c>
      <c r="H13" s="878"/>
      <c r="I13" s="879"/>
      <c r="J13" s="828"/>
      <c r="K13" s="871">
        <v>4.1900000000000004</v>
      </c>
      <c r="L13" s="870">
        <v>9</v>
      </c>
      <c r="M13" s="870">
        <v>78</v>
      </c>
      <c r="N13" s="872">
        <v>26.04</v>
      </c>
      <c r="O13" s="870" t="s">
        <v>6860</v>
      </c>
      <c r="P13" s="873" t="s">
        <v>6877</v>
      </c>
      <c r="Q13" s="874">
        <f t="shared" si="0"/>
        <v>0</v>
      </c>
      <c r="R13" s="874">
        <f t="shared" si="0"/>
        <v>0</v>
      </c>
      <c r="S13" s="875" t="str">
        <f t="shared" si="1"/>
        <v/>
      </c>
      <c r="T13" s="875" t="str">
        <f t="shared" si="2"/>
        <v/>
      </c>
      <c r="U13" s="875" t="str">
        <f t="shared" si="3"/>
        <v/>
      </c>
      <c r="V13" s="876" t="str">
        <f t="shared" si="4"/>
        <v/>
      </c>
      <c r="W13" s="827"/>
    </row>
    <row r="14" spans="1:23" ht="14.4" customHeight="1" x14ac:dyDescent="0.3">
      <c r="A14" s="881" t="s">
        <v>6878</v>
      </c>
      <c r="B14" s="830">
        <v>8</v>
      </c>
      <c r="C14" s="831">
        <v>22.71</v>
      </c>
      <c r="D14" s="832">
        <v>23.6</v>
      </c>
      <c r="E14" s="835">
        <v>15</v>
      </c>
      <c r="F14" s="815">
        <v>37.57</v>
      </c>
      <c r="G14" s="816">
        <v>14</v>
      </c>
      <c r="H14" s="811">
        <v>15</v>
      </c>
      <c r="I14" s="812">
        <v>40.07</v>
      </c>
      <c r="J14" s="821">
        <v>13.6</v>
      </c>
      <c r="K14" s="817">
        <v>2.38</v>
      </c>
      <c r="L14" s="814">
        <v>4</v>
      </c>
      <c r="M14" s="814">
        <v>32</v>
      </c>
      <c r="N14" s="818">
        <v>10.82</v>
      </c>
      <c r="O14" s="814" t="s">
        <v>6860</v>
      </c>
      <c r="P14" s="833" t="s">
        <v>6879</v>
      </c>
      <c r="Q14" s="819">
        <f t="shared" si="0"/>
        <v>7</v>
      </c>
      <c r="R14" s="819">
        <f t="shared" si="0"/>
        <v>17.36</v>
      </c>
      <c r="S14" s="830">
        <f t="shared" si="1"/>
        <v>162.30000000000001</v>
      </c>
      <c r="T14" s="830">
        <f t="shared" si="2"/>
        <v>204</v>
      </c>
      <c r="U14" s="830">
        <f t="shared" si="3"/>
        <v>41.699999999999989</v>
      </c>
      <c r="V14" s="834">
        <f t="shared" si="4"/>
        <v>1.2569316081330868</v>
      </c>
      <c r="W14" s="820">
        <v>63.72</v>
      </c>
    </row>
    <row r="15" spans="1:23" ht="14.4" customHeight="1" x14ac:dyDescent="0.3">
      <c r="A15" s="882" t="s">
        <v>6880</v>
      </c>
      <c r="B15" s="875">
        <v>1</v>
      </c>
      <c r="C15" s="877">
        <v>2.76</v>
      </c>
      <c r="D15" s="836">
        <v>36</v>
      </c>
      <c r="E15" s="868">
        <v>1</v>
      </c>
      <c r="F15" s="869">
        <v>2.76</v>
      </c>
      <c r="G15" s="826">
        <v>15</v>
      </c>
      <c r="H15" s="878">
        <v>3</v>
      </c>
      <c r="I15" s="879">
        <v>8.2799999999999994</v>
      </c>
      <c r="J15" s="828">
        <v>9.3000000000000007</v>
      </c>
      <c r="K15" s="871">
        <v>2.76</v>
      </c>
      <c r="L15" s="870">
        <v>4</v>
      </c>
      <c r="M15" s="870">
        <v>38</v>
      </c>
      <c r="N15" s="872">
        <v>12.69</v>
      </c>
      <c r="O15" s="870" t="s">
        <v>6860</v>
      </c>
      <c r="P15" s="873" t="s">
        <v>6881</v>
      </c>
      <c r="Q15" s="874">
        <f t="shared" si="0"/>
        <v>2</v>
      </c>
      <c r="R15" s="874">
        <f t="shared" si="0"/>
        <v>5.52</v>
      </c>
      <c r="S15" s="875">
        <f t="shared" si="1"/>
        <v>38.07</v>
      </c>
      <c r="T15" s="875">
        <f t="shared" si="2"/>
        <v>27.900000000000002</v>
      </c>
      <c r="U15" s="875">
        <f t="shared" si="3"/>
        <v>-10.169999999999998</v>
      </c>
      <c r="V15" s="876">
        <f t="shared" si="4"/>
        <v>0.73286052009456271</v>
      </c>
      <c r="W15" s="827"/>
    </row>
    <row r="16" spans="1:23" ht="14.4" customHeight="1" x14ac:dyDescent="0.3">
      <c r="A16" s="881" t="s">
        <v>6882</v>
      </c>
      <c r="B16" s="830">
        <v>1</v>
      </c>
      <c r="C16" s="831">
        <v>1.85</v>
      </c>
      <c r="D16" s="832">
        <v>23</v>
      </c>
      <c r="E16" s="835">
        <v>1</v>
      </c>
      <c r="F16" s="815">
        <v>5</v>
      </c>
      <c r="G16" s="816">
        <v>50</v>
      </c>
      <c r="H16" s="811">
        <v>2</v>
      </c>
      <c r="I16" s="812">
        <v>8.8000000000000007</v>
      </c>
      <c r="J16" s="821">
        <v>45.5</v>
      </c>
      <c r="K16" s="817">
        <v>0.79</v>
      </c>
      <c r="L16" s="814">
        <v>2</v>
      </c>
      <c r="M16" s="814">
        <v>15</v>
      </c>
      <c r="N16" s="818">
        <v>5.14</v>
      </c>
      <c r="O16" s="814" t="s">
        <v>6860</v>
      </c>
      <c r="P16" s="833" t="s">
        <v>6883</v>
      </c>
      <c r="Q16" s="819">
        <f t="shared" si="0"/>
        <v>1</v>
      </c>
      <c r="R16" s="819">
        <f t="shared" si="0"/>
        <v>6.9500000000000011</v>
      </c>
      <c r="S16" s="830">
        <f t="shared" si="1"/>
        <v>10.28</v>
      </c>
      <c r="T16" s="830">
        <f t="shared" si="2"/>
        <v>91</v>
      </c>
      <c r="U16" s="830">
        <f t="shared" si="3"/>
        <v>80.72</v>
      </c>
      <c r="V16" s="834">
        <f t="shared" si="4"/>
        <v>8.8521400778210122</v>
      </c>
      <c r="W16" s="820">
        <v>80.72</v>
      </c>
    </row>
    <row r="17" spans="1:23" ht="14.4" customHeight="1" x14ac:dyDescent="0.3">
      <c r="A17" s="882" t="s">
        <v>6884</v>
      </c>
      <c r="B17" s="875"/>
      <c r="C17" s="877"/>
      <c r="D17" s="836"/>
      <c r="E17" s="868"/>
      <c r="F17" s="869"/>
      <c r="G17" s="826"/>
      <c r="H17" s="878">
        <v>2</v>
      </c>
      <c r="I17" s="879">
        <v>3.68</v>
      </c>
      <c r="J17" s="829">
        <v>30.5</v>
      </c>
      <c r="K17" s="871">
        <v>1.84</v>
      </c>
      <c r="L17" s="870">
        <v>5</v>
      </c>
      <c r="M17" s="870">
        <v>42</v>
      </c>
      <c r="N17" s="872">
        <v>14.16</v>
      </c>
      <c r="O17" s="870" t="s">
        <v>6860</v>
      </c>
      <c r="P17" s="873" t="s">
        <v>6883</v>
      </c>
      <c r="Q17" s="874">
        <f t="shared" si="0"/>
        <v>2</v>
      </c>
      <c r="R17" s="874">
        <f t="shared" si="0"/>
        <v>3.68</v>
      </c>
      <c r="S17" s="875">
        <f t="shared" si="1"/>
        <v>28.32</v>
      </c>
      <c r="T17" s="875">
        <f t="shared" si="2"/>
        <v>61</v>
      </c>
      <c r="U17" s="875">
        <f t="shared" si="3"/>
        <v>32.68</v>
      </c>
      <c r="V17" s="876">
        <f t="shared" si="4"/>
        <v>2.1539548022598871</v>
      </c>
      <c r="W17" s="827">
        <v>32.68</v>
      </c>
    </row>
    <row r="18" spans="1:23" ht="14.4" customHeight="1" x14ac:dyDescent="0.3">
      <c r="A18" s="881" t="s">
        <v>6885</v>
      </c>
      <c r="B18" s="830">
        <v>209</v>
      </c>
      <c r="C18" s="831">
        <v>261.14</v>
      </c>
      <c r="D18" s="832">
        <v>4.7</v>
      </c>
      <c r="E18" s="835">
        <v>220</v>
      </c>
      <c r="F18" s="815">
        <v>274.41000000000003</v>
      </c>
      <c r="G18" s="816">
        <v>4.7</v>
      </c>
      <c r="H18" s="811">
        <v>237</v>
      </c>
      <c r="I18" s="812">
        <v>294.12</v>
      </c>
      <c r="J18" s="813">
        <v>4.7</v>
      </c>
      <c r="K18" s="817">
        <v>1.22</v>
      </c>
      <c r="L18" s="814">
        <v>2</v>
      </c>
      <c r="M18" s="814">
        <v>17</v>
      </c>
      <c r="N18" s="818">
        <v>5.54</v>
      </c>
      <c r="O18" s="814" t="s">
        <v>6860</v>
      </c>
      <c r="P18" s="833" t="s">
        <v>6886</v>
      </c>
      <c r="Q18" s="819">
        <f t="shared" si="0"/>
        <v>28</v>
      </c>
      <c r="R18" s="819">
        <f t="shared" si="0"/>
        <v>32.980000000000018</v>
      </c>
      <c r="S18" s="830">
        <f t="shared" si="1"/>
        <v>1312.98</v>
      </c>
      <c r="T18" s="830">
        <f t="shared" si="2"/>
        <v>1113.9000000000001</v>
      </c>
      <c r="U18" s="830">
        <f t="shared" si="3"/>
        <v>-199.07999999999993</v>
      </c>
      <c r="V18" s="834">
        <f t="shared" si="4"/>
        <v>0.84837545126353797</v>
      </c>
      <c r="W18" s="820">
        <v>39.82</v>
      </c>
    </row>
    <row r="19" spans="1:23" ht="14.4" customHeight="1" x14ac:dyDescent="0.3">
      <c r="A19" s="882" t="s">
        <v>6887</v>
      </c>
      <c r="B19" s="875">
        <v>2</v>
      </c>
      <c r="C19" s="877">
        <v>3.7</v>
      </c>
      <c r="D19" s="836">
        <v>7.5</v>
      </c>
      <c r="E19" s="868">
        <v>2</v>
      </c>
      <c r="F19" s="869">
        <v>3.3</v>
      </c>
      <c r="G19" s="826">
        <v>11</v>
      </c>
      <c r="H19" s="878">
        <v>3</v>
      </c>
      <c r="I19" s="879">
        <v>4.83</v>
      </c>
      <c r="J19" s="828">
        <v>4.3</v>
      </c>
      <c r="K19" s="871">
        <v>1.58</v>
      </c>
      <c r="L19" s="870">
        <v>3</v>
      </c>
      <c r="M19" s="870">
        <v>25</v>
      </c>
      <c r="N19" s="872">
        <v>8.36</v>
      </c>
      <c r="O19" s="870" t="s">
        <v>6860</v>
      </c>
      <c r="P19" s="873" t="s">
        <v>6888</v>
      </c>
      <c r="Q19" s="874">
        <f t="shared" si="0"/>
        <v>1</v>
      </c>
      <c r="R19" s="874">
        <f t="shared" si="0"/>
        <v>1.1299999999999999</v>
      </c>
      <c r="S19" s="875">
        <f t="shared" si="1"/>
        <v>25.08</v>
      </c>
      <c r="T19" s="875">
        <f t="shared" si="2"/>
        <v>12.899999999999999</v>
      </c>
      <c r="U19" s="875">
        <f t="shared" si="3"/>
        <v>-12.18</v>
      </c>
      <c r="V19" s="876">
        <f t="shared" si="4"/>
        <v>0.5143540669856459</v>
      </c>
      <c r="W19" s="827"/>
    </row>
    <row r="20" spans="1:23" ht="14.4" customHeight="1" x14ac:dyDescent="0.3">
      <c r="A20" s="882" t="s">
        <v>6889</v>
      </c>
      <c r="B20" s="875">
        <v>1</v>
      </c>
      <c r="C20" s="877">
        <v>2.37</v>
      </c>
      <c r="D20" s="836">
        <v>6</v>
      </c>
      <c r="E20" s="868">
        <v>1</v>
      </c>
      <c r="F20" s="869">
        <v>2.37</v>
      </c>
      <c r="G20" s="826">
        <v>5</v>
      </c>
      <c r="H20" s="878">
        <v>1</v>
      </c>
      <c r="I20" s="879">
        <v>2.37</v>
      </c>
      <c r="J20" s="828">
        <v>5</v>
      </c>
      <c r="K20" s="871">
        <v>2.37</v>
      </c>
      <c r="L20" s="870">
        <v>4</v>
      </c>
      <c r="M20" s="870">
        <v>39</v>
      </c>
      <c r="N20" s="872">
        <v>12.84</v>
      </c>
      <c r="O20" s="870" t="s">
        <v>6860</v>
      </c>
      <c r="P20" s="873" t="s">
        <v>6890</v>
      </c>
      <c r="Q20" s="874">
        <f t="shared" si="0"/>
        <v>0</v>
      </c>
      <c r="R20" s="874">
        <f t="shared" si="0"/>
        <v>0</v>
      </c>
      <c r="S20" s="875">
        <f t="shared" si="1"/>
        <v>12.84</v>
      </c>
      <c r="T20" s="875">
        <f t="shared" si="2"/>
        <v>5</v>
      </c>
      <c r="U20" s="875">
        <f t="shared" si="3"/>
        <v>-7.84</v>
      </c>
      <c r="V20" s="876">
        <f t="shared" si="4"/>
        <v>0.38940809968847351</v>
      </c>
      <c r="W20" s="827"/>
    </row>
    <row r="21" spans="1:23" ht="14.4" customHeight="1" x14ac:dyDescent="0.3">
      <c r="A21" s="881" t="s">
        <v>6891</v>
      </c>
      <c r="B21" s="830">
        <v>32</v>
      </c>
      <c r="C21" s="831">
        <v>12.85</v>
      </c>
      <c r="D21" s="832">
        <v>4.4000000000000004</v>
      </c>
      <c r="E21" s="811">
        <v>31</v>
      </c>
      <c r="F21" s="812">
        <v>12.88</v>
      </c>
      <c r="G21" s="813">
        <v>4.4000000000000004</v>
      </c>
      <c r="H21" s="814">
        <v>25</v>
      </c>
      <c r="I21" s="815">
        <v>13.82</v>
      </c>
      <c r="J21" s="821">
        <v>5.6</v>
      </c>
      <c r="K21" s="817">
        <v>0.38</v>
      </c>
      <c r="L21" s="814">
        <v>1</v>
      </c>
      <c r="M21" s="814">
        <v>9</v>
      </c>
      <c r="N21" s="818">
        <v>3.07</v>
      </c>
      <c r="O21" s="814" t="s">
        <v>6860</v>
      </c>
      <c r="P21" s="833" t="s">
        <v>6892</v>
      </c>
      <c r="Q21" s="819">
        <f t="shared" si="0"/>
        <v>-7</v>
      </c>
      <c r="R21" s="819">
        <f t="shared" si="0"/>
        <v>0.97000000000000064</v>
      </c>
      <c r="S21" s="830">
        <f t="shared" si="1"/>
        <v>76.75</v>
      </c>
      <c r="T21" s="830">
        <f t="shared" si="2"/>
        <v>140</v>
      </c>
      <c r="U21" s="830">
        <f t="shared" si="3"/>
        <v>63.25</v>
      </c>
      <c r="V21" s="834">
        <f t="shared" si="4"/>
        <v>1.8241042345276872</v>
      </c>
      <c r="W21" s="820">
        <v>65.88</v>
      </c>
    </row>
    <row r="22" spans="1:23" ht="14.4" customHeight="1" x14ac:dyDescent="0.3">
      <c r="A22" s="882" t="s">
        <v>6893</v>
      </c>
      <c r="B22" s="875">
        <v>1</v>
      </c>
      <c r="C22" s="877">
        <v>0.47</v>
      </c>
      <c r="D22" s="836">
        <v>3</v>
      </c>
      <c r="E22" s="878">
        <v>5</v>
      </c>
      <c r="F22" s="879">
        <v>2.66</v>
      </c>
      <c r="G22" s="828">
        <v>6</v>
      </c>
      <c r="H22" s="870">
        <v>2</v>
      </c>
      <c r="I22" s="869">
        <v>0.94</v>
      </c>
      <c r="J22" s="826">
        <v>4</v>
      </c>
      <c r="K22" s="871">
        <v>0.47</v>
      </c>
      <c r="L22" s="870">
        <v>1</v>
      </c>
      <c r="M22" s="870">
        <v>12</v>
      </c>
      <c r="N22" s="872">
        <v>4.01</v>
      </c>
      <c r="O22" s="870" t="s">
        <v>6860</v>
      </c>
      <c r="P22" s="873" t="s">
        <v>6894</v>
      </c>
      <c r="Q22" s="874">
        <f t="shared" si="0"/>
        <v>1</v>
      </c>
      <c r="R22" s="874">
        <f t="shared" si="0"/>
        <v>0.47</v>
      </c>
      <c r="S22" s="875">
        <f t="shared" si="1"/>
        <v>8.02</v>
      </c>
      <c r="T22" s="875">
        <f t="shared" si="2"/>
        <v>8</v>
      </c>
      <c r="U22" s="875">
        <f t="shared" si="3"/>
        <v>-1.9999999999999574E-2</v>
      </c>
      <c r="V22" s="876">
        <f t="shared" si="4"/>
        <v>0.99750623441396513</v>
      </c>
      <c r="W22" s="827"/>
    </row>
    <row r="23" spans="1:23" ht="14.4" customHeight="1" x14ac:dyDescent="0.3">
      <c r="A23" s="882" t="s">
        <v>6895</v>
      </c>
      <c r="B23" s="875"/>
      <c r="C23" s="877"/>
      <c r="D23" s="836"/>
      <c r="E23" s="878"/>
      <c r="F23" s="879"/>
      <c r="G23" s="828"/>
      <c r="H23" s="870">
        <v>1</v>
      </c>
      <c r="I23" s="869">
        <v>1.05</v>
      </c>
      <c r="J23" s="826">
        <v>5</v>
      </c>
      <c r="K23" s="871">
        <v>1.05</v>
      </c>
      <c r="L23" s="870">
        <v>3</v>
      </c>
      <c r="M23" s="870">
        <v>26</v>
      </c>
      <c r="N23" s="872">
        <v>8.5299999999999994</v>
      </c>
      <c r="O23" s="870" t="s">
        <v>6860</v>
      </c>
      <c r="P23" s="873" t="s">
        <v>6896</v>
      </c>
      <c r="Q23" s="874">
        <f t="shared" si="0"/>
        <v>1</v>
      </c>
      <c r="R23" s="874">
        <f t="shared" si="0"/>
        <v>1.05</v>
      </c>
      <c r="S23" s="875">
        <f t="shared" si="1"/>
        <v>8.5299999999999994</v>
      </c>
      <c r="T23" s="875">
        <f t="shared" si="2"/>
        <v>5</v>
      </c>
      <c r="U23" s="875">
        <f t="shared" si="3"/>
        <v>-3.5299999999999994</v>
      </c>
      <c r="V23" s="876">
        <f t="shared" si="4"/>
        <v>0.58616647127784294</v>
      </c>
      <c r="W23" s="827"/>
    </row>
    <row r="24" spans="1:23" ht="14.4" customHeight="1" x14ac:dyDescent="0.3">
      <c r="A24" s="881" t="s">
        <v>6897</v>
      </c>
      <c r="B24" s="830">
        <v>13</v>
      </c>
      <c r="C24" s="831">
        <v>12.66</v>
      </c>
      <c r="D24" s="832">
        <v>7.2</v>
      </c>
      <c r="E24" s="835">
        <v>12</v>
      </c>
      <c r="F24" s="815">
        <v>10.54</v>
      </c>
      <c r="G24" s="816">
        <v>6.3</v>
      </c>
      <c r="H24" s="811">
        <v>21</v>
      </c>
      <c r="I24" s="812">
        <v>20.57</v>
      </c>
      <c r="J24" s="821">
        <v>8.1999999999999993</v>
      </c>
      <c r="K24" s="817">
        <v>0.74</v>
      </c>
      <c r="L24" s="814">
        <v>1</v>
      </c>
      <c r="M24" s="814">
        <v>13</v>
      </c>
      <c r="N24" s="818">
        <v>4.4800000000000004</v>
      </c>
      <c r="O24" s="814" t="s">
        <v>6860</v>
      </c>
      <c r="P24" s="833" t="s">
        <v>6898</v>
      </c>
      <c r="Q24" s="819">
        <f t="shared" si="0"/>
        <v>8</v>
      </c>
      <c r="R24" s="819">
        <f t="shared" si="0"/>
        <v>7.91</v>
      </c>
      <c r="S24" s="830">
        <f t="shared" si="1"/>
        <v>94.080000000000013</v>
      </c>
      <c r="T24" s="830">
        <f t="shared" si="2"/>
        <v>172.2</v>
      </c>
      <c r="U24" s="830">
        <f t="shared" si="3"/>
        <v>78.119999999999976</v>
      </c>
      <c r="V24" s="834">
        <f t="shared" si="4"/>
        <v>1.8303571428571426</v>
      </c>
      <c r="W24" s="820">
        <v>84.24</v>
      </c>
    </row>
    <row r="25" spans="1:23" ht="14.4" customHeight="1" x14ac:dyDescent="0.3">
      <c r="A25" s="881" t="s">
        <v>6899</v>
      </c>
      <c r="B25" s="822">
        <v>111</v>
      </c>
      <c r="C25" s="823">
        <v>77.17</v>
      </c>
      <c r="D25" s="824">
        <v>4.8</v>
      </c>
      <c r="E25" s="835">
        <v>111</v>
      </c>
      <c r="F25" s="815">
        <v>80.760000000000005</v>
      </c>
      <c r="G25" s="816">
        <v>4.9000000000000004</v>
      </c>
      <c r="H25" s="814">
        <v>96</v>
      </c>
      <c r="I25" s="815">
        <v>69.95</v>
      </c>
      <c r="J25" s="821">
        <v>4.9000000000000004</v>
      </c>
      <c r="K25" s="817">
        <v>0.62</v>
      </c>
      <c r="L25" s="814">
        <v>1</v>
      </c>
      <c r="M25" s="814">
        <v>13</v>
      </c>
      <c r="N25" s="818">
        <v>4.34</v>
      </c>
      <c r="O25" s="814" t="s">
        <v>6860</v>
      </c>
      <c r="P25" s="833" t="s">
        <v>6900</v>
      </c>
      <c r="Q25" s="819">
        <f t="shared" si="0"/>
        <v>-15</v>
      </c>
      <c r="R25" s="819">
        <f t="shared" si="0"/>
        <v>-7.2199999999999989</v>
      </c>
      <c r="S25" s="830">
        <f t="shared" si="1"/>
        <v>416.64</v>
      </c>
      <c r="T25" s="830">
        <f t="shared" si="2"/>
        <v>470.40000000000003</v>
      </c>
      <c r="U25" s="830">
        <f t="shared" si="3"/>
        <v>53.760000000000048</v>
      </c>
      <c r="V25" s="834">
        <f t="shared" si="4"/>
        <v>1.1290322580645162</v>
      </c>
      <c r="W25" s="820">
        <v>65.84</v>
      </c>
    </row>
    <row r="26" spans="1:23" ht="14.4" customHeight="1" x14ac:dyDescent="0.3">
      <c r="A26" s="882" t="s">
        <v>6901</v>
      </c>
      <c r="B26" s="866">
        <v>6</v>
      </c>
      <c r="C26" s="867">
        <v>4.8899999999999997</v>
      </c>
      <c r="D26" s="825">
        <v>5.2</v>
      </c>
      <c r="E26" s="868">
        <v>1</v>
      </c>
      <c r="F26" s="869">
        <v>0.81</v>
      </c>
      <c r="G26" s="826">
        <v>5</v>
      </c>
      <c r="H26" s="870">
        <v>2</v>
      </c>
      <c r="I26" s="869">
        <v>1.62</v>
      </c>
      <c r="J26" s="826">
        <v>5</v>
      </c>
      <c r="K26" s="871">
        <v>0.81</v>
      </c>
      <c r="L26" s="870">
        <v>2</v>
      </c>
      <c r="M26" s="870">
        <v>18</v>
      </c>
      <c r="N26" s="872">
        <v>5.89</v>
      </c>
      <c r="O26" s="870" t="s">
        <v>6860</v>
      </c>
      <c r="P26" s="873" t="s">
        <v>6902</v>
      </c>
      <c r="Q26" s="874">
        <f t="shared" si="0"/>
        <v>-4</v>
      </c>
      <c r="R26" s="874">
        <f t="shared" si="0"/>
        <v>-3.2699999999999996</v>
      </c>
      <c r="S26" s="875">
        <f t="shared" si="1"/>
        <v>11.78</v>
      </c>
      <c r="T26" s="875">
        <f t="shared" si="2"/>
        <v>10</v>
      </c>
      <c r="U26" s="875">
        <f t="shared" si="3"/>
        <v>-1.7799999999999994</v>
      </c>
      <c r="V26" s="876">
        <f t="shared" si="4"/>
        <v>0.84889643463497455</v>
      </c>
      <c r="W26" s="827"/>
    </row>
    <row r="27" spans="1:23" ht="14.4" customHeight="1" x14ac:dyDescent="0.3">
      <c r="A27" s="882" t="s">
        <v>6903</v>
      </c>
      <c r="B27" s="866"/>
      <c r="C27" s="867"/>
      <c r="D27" s="825"/>
      <c r="E27" s="868"/>
      <c r="F27" s="869"/>
      <c r="G27" s="826"/>
      <c r="H27" s="870">
        <v>1</v>
      </c>
      <c r="I27" s="869">
        <v>1.07</v>
      </c>
      <c r="J27" s="826">
        <v>5</v>
      </c>
      <c r="K27" s="871">
        <v>1.07</v>
      </c>
      <c r="L27" s="870">
        <v>3</v>
      </c>
      <c r="M27" s="870">
        <v>26</v>
      </c>
      <c r="N27" s="872">
        <v>8.8000000000000007</v>
      </c>
      <c r="O27" s="870" t="s">
        <v>6860</v>
      </c>
      <c r="P27" s="873" t="s">
        <v>6904</v>
      </c>
      <c r="Q27" s="874">
        <f t="shared" si="0"/>
        <v>1</v>
      </c>
      <c r="R27" s="874">
        <f t="shared" si="0"/>
        <v>1.07</v>
      </c>
      <c r="S27" s="875">
        <f t="shared" si="1"/>
        <v>8.8000000000000007</v>
      </c>
      <c r="T27" s="875">
        <f t="shared" si="2"/>
        <v>5</v>
      </c>
      <c r="U27" s="875">
        <f t="shared" si="3"/>
        <v>-3.8000000000000007</v>
      </c>
      <c r="V27" s="876">
        <f t="shared" si="4"/>
        <v>0.56818181818181812</v>
      </c>
      <c r="W27" s="827"/>
    </row>
    <row r="28" spans="1:23" ht="14.4" customHeight="1" x14ac:dyDescent="0.3">
      <c r="A28" s="881" t="s">
        <v>6905</v>
      </c>
      <c r="B28" s="822">
        <v>52</v>
      </c>
      <c r="C28" s="823">
        <v>46.56</v>
      </c>
      <c r="D28" s="824">
        <v>3.8</v>
      </c>
      <c r="E28" s="835">
        <v>43</v>
      </c>
      <c r="F28" s="815">
        <v>39.35</v>
      </c>
      <c r="G28" s="816">
        <v>3.4</v>
      </c>
      <c r="H28" s="814">
        <v>25</v>
      </c>
      <c r="I28" s="815">
        <v>22.41</v>
      </c>
      <c r="J28" s="816">
        <v>4</v>
      </c>
      <c r="K28" s="817">
        <v>0.89</v>
      </c>
      <c r="L28" s="814">
        <v>1</v>
      </c>
      <c r="M28" s="814">
        <v>13</v>
      </c>
      <c r="N28" s="818">
        <v>4.2</v>
      </c>
      <c r="O28" s="814" t="s">
        <v>6860</v>
      </c>
      <c r="P28" s="833" t="s">
        <v>6906</v>
      </c>
      <c r="Q28" s="819">
        <f t="shared" si="0"/>
        <v>-27</v>
      </c>
      <c r="R28" s="819">
        <f t="shared" si="0"/>
        <v>-24.150000000000002</v>
      </c>
      <c r="S28" s="830">
        <f t="shared" si="1"/>
        <v>105</v>
      </c>
      <c r="T28" s="830">
        <f t="shared" si="2"/>
        <v>100</v>
      </c>
      <c r="U28" s="830">
        <f t="shared" si="3"/>
        <v>-5</v>
      </c>
      <c r="V28" s="834">
        <f t="shared" si="4"/>
        <v>0.95238095238095233</v>
      </c>
      <c r="W28" s="820">
        <v>7.8</v>
      </c>
    </row>
    <row r="29" spans="1:23" ht="14.4" customHeight="1" x14ac:dyDescent="0.3">
      <c r="A29" s="882" t="s">
        <v>6907</v>
      </c>
      <c r="B29" s="866"/>
      <c r="C29" s="867"/>
      <c r="D29" s="825"/>
      <c r="E29" s="868">
        <v>2</v>
      </c>
      <c r="F29" s="869">
        <v>2.73</v>
      </c>
      <c r="G29" s="826">
        <v>2</v>
      </c>
      <c r="H29" s="870">
        <v>7</v>
      </c>
      <c r="I29" s="869">
        <v>9.8699999999999992</v>
      </c>
      <c r="J29" s="829">
        <v>7.1</v>
      </c>
      <c r="K29" s="871">
        <v>1.37</v>
      </c>
      <c r="L29" s="870">
        <v>2</v>
      </c>
      <c r="M29" s="870">
        <v>20</v>
      </c>
      <c r="N29" s="872">
        <v>6.52</v>
      </c>
      <c r="O29" s="870" t="s">
        <v>6860</v>
      </c>
      <c r="P29" s="873" t="s">
        <v>6908</v>
      </c>
      <c r="Q29" s="874">
        <f t="shared" si="0"/>
        <v>7</v>
      </c>
      <c r="R29" s="874">
        <f t="shared" si="0"/>
        <v>9.8699999999999992</v>
      </c>
      <c r="S29" s="875">
        <f t="shared" si="1"/>
        <v>45.64</v>
      </c>
      <c r="T29" s="875">
        <f t="shared" si="2"/>
        <v>49.699999999999996</v>
      </c>
      <c r="U29" s="875">
        <f t="shared" si="3"/>
        <v>4.0599999999999952</v>
      </c>
      <c r="V29" s="876">
        <f t="shared" si="4"/>
        <v>1.0889570552147239</v>
      </c>
      <c r="W29" s="827">
        <v>16.48</v>
      </c>
    </row>
    <row r="30" spans="1:23" ht="14.4" customHeight="1" x14ac:dyDescent="0.3">
      <c r="A30" s="882" t="s">
        <v>6909</v>
      </c>
      <c r="B30" s="866">
        <v>1</v>
      </c>
      <c r="C30" s="867">
        <v>1.76</v>
      </c>
      <c r="D30" s="825">
        <v>3</v>
      </c>
      <c r="E30" s="868"/>
      <c r="F30" s="869"/>
      <c r="G30" s="826"/>
      <c r="H30" s="870"/>
      <c r="I30" s="869"/>
      <c r="J30" s="826"/>
      <c r="K30" s="871">
        <v>1.76</v>
      </c>
      <c r="L30" s="870">
        <v>3</v>
      </c>
      <c r="M30" s="870">
        <v>26</v>
      </c>
      <c r="N30" s="872">
        <v>8.57</v>
      </c>
      <c r="O30" s="870" t="s">
        <v>6860</v>
      </c>
      <c r="P30" s="873" t="s">
        <v>6910</v>
      </c>
      <c r="Q30" s="874">
        <f t="shared" si="0"/>
        <v>-1</v>
      </c>
      <c r="R30" s="874">
        <f t="shared" si="0"/>
        <v>-1.76</v>
      </c>
      <c r="S30" s="875" t="str">
        <f t="shared" si="1"/>
        <v/>
      </c>
      <c r="T30" s="875" t="str">
        <f t="shared" si="2"/>
        <v/>
      </c>
      <c r="U30" s="875" t="str">
        <f t="shared" si="3"/>
        <v/>
      </c>
      <c r="V30" s="876" t="str">
        <f t="shared" si="4"/>
        <v/>
      </c>
      <c r="W30" s="827"/>
    </row>
    <row r="31" spans="1:23" ht="14.4" customHeight="1" x14ac:dyDescent="0.3">
      <c r="A31" s="881" t="s">
        <v>6911</v>
      </c>
      <c r="B31" s="822">
        <v>38</v>
      </c>
      <c r="C31" s="823">
        <v>21.24</v>
      </c>
      <c r="D31" s="824">
        <v>4.0999999999999996</v>
      </c>
      <c r="E31" s="835">
        <v>32</v>
      </c>
      <c r="F31" s="815">
        <v>21.93</v>
      </c>
      <c r="G31" s="816">
        <v>6.8</v>
      </c>
      <c r="H31" s="814">
        <v>31</v>
      </c>
      <c r="I31" s="815">
        <v>18.170000000000002</v>
      </c>
      <c r="J31" s="821">
        <v>5</v>
      </c>
      <c r="K31" s="817">
        <v>0.54</v>
      </c>
      <c r="L31" s="814">
        <v>1</v>
      </c>
      <c r="M31" s="814">
        <v>12</v>
      </c>
      <c r="N31" s="818">
        <v>3.85</v>
      </c>
      <c r="O31" s="814" t="s">
        <v>6860</v>
      </c>
      <c r="P31" s="833" t="s">
        <v>6912</v>
      </c>
      <c r="Q31" s="819">
        <f t="shared" si="0"/>
        <v>-7</v>
      </c>
      <c r="R31" s="819">
        <f t="shared" si="0"/>
        <v>-3.0699999999999967</v>
      </c>
      <c r="S31" s="830">
        <f t="shared" si="1"/>
        <v>119.35000000000001</v>
      </c>
      <c r="T31" s="830">
        <f t="shared" si="2"/>
        <v>155</v>
      </c>
      <c r="U31" s="830">
        <f t="shared" si="3"/>
        <v>35.649999999999991</v>
      </c>
      <c r="V31" s="834">
        <f t="shared" si="4"/>
        <v>1.2987012987012987</v>
      </c>
      <c r="W31" s="820">
        <v>39.9</v>
      </c>
    </row>
    <row r="32" spans="1:23" ht="14.4" customHeight="1" x14ac:dyDescent="0.3">
      <c r="A32" s="882" t="s">
        <v>6913</v>
      </c>
      <c r="B32" s="866">
        <v>1</v>
      </c>
      <c r="C32" s="867">
        <v>0.8</v>
      </c>
      <c r="D32" s="825">
        <v>4</v>
      </c>
      <c r="E32" s="868"/>
      <c r="F32" s="869"/>
      <c r="G32" s="826"/>
      <c r="H32" s="870">
        <v>2</v>
      </c>
      <c r="I32" s="869">
        <v>4.0999999999999996</v>
      </c>
      <c r="J32" s="829">
        <v>18.5</v>
      </c>
      <c r="K32" s="871">
        <v>0.8</v>
      </c>
      <c r="L32" s="870">
        <v>2</v>
      </c>
      <c r="M32" s="870">
        <v>21</v>
      </c>
      <c r="N32" s="872">
        <v>6.87</v>
      </c>
      <c r="O32" s="870" t="s">
        <v>6860</v>
      </c>
      <c r="P32" s="873" t="s">
        <v>6914</v>
      </c>
      <c r="Q32" s="874">
        <f t="shared" si="0"/>
        <v>1</v>
      </c>
      <c r="R32" s="874">
        <f t="shared" si="0"/>
        <v>3.3</v>
      </c>
      <c r="S32" s="875">
        <f t="shared" si="1"/>
        <v>13.74</v>
      </c>
      <c r="T32" s="875">
        <f t="shared" si="2"/>
        <v>37</v>
      </c>
      <c r="U32" s="875">
        <f t="shared" si="3"/>
        <v>23.259999999999998</v>
      </c>
      <c r="V32" s="876">
        <f t="shared" si="4"/>
        <v>2.6928675400291122</v>
      </c>
      <c r="W32" s="827">
        <v>26.13</v>
      </c>
    </row>
    <row r="33" spans="1:23" ht="14.4" customHeight="1" x14ac:dyDescent="0.3">
      <c r="A33" s="881" t="s">
        <v>6915</v>
      </c>
      <c r="B33" s="822">
        <v>27</v>
      </c>
      <c r="C33" s="823">
        <v>19.809999999999999</v>
      </c>
      <c r="D33" s="824">
        <v>6</v>
      </c>
      <c r="E33" s="835">
        <v>24</v>
      </c>
      <c r="F33" s="815">
        <v>17.21</v>
      </c>
      <c r="G33" s="816">
        <v>5.2</v>
      </c>
      <c r="H33" s="814">
        <v>23</v>
      </c>
      <c r="I33" s="815">
        <v>23.77</v>
      </c>
      <c r="J33" s="821">
        <v>8.9</v>
      </c>
      <c r="K33" s="817">
        <v>0.61</v>
      </c>
      <c r="L33" s="814">
        <v>1</v>
      </c>
      <c r="M33" s="814">
        <v>12</v>
      </c>
      <c r="N33" s="818">
        <v>3.9</v>
      </c>
      <c r="O33" s="814" t="s">
        <v>6860</v>
      </c>
      <c r="P33" s="833" t="s">
        <v>6916</v>
      </c>
      <c r="Q33" s="819">
        <f t="shared" si="0"/>
        <v>-4</v>
      </c>
      <c r="R33" s="819">
        <f t="shared" si="0"/>
        <v>3.9600000000000009</v>
      </c>
      <c r="S33" s="830">
        <f t="shared" si="1"/>
        <v>89.7</v>
      </c>
      <c r="T33" s="830">
        <f t="shared" si="2"/>
        <v>204.70000000000002</v>
      </c>
      <c r="U33" s="830">
        <f t="shared" si="3"/>
        <v>115.00000000000001</v>
      </c>
      <c r="V33" s="834">
        <f t="shared" si="4"/>
        <v>2.2820512820512824</v>
      </c>
      <c r="W33" s="820">
        <v>124.2</v>
      </c>
    </row>
    <row r="34" spans="1:23" ht="14.4" customHeight="1" x14ac:dyDescent="0.3">
      <c r="A34" s="882" t="s">
        <v>6917</v>
      </c>
      <c r="B34" s="866">
        <v>1</v>
      </c>
      <c r="C34" s="867">
        <v>1.25</v>
      </c>
      <c r="D34" s="825">
        <v>5</v>
      </c>
      <c r="E34" s="868"/>
      <c r="F34" s="869"/>
      <c r="G34" s="826"/>
      <c r="H34" s="870"/>
      <c r="I34" s="869"/>
      <c r="J34" s="826"/>
      <c r="K34" s="871">
        <v>1.25</v>
      </c>
      <c r="L34" s="870">
        <v>3</v>
      </c>
      <c r="M34" s="870">
        <v>27</v>
      </c>
      <c r="N34" s="872">
        <v>8.93</v>
      </c>
      <c r="O34" s="870" t="s">
        <v>6860</v>
      </c>
      <c r="P34" s="873" t="s">
        <v>6918</v>
      </c>
      <c r="Q34" s="874">
        <f t="shared" si="0"/>
        <v>-1</v>
      </c>
      <c r="R34" s="874">
        <f t="shared" si="0"/>
        <v>-1.25</v>
      </c>
      <c r="S34" s="875" t="str">
        <f t="shared" si="1"/>
        <v/>
      </c>
      <c r="T34" s="875" t="str">
        <f t="shared" si="2"/>
        <v/>
      </c>
      <c r="U34" s="875" t="str">
        <f t="shared" si="3"/>
        <v/>
      </c>
      <c r="V34" s="876" t="str">
        <f t="shared" si="4"/>
        <v/>
      </c>
      <c r="W34" s="827"/>
    </row>
    <row r="35" spans="1:23" ht="14.4" customHeight="1" x14ac:dyDescent="0.3">
      <c r="A35" s="881" t="s">
        <v>6919</v>
      </c>
      <c r="B35" s="830">
        <v>118</v>
      </c>
      <c r="C35" s="831">
        <v>411.35</v>
      </c>
      <c r="D35" s="832">
        <v>9.4</v>
      </c>
      <c r="E35" s="835">
        <v>137</v>
      </c>
      <c r="F35" s="815">
        <v>477.03</v>
      </c>
      <c r="G35" s="816">
        <v>9.3000000000000007</v>
      </c>
      <c r="H35" s="811">
        <v>148</v>
      </c>
      <c r="I35" s="812">
        <v>516.29</v>
      </c>
      <c r="J35" s="813">
        <v>9.1999999999999993</v>
      </c>
      <c r="K35" s="817">
        <v>3.48</v>
      </c>
      <c r="L35" s="814">
        <v>4</v>
      </c>
      <c r="M35" s="814">
        <v>33</v>
      </c>
      <c r="N35" s="818">
        <v>11</v>
      </c>
      <c r="O35" s="814" t="s">
        <v>6860</v>
      </c>
      <c r="P35" s="833" t="s">
        <v>6920</v>
      </c>
      <c r="Q35" s="819">
        <f t="shared" si="0"/>
        <v>30</v>
      </c>
      <c r="R35" s="819">
        <f t="shared" si="0"/>
        <v>104.93999999999994</v>
      </c>
      <c r="S35" s="830">
        <f t="shared" si="1"/>
        <v>1628</v>
      </c>
      <c r="T35" s="830">
        <f t="shared" si="2"/>
        <v>1361.6</v>
      </c>
      <c r="U35" s="830">
        <f t="shared" si="3"/>
        <v>-266.40000000000009</v>
      </c>
      <c r="V35" s="834">
        <f t="shared" si="4"/>
        <v>0.83636363636363631</v>
      </c>
      <c r="W35" s="820">
        <v>35</v>
      </c>
    </row>
    <row r="36" spans="1:23" ht="14.4" customHeight="1" x14ac:dyDescent="0.3">
      <c r="A36" s="882" t="s">
        <v>6921</v>
      </c>
      <c r="B36" s="875">
        <v>11</v>
      </c>
      <c r="C36" s="877">
        <v>39.159999999999997</v>
      </c>
      <c r="D36" s="836">
        <v>9.4</v>
      </c>
      <c r="E36" s="868">
        <v>21</v>
      </c>
      <c r="F36" s="869">
        <v>75.03</v>
      </c>
      <c r="G36" s="826">
        <v>10.3</v>
      </c>
      <c r="H36" s="878">
        <v>10</v>
      </c>
      <c r="I36" s="879">
        <v>35.6</v>
      </c>
      <c r="J36" s="828">
        <v>8.6999999999999993</v>
      </c>
      <c r="K36" s="871">
        <v>3.56</v>
      </c>
      <c r="L36" s="870">
        <v>4</v>
      </c>
      <c r="M36" s="870">
        <v>35</v>
      </c>
      <c r="N36" s="872">
        <v>11.57</v>
      </c>
      <c r="O36" s="870" t="s">
        <v>6860</v>
      </c>
      <c r="P36" s="873" t="s">
        <v>6922</v>
      </c>
      <c r="Q36" s="874">
        <f t="shared" si="0"/>
        <v>-1</v>
      </c>
      <c r="R36" s="874">
        <f t="shared" si="0"/>
        <v>-3.5599999999999952</v>
      </c>
      <c r="S36" s="875">
        <f t="shared" si="1"/>
        <v>115.7</v>
      </c>
      <c r="T36" s="875">
        <f t="shared" si="2"/>
        <v>87</v>
      </c>
      <c r="U36" s="875">
        <f t="shared" si="3"/>
        <v>-28.700000000000003</v>
      </c>
      <c r="V36" s="876">
        <f t="shared" si="4"/>
        <v>0.75194468452895413</v>
      </c>
      <c r="W36" s="827"/>
    </row>
    <row r="37" spans="1:23" ht="14.4" customHeight="1" x14ac:dyDescent="0.3">
      <c r="A37" s="882" t="s">
        <v>6923</v>
      </c>
      <c r="B37" s="875">
        <v>1</v>
      </c>
      <c r="C37" s="877">
        <v>3.91</v>
      </c>
      <c r="D37" s="836">
        <v>9</v>
      </c>
      <c r="E37" s="868">
        <v>1</v>
      </c>
      <c r="F37" s="869">
        <v>3.91</v>
      </c>
      <c r="G37" s="826">
        <v>27</v>
      </c>
      <c r="H37" s="878">
        <v>1</v>
      </c>
      <c r="I37" s="879">
        <v>3.91</v>
      </c>
      <c r="J37" s="828">
        <v>6</v>
      </c>
      <c r="K37" s="871">
        <v>3.91</v>
      </c>
      <c r="L37" s="870">
        <v>4</v>
      </c>
      <c r="M37" s="870">
        <v>40</v>
      </c>
      <c r="N37" s="872">
        <v>13.17</v>
      </c>
      <c r="O37" s="870" t="s">
        <v>6860</v>
      </c>
      <c r="P37" s="873" t="s">
        <v>6924</v>
      </c>
      <c r="Q37" s="874">
        <f t="shared" si="0"/>
        <v>0</v>
      </c>
      <c r="R37" s="874">
        <f t="shared" si="0"/>
        <v>0</v>
      </c>
      <c r="S37" s="875">
        <f t="shared" si="1"/>
        <v>13.17</v>
      </c>
      <c r="T37" s="875">
        <f t="shared" si="2"/>
        <v>6</v>
      </c>
      <c r="U37" s="875">
        <f t="shared" si="3"/>
        <v>-7.17</v>
      </c>
      <c r="V37" s="876">
        <f t="shared" si="4"/>
        <v>0.45558086560364464</v>
      </c>
      <c r="W37" s="827"/>
    </row>
    <row r="38" spans="1:23" ht="14.4" customHeight="1" x14ac:dyDescent="0.3">
      <c r="A38" s="881" t="s">
        <v>6925</v>
      </c>
      <c r="B38" s="830">
        <v>389</v>
      </c>
      <c r="C38" s="831">
        <v>237.55</v>
      </c>
      <c r="D38" s="832">
        <v>4.3</v>
      </c>
      <c r="E38" s="811">
        <v>420</v>
      </c>
      <c r="F38" s="812">
        <v>252.64</v>
      </c>
      <c r="G38" s="813">
        <v>4.3</v>
      </c>
      <c r="H38" s="814">
        <v>315</v>
      </c>
      <c r="I38" s="815">
        <v>194.44</v>
      </c>
      <c r="J38" s="821">
        <v>4.3</v>
      </c>
      <c r="K38" s="817">
        <v>0.6</v>
      </c>
      <c r="L38" s="814">
        <v>1</v>
      </c>
      <c r="M38" s="814">
        <v>10</v>
      </c>
      <c r="N38" s="818">
        <v>3.41</v>
      </c>
      <c r="O38" s="814" t="s">
        <v>6860</v>
      </c>
      <c r="P38" s="833" t="s">
        <v>6926</v>
      </c>
      <c r="Q38" s="819">
        <f t="shared" si="0"/>
        <v>-74</v>
      </c>
      <c r="R38" s="819">
        <f t="shared" si="0"/>
        <v>-43.110000000000014</v>
      </c>
      <c r="S38" s="830">
        <f t="shared" si="1"/>
        <v>1074.1500000000001</v>
      </c>
      <c r="T38" s="830">
        <f t="shared" si="2"/>
        <v>1354.5</v>
      </c>
      <c r="U38" s="830">
        <f t="shared" si="3"/>
        <v>280.34999999999991</v>
      </c>
      <c r="V38" s="834">
        <f t="shared" si="4"/>
        <v>1.2609970674486803</v>
      </c>
      <c r="W38" s="820">
        <v>309.33</v>
      </c>
    </row>
    <row r="39" spans="1:23" ht="14.4" customHeight="1" x14ac:dyDescent="0.3">
      <c r="A39" s="882" t="s">
        <v>6927</v>
      </c>
      <c r="B39" s="875">
        <v>9</v>
      </c>
      <c r="C39" s="877">
        <v>5.57</v>
      </c>
      <c r="D39" s="836">
        <v>4.3</v>
      </c>
      <c r="E39" s="878">
        <v>17</v>
      </c>
      <c r="F39" s="879">
        <v>10.52</v>
      </c>
      <c r="G39" s="828">
        <v>4.2</v>
      </c>
      <c r="H39" s="870">
        <v>15</v>
      </c>
      <c r="I39" s="869">
        <v>9.3000000000000007</v>
      </c>
      <c r="J39" s="829">
        <v>4.0999999999999996</v>
      </c>
      <c r="K39" s="871">
        <v>0.62</v>
      </c>
      <c r="L39" s="870">
        <v>1</v>
      </c>
      <c r="M39" s="870">
        <v>12</v>
      </c>
      <c r="N39" s="872">
        <v>3.88</v>
      </c>
      <c r="O39" s="870" t="s">
        <v>6860</v>
      </c>
      <c r="P39" s="873" t="s">
        <v>6928</v>
      </c>
      <c r="Q39" s="874">
        <f t="shared" si="0"/>
        <v>6</v>
      </c>
      <c r="R39" s="874">
        <f t="shared" si="0"/>
        <v>3.7300000000000004</v>
      </c>
      <c r="S39" s="875">
        <f t="shared" si="1"/>
        <v>58.199999999999996</v>
      </c>
      <c r="T39" s="875">
        <f t="shared" si="2"/>
        <v>61.499999999999993</v>
      </c>
      <c r="U39" s="875">
        <f t="shared" si="3"/>
        <v>3.2999999999999972</v>
      </c>
      <c r="V39" s="876">
        <f t="shared" si="4"/>
        <v>1.0567010309278351</v>
      </c>
      <c r="W39" s="827">
        <v>4.68</v>
      </c>
    </row>
    <row r="40" spans="1:23" ht="14.4" customHeight="1" x14ac:dyDescent="0.3">
      <c r="A40" s="882" t="s">
        <v>6929</v>
      </c>
      <c r="B40" s="875"/>
      <c r="C40" s="877"/>
      <c r="D40" s="836"/>
      <c r="E40" s="878">
        <v>2</v>
      </c>
      <c r="F40" s="879">
        <v>1.38</v>
      </c>
      <c r="G40" s="828">
        <v>4</v>
      </c>
      <c r="H40" s="870"/>
      <c r="I40" s="869"/>
      <c r="J40" s="826"/>
      <c r="K40" s="871">
        <v>0.69</v>
      </c>
      <c r="L40" s="870">
        <v>1</v>
      </c>
      <c r="M40" s="870">
        <v>12</v>
      </c>
      <c r="N40" s="872">
        <v>4.03</v>
      </c>
      <c r="O40" s="870" t="s">
        <v>6860</v>
      </c>
      <c r="P40" s="873" t="s">
        <v>6930</v>
      </c>
      <c r="Q40" s="874">
        <f t="shared" si="0"/>
        <v>0</v>
      </c>
      <c r="R40" s="874">
        <f t="shared" si="0"/>
        <v>0</v>
      </c>
      <c r="S40" s="875" t="str">
        <f t="shared" si="1"/>
        <v/>
      </c>
      <c r="T40" s="875" t="str">
        <f t="shared" si="2"/>
        <v/>
      </c>
      <c r="U40" s="875" t="str">
        <f t="shared" si="3"/>
        <v/>
      </c>
      <c r="V40" s="876" t="str">
        <f t="shared" si="4"/>
        <v/>
      </c>
      <c r="W40" s="827"/>
    </row>
    <row r="41" spans="1:23" ht="14.4" customHeight="1" x14ac:dyDescent="0.3">
      <c r="A41" s="881" t="s">
        <v>6931</v>
      </c>
      <c r="B41" s="830">
        <v>23</v>
      </c>
      <c r="C41" s="831">
        <v>105.42</v>
      </c>
      <c r="D41" s="832">
        <v>10.4</v>
      </c>
      <c r="E41" s="811">
        <v>46</v>
      </c>
      <c r="F41" s="812">
        <v>216.85</v>
      </c>
      <c r="G41" s="813">
        <v>11.6</v>
      </c>
      <c r="H41" s="814">
        <v>35</v>
      </c>
      <c r="I41" s="815">
        <v>165.08</v>
      </c>
      <c r="J41" s="816">
        <v>11.1</v>
      </c>
      <c r="K41" s="817">
        <v>4.5199999999999996</v>
      </c>
      <c r="L41" s="814">
        <v>5</v>
      </c>
      <c r="M41" s="814">
        <v>43</v>
      </c>
      <c r="N41" s="818">
        <v>14.36</v>
      </c>
      <c r="O41" s="814" t="s">
        <v>6860</v>
      </c>
      <c r="P41" s="833" t="s">
        <v>6932</v>
      </c>
      <c r="Q41" s="819">
        <f t="shared" si="0"/>
        <v>12</v>
      </c>
      <c r="R41" s="819">
        <f t="shared" si="0"/>
        <v>59.660000000000011</v>
      </c>
      <c r="S41" s="830">
        <f t="shared" si="1"/>
        <v>502.59999999999997</v>
      </c>
      <c r="T41" s="830">
        <f t="shared" si="2"/>
        <v>388.5</v>
      </c>
      <c r="U41" s="830">
        <f t="shared" si="3"/>
        <v>-114.09999999999997</v>
      </c>
      <c r="V41" s="834">
        <f t="shared" si="4"/>
        <v>0.77298050139275776</v>
      </c>
      <c r="W41" s="820">
        <v>47.92</v>
      </c>
    </row>
    <row r="42" spans="1:23" ht="14.4" customHeight="1" x14ac:dyDescent="0.3">
      <c r="A42" s="882" t="s">
        <v>6933</v>
      </c>
      <c r="B42" s="875">
        <v>5</v>
      </c>
      <c r="C42" s="877">
        <v>25.36</v>
      </c>
      <c r="D42" s="836">
        <v>12.6</v>
      </c>
      <c r="E42" s="878">
        <v>7</v>
      </c>
      <c r="F42" s="879">
        <v>35.5</v>
      </c>
      <c r="G42" s="828">
        <v>14.1</v>
      </c>
      <c r="H42" s="870">
        <v>4</v>
      </c>
      <c r="I42" s="869">
        <v>20.29</v>
      </c>
      <c r="J42" s="826">
        <v>10.8</v>
      </c>
      <c r="K42" s="871">
        <v>5.07</v>
      </c>
      <c r="L42" s="870">
        <v>5</v>
      </c>
      <c r="M42" s="870">
        <v>49</v>
      </c>
      <c r="N42" s="872">
        <v>16.32</v>
      </c>
      <c r="O42" s="870" t="s">
        <v>6860</v>
      </c>
      <c r="P42" s="873" t="s">
        <v>6934</v>
      </c>
      <c r="Q42" s="874">
        <f t="shared" si="0"/>
        <v>-1</v>
      </c>
      <c r="R42" s="874">
        <f t="shared" si="0"/>
        <v>-5.07</v>
      </c>
      <c r="S42" s="875">
        <f t="shared" si="1"/>
        <v>65.28</v>
      </c>
      <c r="T42" s="875">
        <f t="shared" si="2"/>
        <v>43.2</v>
      </c>
      <c r="U42" s="875">
        <f t="shared" si="3"/>
        <v>-22.08</v>
      </c>
      <c r="V42" s="876">
        <f t="shared" si="4"/>
        <v>0.66176470588235292</v>
      </c>
      <c r="W42" s="827"/>
    </row>
    <row r="43" spans="1:23" ht="14.4" customHeight="1" x14ac:dyDescent="0.3">
      <c r="A43" s="881" t="s">
        <v>6935</v>
      </c>
      <c r="B43" s="830"/>
      <c r="C43" s="831"/>
      <c r="D43" s="832"/>
      <c r="E43" s="835"/>
      <c r="F43" s="815"/>
      <c r="G43" s="816"/>
      <c r="H43" s="811">
        <v>1</v>
      </c>
      <c r="I43" s="812">
        <v>0.49</v>
      </c>
      <c r="J43" s="813">
        <v>2</v>
      </c>
      <c r="K43" s="817">
        <v>0.49</v>
      </c>
      <c r="L43" s="814">
        <v>2</v>
      </c>
      <c r="M43" s="814">
        <v>20</v>
      </c>
      <c r="N43" s="818">
        <v>6.81</v>
      </c>
      <c r="O43" s="814" t="s">
        <v>6860</v>
      </c>
      <c r="P43" s="833" t="s">
        <v>6936</v>
      </c>
      <c r="Q43" s="819">
        <f t="shared" si="0"/>
        <v>1</v>
      </c>
      <c r="R43" s="819">
        <f t="shared" si="0"/>
        <v>0.49</v>
      </c>
      <c r="S43" s="830">
        <f t="shared" si="1"/>
        <v>6.81</v>
      </c>
      <c r="T43" s="830">
        <f t="shared" si="2"/>
        <v>2</v>
      </c>
      <c r="U43" s="830">
        <f t="shared" si="3"/>
        <v>-4.8099999999999996</v>
      </c>
      <c r="V43" s="834">
        <f t="shared" si="4"/>
        <v>0.29368575624082233</v>
      </c>
      <c r="W43" s="820"/>
    </row>
    <row r="44" spans="1:23" ht="14.4" customHeight="1" x14ac:dyDescent="0.3">
      <c r="A44" s="881" t="s">
        <v>6937</v>
      </c>
      <c r="B44" s="830">
        <v>5</v>
      </c>
      <c r="C44" s="831">
        <v>1.61</v>
      </c>
      <c r="D44" s="832">
        <v>3</v>
      </c>
      <c r="E44" s="835">
        <v>4</v>
      </c>
      <c r="F44" s="815">
        <v>1.29</v>
      </c>
      <c r="G44" s="816">
        <v>3.3</v>
      </c>
      <c r="H44" s="811">
        <v>6</v>
      </c>
      <c r="I44" s="812">
        <v>1.93</v>
      </c>
      <c r="J44" s="813">
        <v>2.5</v>
      </c>
      <c r="K44" s="817">
        <v>0.32</v>
      </c>
      <c r="L44" s="814">
        <v>1</v>
      </c>
      <c r="M44" s="814">
        <v>10</v>
      </c>
      <c r="N44" s="818">
        <v>3.31</v>
      </c>
      <c r="O44" s="814" t="s">
        <v>6860</v>
      </c>
      <c r="P44" s="833" t="s">
        <v>6938</v>
      </c>
      <c r="Q44" s="819">
        <f t="shared" si="0"/>
        <v>1</v>
      </c>
      <c r="R44" s="819">
        <f t="shared" si="0"/>
        <v>0.31999999999999984</v>
      </c>
      <c r="S44" s="830">
        <f t="shared" si="1"/>
        <v>19.86</v>
      </c>
      <c r="T44" s="830">
        <f t="shared" si="2"/>
        <v>15</v>
      </c>
      <c r="U44" s="830">
        <f t="shared" si="3"/>
        <v>-4.8599999999999994</v>
      </c>
      <c r="V44" s="834">
        <f t="shared" si="4"/>
        <v>0.75528700906344415</v>
      </c>
      <c r="W44" s="820">
        <v>0.69</v>
      </c>
    </row>
    <row r="45" spans="1:23" ht="14.4" customHeight="1" x14ac:dyDescent="0.3">
      <c r="A45" s="881" t="s">
        <v>6939</v>
      </c>
      <c r="B45" s="830">
        <v>1</v>
      </c>
      <c r="C45" s="831">
        <v>0.76</v>
      </c>
      <c r="D45" s="832">
        <v>16</v>
      </c>
      <c r="E45" s="835"/>
      <c r="F45" s="815"/>
      <c r="G45" s="816"/>
      <c r="H45" s="811">
        <v>2</v>
      </c>
      <c r="I45" s="812">
        <v>1.7</v>
      </c>
      <c r="J45" s="821">
        <v>15.5</v>
      </c>
      <c r="K45" s="817">
        <v>0.68</v>
      </c>
      <c r="L45" s="814">
        <v>3</v>
      </c>
      <c r="M45" s="814">
        <v>25</v>
      </c>
      <c r="N45" s="818">
        <v>8.49</v>
      </c>
      <c r="O45" s="814" t="s">
        <v>6860</v>
      </c>
      <c r="P45" s="833" t="s">
        <v>6940</v>
      </c>
      <c r="Q45" s="819">
        <f t="shared" si="0"/>
        <v>1</v>
      </c>
      <c r="R45" s="819">
        <f t="shared" si="0"/>
        <v>0.94</v>
      </c>
      <c r="S45" s="830">
        <f t="shared" si="1"/>
        <v>16.98</v>
      </c>
      <c r="T45" s="830">
        <f t="shared" si="2"/>
        <v>31</v>
      </c>
      <c r="U45" s="830">
        <f t="shared" si="3"/>
        <v>14.02</v>
      </c>
      <c r="V45" s="834">
        <f t="shared" si="4"/>
        <v>1.8256772673733803</v>
      </c>
      <c r="W45" s="820">
        <v>19.510000000000002</v>
      </c>
    </row>
    <row r="46" spans="1:23" ht="14.4" customHeight="1" x14ac:dyDescent="0.3">
      <c r="A46" s="882" t="s">
        <v>6941</v>
      </c>
      <c r="B46" s="875"/>
      <c r="C46" s="877"/>
      <c r="D46" s="836"/>
      <c r="E46" s="868"/>
      <c r="F46" s="869"/>
      <c r="G46" s="826"/>
      <c r="H46" s="878">
        <v>1</v>
      </c>
      <c r="I46" s="879">
        <v>1.1000000000000001</v>
      </c>
      <c r="J46" s="829">
        <v>15</v>
      </c>
      <c r="K46" s="871">
        <v>0.89</v>
      </c>
      <c r="L46" s="870">
        <v>4</v>
      </c>
      <c r="M46" s="870">
        <v>32</v>
      </c>
      <c r="N46" s="872">
        <v>10.72</v>
      </c>
      <c r="O46" s="870" t="s">
        <v>6860</v>
      </c>
      <c r="P46" s="873" t="s">
        <v>6942</v>
      </c>
      <c r="Q46" s="874">
        <f t="shared" si="0"/>
        <v>1</v>
      </c>
      <c r="R46" s="874">
        <f t="shared" si="0"/>
        <v>1.1000000000000001</v>
      </c>
      <c r="S46" s="875">
        <f t="shared" si="1"/>
        <v>10.72</v>
      </c>
      <c r="T46" s="875">
        <f t="shared" si="2"/>
        <v>15</v>
      </c>
      <c r="U46" s="875">
        <f t="shared" si="3"/>
        <v>4.2799999999999994</v>
      </c>
      <c r="V46" s="876">
        <f t="shared" si="4"/>
        <v>1.3992537313432836</v>
      </c>
      <c r="W46" s="827">
        <v>4.28</v>
      </c>
    </row>
    <row r="47" spans="1:23" ht="14.4" customHeight="1" x14ac:dyDescent="0.3">
      <c r="A47" s="882" t="s">
        <v>6943</v>
      </c>
      <c r="B47" s="875"/>
      <c r="C47" s="877"/>
      <c r="D47" s="836"/>
      <c r="E47" s="868">
        <v>1</v>
      </c>
      <c r="F47" s="869">
        <v>4.22</v>
      </c>
      <c r="G47" s="826">
        <v>45</v>
      </c>
      <c r="H47" s="878"/>
      <c r="I47" s="879"/>
      <c r="J47" s="828"/>
      <c r="K47" s="871">
        <v>1.68</v>
      </c>
      <c r="L47" s="870">
        <v>5</v>
      </c>
      <c r="M47" s="870">
        <v>43</v>
      </c>
      <c r="N47" s="872">
        <v>14.49</v>
      </c>
      <c r="O47" s="870" t="s">
        <v>6860</v>
      </c>
      <c r="P47" s="873" t="s">
        <v>6944</v>
      </c>
      <c r="Q47" s="874">
        <f t="shared" si="0"/>
        <v>0</v>
      </c>
      <c r="R47" s="874">
        <f t="shared" si="0"/>
        <v>0</v>
      </c>
      <c r="S47" s="875" t="str">
        <f t="shared" si="1"/>
        <v/>
      </c>
      <c r="T47" s="875" t="str">
        <f t="shared" si="2"/>
        <v/>
      </c>
      <c r="U47" s="875" t="str">
        <f t="shared" si="3"/>
        <v/>
      </c>
      <c r="V47" s="876" t="str">
        <f t="shared" si="4"/>
        <v/>
      </c>
      <c r="W47" s="827"/>
    </row>
    <row r="48" spans="1:23" ht="14.4" customHeight="1" x14ac:dyDescent="0.3">
      <c r="A48" s="881" t="s">
        <v>6945</v>
      </c>
      <c r="B48" s="830">
        <v>2</v>
      </c>
      <c r="C48" s="831">
        <v>1.65</v>
      </c>
      <c r="D48" s="832">
        <v>14.5</v>
      </c>
      <c r="E48" s="811">
        <v>2</v>
      </c>
      <c r="F48" s="812">
        <v>1.89</v>
      </c>
      <c r="G48" s="813">
        <v>13.5</v>
      </c>
      <c r="H48" s="814">
        <v>1</v>
      </c>
      <c r="I48" s="815">
        <v>0.82</v>
      </c>
      <c r="J48" s="821">
        <v>11</v>
      </c>
      <c r="K48" s="817">
        <v>0.82</v>
      </c>
      <c r="L48" s="814">
        <v>3</v>
      </c>
      <c r="M48" s="814">
        <v>30</v>
      </c>
      <c r="N48" s="818">
        <v>9.84</v>
      </c>
      <c r="O48" s="814" t="s">
        <v>6860</v>
      </c>
      <c r="P48" s="833" t="s">
        <v>6946</v>
      </c>
      <c r="Q48" s="819">
        <f t="shared" si="0"/>
        <v>-1</v>
      </c>
      <c r="R48" s="819">
        <f t="shared" si="0"/>
        <v>-0.83</v>
      </c>
      <c r="S48" s="830">
        <f t="shared" si="1"/>
        <v>9.84</v>
      </c>
      <c r="T48" s="830">
        <f t="shared" si="2"/>
        <v>11</v>
      </c>
      <c r="U48" s="830">
        <f t="shared" si="3"/>
        <v>1.1600000000000001</v>
      </c>
      <c r="V48" s="834">
        <f t="shared" si="4"/>
        <v>1.1178861788617886</v>
      </c>
      <c r="W48" s="820">
        <v>1.1599999999999999</v>
      </c>
    </row>
    <row r="49" spans="1:23" ht="14.4" customHeight="1" x14ac:dyDescent="0.3">
      <c r="A49" s="881" t="s">
        <v>6947</v>
      </c>
      <c r="B49" s="830"/>
      <c r="C49" s="831"/>
      <c r="D49" s="832"/>
      <c r="E49" s="835"/>
      <c r="F49" s="815"/>
      <c r="G49" s="816"/>
      <c r="H49" s="811">
        <v>1</v>
      </c>
      <c r="I49" s="812">
        <v>0.43</v>
      </c>
      <c r="J49" s="813">
        <v>5</v>
      </c>
      <c r="K49" s="817">
        <v>0.43</v>
      </c>
      <c r="L49" s="814">
        <v>2</v>
      </c>
      <c r="M49" s="814">
        <v>18</v>
      </c>
      <c r="N49" s="818">
        <v>6</v>
      </c>
      <c r="O49" s="814" t="s">
        <v>6860</v>
      </c>
      <c r="P49" s="833" t="s">
        <v>6948</v>
      </c>
      <c r="Q49" s="819">
        <f t="shared" si="0"/>
        <v>1</v>
      </c>
      <c r="R49" s="819">
        <f t="shared" si="0"/>
        <v>0.43</v>
      </c>
      <c r="S49" s="830">
        <f t="shared" si="1"/>
        <v>6</v>
      </c>
      <c r="T49" s="830">
        <f t="shared" si="2"/>
        <v>5</v>
      </c>
      <c r="U49" s="830">
        <f t="shared" si="3"/>
        <v>-1</v>
      </c>
      <c r="V49" s="834">
        <f t="shared" si="4"/>
        <v>0.83333333333333337</v>
      </c>
      <c r="W49" s="820"/>
    </row>
    <row r="50" spans="1:23" ht="14.4" customHeight="1" x14ac:dyDescent="0.3">
      <c r="A50" s="881" t="s">
        <v>6949</v>
      </c>
      <c r="B50" s="830">
        <v>12</v>
      </c>
      <c r="C50" s="831">
        <v>5.03</v>
      </c>
      <c r="D50" s="832">
        <v>2.4</v>
      </c>
      <c r="E50" s="811">
        <v>13</v>
      </c>
      <c r="F50" s="812">
        <v>5.24</v>
      </c>
      <c r="G50" s="813">
        <v>2.7</v>
      </c>
      <c r="H50" s="814">
        <v>9</v>
      </c>
      <c r="I50" s="815">
        <v>3.82</v>
      </c>
      <c r="J50" s="816">
        <v>4.8</v>
      </c>
      <c r="K50" s="817">
        <v>0.42</v>
      </c>
      <c r="L50" s="814">
        <v>2</v>
      </c>
      <c r="M50" s="814">
        <v>19</v>
      </c>
      <c r="N50" s="818">
        <v>6.46</v>
      </c>
      <c r="O50" s="814" t="s">
        <v>6860</v>
      </c>
      <c r="P50" s="833" t="s">
        <v>6950</v>
      </c>
      <c r="Q50" s="819">
        <f t="shared" si="0"/>
        <v>-3</v>
      </c>
      <c r="R50" s="819">
        <f t="shared" si="0"/>
        <v>-1.2100000000000004</v>
      </c>
      <c r="S50" s="830">
        <f t="shared" si="1"/>
        <v>58.14</v>
      </c>
      <c r="T50" s="830">
        <f t="shared" si="2"/>
        <v>43.199999999999996</v>
      </c>
      <c r="U50" s="830">
        <f t="shared" si="3"/>
        <v>-14.940000000000005</v>
      </c>
      <c r="V50" s="834">
        <f t="shared" si="4"/>
        <v>0.7430340557275541</v>
      </c>
      <c r="W50" s="820">
        <v>17.079999999999998</v>
      </c>
    </row>
    <row r="51" spans="1:23" ht="14.4" customHeight="1" x14ac:dyDescent="0.3">
      <c r="A51" s="882" t="s">
        <v>6951</v>
      </c>
      <c r="B51" s="875">
        <v>1</v>
      </c>
      <c r="C51" s="877">
        <v>0.52</v>
      </c>
      <c r="D51" s="836">
        <v>9</v>
      </c>
      <c r="E51" s="878"/>
      <c r="F51" s="879"/>
      <c r="G51" s="828"/>
      <c r="H51" s="870">
        <v>1</v>
      </c>
      <c r="I51" s="869">
        <v>0.35</v>
      </c>
      <c r="J51" s="826">
        <v>2</v>
      </c>
      <c r="K51" s="871">
        <v>0.52</v>
      </c>
      <c r="L51" s="870">
        <v>3</v>
      </c>
      <c r="M51" s="870">
        <v>23</v>
      </c>
      <c r="N51" s="872">
        <v>7.8</v>
      </c>
      <c r="O51" s="870" t="s">
        <v>6860</v>
      </c>
      <c r="P51" s="873" t="s">
        <v>6952</v>
      </c>
      <c r="Q51" s="874">
        <f t="shared" si="0"/>
        <v>0</v>
      </c>
      <c r="R51" s="874">
        <f t="shared" si="0"/>
        <v>-0.17000000000000004</v>
      </c>
      <c r="S51" s="875">
        <f t="shared" si="1"/>
        <v>7.8</v>
      </c>
      <c r="T51" s="875">
        <f t="shared" si="2"/>
        <v>2</v>
      </c>
      <c r="U51" s="875">
        <f t="shared" si="3"/>
        <v>-5.8</v>
      </c>
      <c r="V51" s="876">
        <f t="shared" si="4"/>
        <v>0.25641025641025644</v>
      </c>
      <c r="W51" s="827"/>
    </row>
    <row r="52" spans="1:23" ht="14.4" customHeight="1" x14ac:dyDescent="0.3">
      <c r="A52" s="881" t="s">
        <v>6953</v>
      </c>
      <c r="B52" s="830">
        <v>2</v>
      </c>
      <c r="C52" s="831">
        <v>1.01</v>
      </c>
      <c r="D52" s="832">
        <v>16</v>
      </c>
      <c r="E52" s="811">
        <v>10</v>
      </c>
      <c r="F52" s="812">
        <v>5.37</v>
      </c>
      <c r="G52" s="813">
        <v>8</v>
      </c>
      <c r="H52" s="814">
        <v>9</v>
      </c>
      <c r="I52" s="815">
        <v>5.07</v>
      </c>
      <c r="J52" s="816">
        <v>7</v>
      </c>
      <c r="K52" s="817">
        <v>0.51</v>
      </c>
      <c r="L52" s="814">
        <v>2</v>
      </c>
      <c r="M52" s="814">
        <v>22</v>
      </c>
      <c r="N52" s="818">
        <v>7.41</v>
      </c>
      <c r="O52" s="814" t="s">
        <v>6860</v>
      </c>
      <c r="P52" s="833" t="s">
        <v>6954</v>
      </c>
      <c r="Q52" s="819">
        <f t="shared" si="0"/>
        <v>7</v>
      </c>
      <c r="R52" s="819">
        <f t="shared" si="0"/>
        <v>4.0600000000000005</v>
      </c>
      <c r="S52" s="830">
        <f t="shared" si="1"/>
        <v>66.69</v>
      </c>
      <c r="T52" s="830">
        <f t="shared" si="2"/>
        <v>63</v>
      </c>
      <c r="U52" s="830">
        <f t="shared" si="3"/>
        <v>-3.6899999999999977</v>
      </c>
      <c r="V52" s="834">
        <f t="shared" si="4"/>
        <v>0.94466936572199733</v>
      </c>
      <c r="W52" s="820">
        <v>29.18</v>
      </c>
    </row>
    <row r="53" spans="1:23" ht="14.4" customHeight="1" x14ac:dyDescent="0.3">
      <c r="A53" s="882" t="s">
        <v>6955</v>
      </c>
      <c r="B53" s="875">
        <v>2</v>
      </c>
      <c r="C53" s="877">
        <v>1.55</v>
      </c>
      <c r="D53" s="836">
        <v>8</v>
      </c>
      <c r="E53" s="878">
        <v>1</v>
      </c>
      <c r="F53" s="879">
        <v>0.46</v>
      </c>
      <c r="G53" s="828">
        <v>2</v>
      </c>
      <c r="H53" s="870"/>
      <c r="I53" s="869"/>
      <c r="J53" s="826"/>
      <c r="K53" s="871">
        <v>0.67</v>
      </c>
      <c r="L53" s="870">
        <v>3</v>
      </c>
      <c r="M53" s="870">
        <v>28</v>
      </c>
      <c r="N53" s="872">
        <v>9.34</v>
      </c>
      <c r="O53" s="870" t="s">
        <v>6860</v>
      </c>
      <c r="P53" s="873" t="s">
        <v>6956</v>
      </c>
      <c r="Q53" s="874">
        <f t="shared" si="0"/>
        <v>-2</v>
      </c>
      <c r="R53" s="874">
        <f t="shared" si="0"/>
        <v>-1.55</v>
      </c>
      <c r="S53" s="875" t="str">
        <f t="shared" si="1"/>
        <v/>
      </c>
      <c r="T53" s="875" t="str">
        <f t="shared" si="2"/>
        <v/>
      </c>
      <c r="U53" s="875" t="str">
        <f t="shared" si="3"/>
        <v/>
      </c>
      <c r="V53" s="876" t="str">
        <f t="shared" si="4"/>
        <v/>
      </c>
      <c r="W53" s="827"/>
    </row>
    <row r="54" spans="1:23" ht="14.4" customHeight="1" x14ac:dyDescent="0.3">
      <c r="A54" s="881" t="s">
        <v>6957</v>
      </c>
      <c r="B54" s="830"/>
      <c r="C54" s="831"/>
      <c r="D54" s="832"/>
      <c r="E54" s="835">
        <v>1</v>
      </c>
      <c r="F54" s="815">
        <v>0.35</v>
      </c>
      <c r="G54" s="816">
        <v>2</v>
      </c>
      <c r="H54" s="811">
        <v>2</v>
      </c>
      <c r="I54" s="812">
        <v>1.17</v>
      </c>
      <c r="J54" s="813">
        <v>3</v>
      </c>
      <c r="K54" s="817">
        <v>0.35</v>
      </c>
      <c r="L54" s="814">
        <v>1</v>
      </c>
      <c r="M54" s="814">
        <v>13</v>
      </c>
      <c r="N54" s="818">
        <v>4.34</v>
      </c>
      <c r="O54" s="814" t="s">
        <v>6860</v>
      </c>
      <c r="P54" s="833" t="s">
        <v>6958</v>
      </c>
      <c r="Q54" s="819">
        <f t="shared" si="0"/>
        <v>2</v>
      </c>
      <c r="R54" s="819">
        <f t="shared" si="0"/>
        <v>1.17</v>
      </c>
      <c r="S54" s="830">
        <f t="shared" si="1"/>
        <v>8.68</v>
      </c>
      <c r="T54" s="830">
        <f t="shared" si="2"/>
        <v>6</v>
      </c>
      <c r="U54" s="830">
        <f t="shared" si="3"/>
        <v>-2.6799999999999997</v>
      </c>
      <c r="V54" s="834">
        <f t="shared" si="4"/>
        <v>0.69124423963133641</v>
      </c>
      <c r="W54" s="820"/>
    </row>
    <row r="55" spans="1:23" ht="14.4" customHeight="1" x14ac:dyDescent="0.3">
      <c r="A55" s="881" t="s">
        <v>6959</v>
      </c>
      <c r="B55" s="830">
        <v>7</v>
      </c>
      <c r="C55" s="831">
        <v>2.13</v>
      </c>
      <c r="D55" s="832">
        <v>2</v>
      </c>
      <c r="E55" s="811">
        <v>6</v>
      </c>
      <c r="F55" s="812">
        <v>1.83</v>
      </c>
      <c r="G55" s="813">
        <v>4.2</v>
      </c>
      <c r="H55" s="814">
        <v>7</v>
      </c>
      <c r="I55" s="815">
        <v>2.13</v>
      </c>
      <c r="J55" s="816">
        <v>2.7</v>
      </c>
      <c r="K55" s="817">
        <v>0.3</v>
      </c>
      <c r="L55" s="814">
        <v>1</v>
      </c>
      <c r="M55" s="814">
        <v>13</v>
      </c>
      <c r="N55" s="818">
        <v>4.1900000000000004</v>
      </c>
      <c r="O55" s="814" t="s">
        <v>6860</v>
      </c>
      <c r="P55" s="833" t="s">
        <v>6960</v>
      </c>
      <c r="Q55" s="819">
        <f t="shared" si="0"/>
        <v>0</v>
      </c>
      <c r="R55" s="819">
        <f t="shared" si="0"/>
        <v>0</v>
      </c>
      <c r="S55" s="830">
        <f t="shared" si="1"/>
        <v>29.330000000000002</v>
      </c>
      <c r="T55" s="830">
        <f t="shared" si="2"/>
        <v>18.900000000000002</v>
      </c>
      <c r="U55" s="830">
        <f t="shared" si="3"/>
        <v>-10.43</v>
      </c>
      <c r="V55" s="834">
        <f t="shared" si="4"/>
        <v>0.64439140811455853</v>
      </c>
      <c r="W55" s="820"/>
    </row>
    <row r="56" spans="1:23" ht="14.4" customHeight="1" x14ac:dyDescent="0.3">
      <c r="A56" s="882" t="s">
        <v>6961</v>
      </c>
      <c r="B56" s="875">
        <v>1</v>
      </c>
      <c r="C56" s="877">
        <v>0.46</v>
      </c>
      <c r="D56" s="836">
        <v>2</v>
      </c>
      <c r="E56" s="878">
        <v>3</v>
      </c>
      <c r="F56" s="879">
        <v>1.39</v>
      </c>
      <c r="G56" s="828">
        <v>2</v>
      </c>
      <c r="H56" s="870"/>
      <c r="I56" s="869"/>
      <c r="J56" s="826"/>
      <c r="K56" s="871">
        <v>0.46</v>
      </c>
      <c r="L56" s="870">
        <v>2</v>
      </c>
      <c r="M56" s="870">
        <v>18</v>
      </c>
      <c r="N56" s="872">
        <v>5.84</v>
      </c>
      <c r="O56" s="870" t="s">
        <v>6860</v>
      </c>
      <c r="P56" s="873" t="s">
        <v>6962</v>
      </c>
      <c r="Q56" s="874">
        <f t="shared" si="0"/>
        <v>-1</v>
      </c>
      <c r="R56" s="874">
        <f t="shared" si="0"/>
        <v>-0.46</v>
      </c>
      <c r="S56" s="875" t="str">
        <f t="shared" si="1"/>
        <v/>
      </c>
      <c r="T56" s="875" t="str">
        <f t="shared" si="2"/>
        <v/>
      </c>
      <c r="U56" s="875" t="str">
        <f t="shared" si="3"/>
        <v/>
      </c>
      <c r="V56" s="876" t="str">
        <f t="shared" si="4"/>
        <v/>
      </c>
      <c r="W56" s="827"/>
    </row>
    <row r="57" spans="1:23" ht="14.4" customHeight="1" x14ac:dyDescent="0.3">
      <c r="A57" s="881" t="s">
        <v>6963</v>
      </c>
      <c r="B57" s="830">
        <v>1</v>
      </c>
      <c r="C57" s="831">
        <v>0.45</v>
      </c>
      <c r="D57" s="832">
        <v>6</v>
      </c>
      <c r="E57" s="835">
        <v>1</v>
      </c>
      <c r="F57" s="815">
        <v>0.45</v>
      </c>
      <c r="G57" s="816">
        <v>3</v>
      </c>
      <c r="H57" s="811">
        <v>4</v>
      </c>
      <c r="I57" s="812">
        <v>1.79</v>
      </c>
      <c r="J57" s="813">
        <v>3.8</v>
      </c>
      <c r="K57" s="817">
        <v>0.45</v>
      </c>
      <c r="L57" s="814">
        <v>1</v>
      </c>
      <c r="M57" s="814">
        <v>12</v>
      </c>
      <c r="N57" s="818">
        <v>4.12</v>
      </c>
      <c r="O57" s="814" t="s">
        <v>6860</v>
      </c>
      <c r="P57" s="833" t="s">
        <v>6964</v>
      </c>
      <c r="Q57" s="819">
        <f t="shared" si="0"/>
        <v>3</v>
      </c>
      <c r="R57" s="819">
        <f t="shared" si="0"/>
        <v>1.34</v>
      </c>
      <c r="S57" s="830">
        <f t="shared" si="1"/>
        <v>16.48</v>
      </c>
      <c r="T57" s="830">
        <f t="shared" si="2"/>
        <v>15.2</v>
      </c>
      <c r="U57" s="830">
        <f t="shared" si="3"/>
        <v>-1.2800000000000011</v>
      </c>
      <c r="V57" s="834">
        <f t="shared" si="4"/>
        <v>0.92233009708737856</v>
      </c>
      <c r="W57" s="820">
        <v>0.88</v>
      </c>
    </row>
    <row r="58" spans="1:23" ht="14.4" customHeight="1" x14ac:dyDescent="0.3">
      <c r="A58" s="881" t="s">
        <v>6965</v>
      </c>
      <c r="B58" s="830"/>
      <c r="C58" s="831"/>
      <c r="D58" s="832"/>
      <c r="E58" s="811">
        <v>2</v>
      </c>
      <c r="F58" s="812">
        <v>1.08</v>
      </c>
      <c r="G58" s="813">
        <v>3.5</v>
      </c>
      <c r="H58" s="814"/>
      <c r="I58" s="815"/>
      <c r="J58" s="816"/>
      <c r="K58" s="817">
        <v>0.54</v>
      </c>
      <c r="L58" s="814">
        <v>3</v>
      </c>
      <c r="M58" s="814">
        <v>28</v>
      </c>
      <c r="N58" s="818">
        <v>9.23</v>
      </c>
      <c r="O58" s="814" t="s">
        <v>6860</v>
      </c>
      <c r="P58" s="833" t="s">
        <v>6966</v>
      </c>
      <c r="Q58" s="819">
        <f t="shared" si="0"/>
        <v>0</v>
      </c>
      <c r="R58" s="819">
        <f t="shared" si="0"/>
        <v>0</v>
      </c>
      <c r="S58" s="830" t="str">
        <f t="shared" si="1"/>
        <v/>
      </c>
      <c r="T58" s="830" t="str">
        <f t="shared" si="2"/>
        <v/>
      </c>
      <c r="U58" s="830" t="str">
        <f t="shared" si="3"/>
        <v/>
      </c>
      <c r="V58" s="834" t="str">
        <f t="shared" si="4"/>
        <v/>
      </c>
      <c r="W58" s="820"/>
    </row>
    <row r="59" spans="1:23" ht="14.4" customHeight="1" x14ac:dyDescent="0.3">
      <c r="A59" s="881" t="s">
        <v>6967</v>
      </c>
      <c r="B59" s="830"/>
      <c r="C59" s="831"/>
      <c r="D59" s="832"/>
      <c r="E59" s="835"/>
      <c r="F59" s="815"/>
      <c r="G59" s="816"/>
      <c r="H59" s="811">
        <v>1</v>
      </c>
      <c r="I59" s="812">
        <v>0.25</v>
      </c>
      <c r="J59" s="821">
        <v>9</v>
      </c>
      <c r="K59" s="817">
        <v>0.25</v>
      </c>
      <c r="L59" s="814">
        <v>1</v>
      </c>
      <c r="M59" s="814">
        <v>9</v>
      </c>
      <c r="N59" s="818">
        <v>3.01</v>
      </c>
      <c r="O59" s="814" t="s">
        <v>6860</v>
      </c>
      <c r="P59" s="833" t="s">
        <v>6968</v>
      </c>
      <c r="Q59" s="819">
        <f t="shared" si="0"/>
        <v>1</v>
      </c>
      <c r="R59" s="819">
        <f t="shared" si="0"/>
        <v>0.25</v>
      </c>
      <c r="S59" s="830">
        <f t="shared" si="1"/>
        <v>3.01</v>
      </c>
      <c r="T59" s="830">
        <f t="shared" si="2"/>
        <v>9</v>
      </c>
      <c r="U59" s="830">
        <f t="shared" si="3"/>
        <v>5.99</v>
      </c>
      <c r="V59" s="834">
        <f t="shared" si="4"/>
        <v>2.9900332225913622</v>
      </c>
      <c r="W59" s="820">
        <v>5.99</v>
      </c>
    </row>
    <row r="60" spans="1:23" ht="14.4" customHeight="1" x14ac:dyDescent="0.3">
      <c r="A60" s="881" t="s">
        <v>6969</v>
      </c>
      <c r="B60" s="830"/>
      <c r="C60" s="831"/>
      <c r="D60" s="832"/>
      <c r="E60" s="835"/>
      <c r="F60" s="815"/>
      <c r="G60" s="816"/>
      <c r="H60" s="811">
        <v>1</v>
      </c>
      <c r="I60" s="812">
        <v>1.56</v>
      </c>
      <c r="J60" s="813">
        <v>5</v>
      </c>
      <c r="K60" s="817">
        <v>1.56</v>
      </c>
      <c r="L60" s="814">
        <v>2</v>
      </c>
      <c r="M60" s="814">
        <v>21</v>
      </c>
      <c r="N60" s="818">
        <v>6.89</v>
      </c>
      <c r="O60" s="814" t="s">
        <v>6860</v>
      </c>
      <c r="P60" s="833" t="s">
        <v>6970</v>
      </c>
      <c r="Q60" s="819">
        <f t="shared" si="0"/>
        <v>1</v>
      </c>
      <c r="R60" s="819">
        <f t="shared" si="0"/>
        <v>1.56</v>
      </c>
      <c r="S60" s="830">
        <f t="shared" si="1"/>
        <v>6.89</v>
      </c>
      <c r="T60" s="830">
        <f t="shared" si="2"/>
        <v>5</v>
      </c>
      <c r="U60" s="830">
        <f t="shared" si="3"/>
        <v>-1.8899999999999997</v>
      </c>
      <c r="V60" s="834">
        <f t="shared" si="4"/>
        <v>0.72568940493468803</v>
      </c>
      <c r="W60" s="820"/>
    </row>
    <row r="61" spans="1:23" ht="14.4" customHeight="1" x14ac:dyDescent="0.3">
      <c r="A61" s="881" t="s">
        <v>6971</v>
      </c>
      <c r="B61" s="830"/>
      <c r="C61" s="831"/>
      <c r="D61" s="832"/>
      <c r="E61" s="835">
        <v>2</v>
      </c>
      <c r="F61" s="815">
        <v>2.06</v>
      </c>
      <c r="G61" s="816">
        <v>5</v>
      </c>
      <c r="H61" s="811">
        <v>4</v>
      </c>
      <c r="I61" s="812">
        <v>5.28</v>
      </c>
      <c r="J61" s="821">
        <v>7.8</v>
      </c>
      <c r="K61" s="817">
        <v>1.03</v>
      </c>
      <c r="L61" s="814">
        <v>2</v>
      </c>
      <c r="M61" s="814">
        <v>19</v>
      </c>
      <c r="N61" s="818">
        <v>6.44</v>
      </c>
      <c r="O61" s="814" t="s">
        <v>6860</v>
      </c>
      <c r="P61" s="833" t="s">
        <v>6972</v>
      </c>
      <c r="Q61" s="819">
        <f t="shared" si="0"/>
        <v>4</v>
      </c>
      <c r="R61" s="819">
        <f t="shared" si="0"/>
        <v>5.28</v>
      </c>
      <c r="S61" s="830">
        <f t="shared" si="1"/>
        <v>25.76</v>
      </c>
      <c r="T61" s="830">
        <f t="shared" si="2"/>
        <v>31.2</v>
      </c>
      <c r="U61" s="830">
        <f t="shared" si="3"/>
        <v>5.4399999999999977</v>
      </c>
      <c r="V61" s="834">
        <f t="shared" si="4"/>
        <v>1.2111801242236024</v>
      </c>
      <c r="W61" s="820">
        <v>11.56</v>
      </c>
    </row>
    <row r="62" spans="1:23" ht="14.4" customHeight="1" x14ac:dyDescent="0.3">
      <c r="A62" s="882" t="s">
        <v>6973</v>
      </c>
      <c r="B62" s="875"/>
      <c r="C62" s="877"/>
      <c r="D62" s="836"/>
      <c r="E62" s="868"/>
      <c r="F62" s="869"/>
      <c r="G62" s="826"/>
      <c r="H62" s="878">
        <v>1</v>
      </c>
      <c r="I62" s="879">
        <v>2.58</v>
      </c>
      <c r="J62" s="829">
        <v>38</v>
      </c>
      <c r="K62" s="871">
        <v>1.73</v>
      </c>
      <c r="L62" s="870">
        <v>3</v>
      </c>
      <c r="M62" s="870">
        <v>31</v>
      </c>
      <c r="N62" s="872">
        <v>10.199999999999999</v>
      </c>
      <c r="O62" s="870" t="s">
        <v>6860</v>
      </c>
      <c r="P62" s="873" t="s">
        <v>6974</v>
      </c>
      <c r="Q62" s="874">
        <f t="shared" si="0"/>
        <v>1</v>
      </c>
      <c r="R62" s="874">
        <f t="shared" si="0"/>
        <v>2.58</v>
      </c>
      <c r="S62" s="875">
        <f t="shared" si="1"/>
        <v>10.199999999999999</v>
      </c>
      <c r="T62" s="875">
        <f t="shared" si="2"/>
        <v>38</v>
      </c>
      <c r="U62" s="875">
        <f t="shared" si="3"/>
        <v>27.8</v>
      </c>
      <c r="V62" s="876">
        <f t="shared" si="4"/>
        <v>3.7254901960784315</v>
      </c>
      <c r="W62" s="827">
        <v>27.8</v>
      </c>
    </row>
    <row r="63" spans="1:23" ht="14.4" customHeight="1" x14ac:dyDescent="0.3">
      <c r="A63" s="881" t="s">
        <v>6975</v>
      </c>
      <c r="B63" s="830"/>
      <c r="C63" s="831"/>
      <c r="D63" s="832"/>
      <c r="E63" s="835"/>
      <c r="F63" s="815"/>
      <c r="G63" s="816"/>
      <c r="H63" s="811">
        <v>1</v>
      </c>
      <c r="I63" s="812">
        <v>0.54</v>
      </c>
      <c r="J63" s="813">
        <v>2</v>
      </c>
      <c r="K63" s="817">
        <v>0.54</v>
      </c>
      <c r="L63" s="814">
        <v>2</v>
      </c>
      <c r="M63" s="814">
        <v>15</v>
      </c>
      <c r="N63" s="818">
        <v>5.16</v>
      </c>
      <c r="O63" s="814" t="s">
        <v>6860</v>
      </c>
      <c r="P63" s="833" t="s">
        <v>6976</v>
      </c>
      <c r="Q63" s="819">
        <f t="shared" si="0"/>
        <v>1</v>
      </c>
      <c r="R63" s="819">
        <f t="shared" si="0"/>
        <v>0.54</v>
      </c>
      <c r="S63" s="830">
        <f t="shared" si="1"/>
        <v>5.16</v>
      </c>
      <c r="T63" s="830">
        <f t="shared" si="2"/>
        <v>2</v>
      </c>
      <c r="U63" s="830">
        <f t="shared" si="3"/>
        <v>-3.16</v>
      </c>
      <c r="V63" s="834">
        <f t="shared" si="4"/>
        <v>0.38759689922480617</v>
      </c>
      <c r="W63" s="820"/>
    </row>
    <row r="64" spans="1:23" ht="14.4" customHeight="1" x14ac:dyDescent="0.3">
      <c r="A64" s="881" t="s">
        <v>6977</v>
      </c>
      <c r="B64" s="822">
        <v>1</v>
      </c>
      <c r="C64" s="823">
        <v>1.43</v>
      </c>
      <c r="D64" s="824">
        <v>7</v>
      </c>
      <c r="E64" s="835"/>
      <c r="F64" s="815"/>
      <c r="G64" s="816"/>
      <c r="H64" s="814"/>
      <c r="I64" s="815"/>
      <c r="J64" s="816"/>
      <c r="K64" s="817">
        <v>1.43</v>
      </c>
      <c r="L64" s="814">
        <v>4</v>
      </c>
      <c r="M64" s="814">
        <v>35</v>
      </c>
      <c r="N64" s="818">
        <v>11.68</v>
      </c>
      <c r="O64" s="814" t="s">
        <v>6860</v>
      </c>
      <c r="P64" s="833" t="s">
        <v>6978</v>
      </c>
      <c r="Q64" s="819">
        <f t="shared" si="0"/>
        <v>-1</v>
      </c>
      <c r="R64" s="819">
        <f t="shared" si="0"/>
        <v>-1.43</v>
      </c>
      <c r="S64" s="830" t="str">
        <f t="shared" si="1"/>
        <v/>
      </c>
      <c r="T64" s="830" t="str">
        <f t="shared" si="2"/>
        <v/>
      </c>
      <c r="U64" s="830" t="str">
        <f t="shared" si="3"/>
        <v/>
      </c>
      <c r="V64" s="834" t="str">
        <f t="shared" si="4"/>
        <v/>
      </c>
      <c r="W64" s="820"/>
    </row>
    <row r="65" spans="1:23" ht="14.4" customHeight="1" x14ac:dyDescent="0.3">
      <c r="A65" s="881" t="s">
        <v>6979</v>
      </c>
      <c r="B65" s="830">
        <v>1</v>
      </c>
      <c r="C65" s="831">
        <v>0.54</v>
      </c>
      <c r="D65" s="832">
        <v>13</v>
      </c>
      <c r="E65" s="811">
        <v>1</v>
      </c>
      <c r="F65" s="812">
        <v>0.55000000000000004</v>
      </c>
      <c r="G65" s="813">
        <v>19</v>
      </c>
      <c r="H65" s="814"/>
      <c r="I65" s="815"/>
      <c r="J65" s="816"/>
      <c r="K65" s="817">
        <v>0.54</v>
      </c>
      <c r="L65" s="814">
        <v>2</v>
      </c>
      <c r="M65" s="814">
        <v>21</v>
      </c>
      <c r="N65" s="818">
        <v>6.95</v>
      </c>
      <c r="O65" s="814" t="s">
        <v>6860</v>
      </c>
      <c r="P65" s="833" t="s">
        <v>6980</v>
      </c>
      <c r="Q65" s="819">
        <f t="shared" si="0"/>
        <v>-1</v>
      </c>
      <c r="R65" s="819">
        <f t="shared" si="0"/>
        <v>-0.54</v>
      </c>
      <c r="S65" s="830" t="str">
        <f t="shared" si="1"/>
        <v/>
      </c>
      <c r="T65" s="830" t="str">
        <f t="shared" si="2"/>
        <v/>
      </c>
      <c r="U65" s="830" t="str">
        <f t="shared" si="3"/>
        <v/>
      </c>
      <c r="V65" s="834" t="str">
        <f t="shared" si="4"/>
        <v/>
      </c>
      <c r="W65" s="820"/>
    </row>
    <row r="66" spans="1:23" ht="14.4" customHeight="1" x14ac:dyDescent="0.3">
      <c r="A66" s="881" t="s">
        <v>6981</v>
      </c>
      <c r="B66" s="830"/>
      <c r="C66" s="831"/>
      <c r="D66" s="832"/>
      <c r="E66" s="835"/>
      <c r="F66" s="815"/>
      <c r="G66" s="816"/>
      <c r="H66" s="811">
        <v>1</v>
      </c>
      <c r="I66" s="812">
        <v>3.19</v>
      </c>
      <c r="J66" s="813">
        <v>9</v>
      </c>
      <c r="K66" s="817">
        <v>1.51</v>
      </c>
      <c r="L66" s="814">
        <v>3</v>
      </c>
      <c r="M66" s="814">
        <v>28</v>
      </c>
      <c r="N66" s="818">
        <v>9.32</v>
      </c>
      <c r="O66" s="814" t="s">
        <v>6860</v>
      </c>
      <c r="P66" s="833" t="s">
        <v>6982</v>
      </c>
      <c r="Q66" s="819">
        <f t="shared" si="0"/>
        <v>1</v>
      </c>
      <c r="R66" s="819">
        <f t="shared" si="0"/>
        <v>3.19</v>
      </c>
      <c r="S66" s="830">
        <f t="shared" si="1"/>
        <v>9.32</v>
      </c>
      <c r="T66" s="830">
        <f t="shared" si="2"/>
        <v>9</v>
      </c>
      <c r="U66" s="830">
        <f t="shared" si="3"/>
        <v>-0.32000000000000028</v>
      </c>
      <c r="V66" s="834">
        <f t="shared" si="4"/>
        <v>0.96566523605150212</v>
      </c>
      <c r="W66" s="820"/>
    </row>
    <row r="67" spans="1:23" ht="14.4" customHeight="1" x14ac:dyDescent="0.3">
      <c r="A67" s="881" t="s">
        <v>6983</v>
      </c>
      <c r="B67" s="830">
        <v>2</v>
      </c>
      <c r="C67" s="831">
        <v>2.56</v>
      </c>
      <c r="D67" s="832">
        <v>9.5</v>
      </c>
      <c r="E67" s="835">
        <v>1</v>
      </c>
      <c r="F67" s="815">
        <v>1.28</v>
      </c>
      <c r="G67" s="816">
        <v>3</v>
      </c>
      <c r="H67" s="811">
        <v>2</v>
      </c>
      <c r="I67" s="812">
        <v>5.32</v>
      </c>
      <c r="J67" s="821">
        <v>36.5</v>
      </c>
      <c r="K67" s="817">
        <v>1.28</v>
      </c>
      <c r="L67" s="814">
        <v>3</v>
      </c>
      <c r="M67" s="814">
        <v>24</v>
      </c>
      <c r="N67" s="818">
        <v>8.0500000000000007</v>
      </c>
      <c r="O67" s="814" t="s">
        <v>6860</v>
      </c>
      <c r="P67" s="833" t="s">
        <v>6984</v>
      </c>
      <c r="Q67" s="819">
        <f t="shared" si="0"/>
        <v>0</v>
      </c>
      <c r="R67" s="819">
        <f t="shared" si="0"/>
        <v>2.7600000000000002</v>
      </c>
      <c r="S67" s="830">
        <f t="shared" si="1"/>
        <v>16.100000000000001</v>
      </c>
      <c r="T67" s="830">
        <f t="shared" si="2"/>
        <v>73</v>
      </c>
      <c r="U67" s="830">
        <f t="shared" si="3"/>
        <v>56.9</v>
      </c>
      <c r="V67" s="834">
        <f t="shared" si="4"/>
        <v>4.5341614906832293</v>
      </c>
      <c r="W67" s="820">
        <v>56.9</v>
      </c>
    </row>
    <row r="68" spans="1:23" ht="14.4" customHeight="1" x14ac:dyDescent="0.3">
      <c r="A68" s="881" t="s">
        <v>6985</v>
      </c>
      <c r="B68" s="830">
        <v>1</v>
      </c>
      <c r="C68" s="831">
        <v>1.54</v>
      </c>
      <c r="D68" s="832">
        <v>38</v>
      </c>
      <c r="E68" s="811">
        <v>1</v>
      </c>
      <c r="F68" s="812">
        <v>0.39</v>
      </c>
      <c r="G68" s="813">
        <v>12</v>
      </c>
      <c r="H68" s="814"/>
      <c r="I68" s="815"/>
      <c r="J68" s="816"/>
      <c r="K68" s="817">
        <v>0.39</v>
      </c>
      <c r="L68" s="814">
        <v>2</v>
      </c>
      <c r="M68" s="814">
        <v>14</v>
      </c>
      <c r="N68" s="818">
        <v>4.6100000000000003</v>
      </c>
      <c r="O68" s="814" t="s">
        <v>6860</v>
      </c>
      <c r="P68" s="833" t="s">
        <v>6986</v>
      </c>
      <c r="Q68" s="819">
        <f t="shared" si="0"/>
        <v>-1</v>
      </c>
      <c r="R68" s="819">
        <f t="shared" si="0"/>
        <v>-1.54</v>
      </c>
      <c r="S68" s="830" t="str">
        <f t="shared" si="1"/>
        <v/>
      </c>
      <c r="T68" s="830" t="str">
        <f t="shared" si="2"/>
        <v/>
      </c>
      <c r="U68" s="830" t="str">
        <f t="shared" si="3"/>
        <v/>
      </c>
      <c r="V68" s="834" t="str">
        <f t="shared" si="4"/>
        <v/>
      </c>
      <c r="W68" s="820"/>
    </row>
    <row r="69" spans="1:23" ht="14.4" customHeight="1" x14ac:dyDescent="0.3">
      <c r="A69" s="881" t="s">
        <v>6987</v>
      </c>
      <c r="B69" s="822">
        <v>1</v>
      </c>
      <c r="C69" s="823">
        <v>0.26</v>
      </c>
      <c r="D69" s="824">
        <v>3</v>
      </c>
      <c r="E69" s="835"/>
      <c r="F69" s="815"/>
      <c r="G69" s="816"/>
      <c r="H69" s="814"/>
      <c r="I69" s="815"/>
      <c r="J69" s="816"/>
      <c r="K69" s="817">
        <v>0.26</v>
      </c>
      <c r="L69" s="814">
        <v>1</v>
      </c>
      <c r="M69" s="814">
        <v>9</v>
      </c>
      <c r="N69" s="818">
        <v>2.83</v>
      </c>
      <c r="O69" s="814" t="s">
        <v>6860</v>
      </c>
      <c r="P69" s="833" t="s">
        <v>6988</v>
      </c>
      <c r="Q69" s="819">
        <f t="shared" si="0"/>
        <v>-1</v>
      </c>
      <c r="R69" s="819">
        <f t="shared" si="0"/>
        <v>-0.26</v>
      </c>
      <c r="S69" s="830" t="str">
        <f t="shared" si="1"/>
        <v/>
      </c>
      <c r="T69" s="830" t="str">
        <f t="shared" si="2"/>
        <v/>
      </c>
      <c r="U69" s="830" t="str">
        <f t="shared" si="3"/>
        <v/>
      </c>
      <c r="V69" s="834" t="str">
        <f t="shared" si="4"/>
        <v/>
      </c>
      <c r="W69" s="820"/>
    </row>
    <row r="70" spans="1:23" ht="14.4" customHeight="1" x14ac:dyDescent="0.3">
      <c r="A70" s="881" t="s">
        <v>6989</v>
      </c>
      <c r="B70" s="822">
        <v>8</v>
      </c>
      <c r="C70" s="823">
        <v>9.0299999999999994</v>
      </c>
      <c r="D70" s="824">
        <v>4.8</v>
      </c>
      <c r="E70" s="835">
        <v>4</v>
      </c>
      <c r="F70" s="815">
        <v>4.01</v>
      </c>
      <c r="G70" s="816">
        <v>8.3000000000000007</v>
      </c>
      <c r="H70" s="814">
        <v>2</v>
      </c>
      <c r="I70" s="815">
        <v>2.0099999999999998</v>
      </c>
      <c r="J70" s="816">
        <v>4</v>
      </c>
      <c r="K70" s="817">
        <v>1</v>
      </c>
      <c r="L70" s="814">
        <v>2</v>
      </c>
      <c r="M70" s="814">
        <v>17</v>
      </c>
      <c r="N70" s="818">
        <v>5.53</v>
      </c>
      <c r="O70" s="814" t="s">
        <v>6860</v>
      </c>
      <c r="P70" s="833" t="s">
        <v>6990</v>
      </c>
      <c r="Q70" s="819">
        <f t="shared" ref="Q70:R73" si="5">H70-B70</f>
        <v>-6</v>
      </c>
      <c r="R70" s="819">
        <f t="shared" si="5"/>
        <v>-7.02</v>
      </c>
      <c r="S70" s="830">
        <f>IF(H70=0,"",H70*N70)</f>
        <v>11.06</v>
      </c>
      <c r="T70" s="830">
        <f>IF(H70=0,"",H70*J70)</f>
        <v>8</v>
      </c>
      <c r="U70" s="830">
        <f>IF(H70=0,"",T70-S70)</f>
        <v>-3.0600000000000005</v>
      </c>
      <c r="V70" s="834">
        <f>IF(H70=0,"",T70/S70)</f>
        <v>0.72332730560578662</v>
      </c>
      <c r="W70" s="820"/>
    </row>
    <row r="71" spans="1:23" ht="14.4" customHeight="1" x14ac:dyDescent="0.3">
      <c r="A71" s="881" t="s">
        <v>6991</v>
      </c>
      <c r="B71" s="830">
        <v>5</v>
      </c>
      <c r="C71" s="831">
        <v>3.4</v>
      </c>
      <c r="D71" s="832">
        <v>3.8</v>
      </c>
      <c r="E71" s="811">
        <v>7</v>
      </c>
      <c r="F71" s="812">
        <v>4.9800000000000004</v>
      </c>
      <c r="G71" s="813">
        <v>4.3</v>
      </c>
      <c r="H71" s="814">
        <v>2</v>
      </c>
      <c r="I71" s="815">
        <v>1.49</v>
      </c>
      <c r="J71" s="821">
        <v>10.5</v>
      </c>
      <c r="K71" s="817">
        <v>0.68</v>
      </c>
      <c r="L71" s="814">
        <v>2</v>
      </c>
      <c r="M71" s="814">
        <v>15</v>
      </c>
      <c r="N71" s="818">
        <v>5.01</v>
      </c>
      <c r="O71" s="814" t="s">
        <v>6860</v>
      </c>
      <c r="P71" s="833" t="s">
        <v>6992</v>
      </c>
      <c r="Q71" s="819">
        <f t="shared" si="5"/>
        <v>-3</v>
      </c>
      <c r="R71" s="819">
        <f t="shared" si="5"/>
        <v>-1.91</v>
      </c>
      <c r="S71" s="830">
        <f>IF(H71=0,"",H71*N71)</f>
        <v>10.02</v>
      </c>
      <c r="T71" s="830">
        <f>IF(H71=0,"",H71*J71)</f>
        <v>21</v>
      </c>
      <c r="U71" s="830">
        <f>IF(H71=0,"",T71-S71)</f>
        <v>10.98</v>
      </c>
      <c r="V71" s="834">
        <f>IF(H71=0,"",T71/S71)</f>
        <v>2.0958083832335328</v>
      </c>
      <c r="W71" s="820">
        <v>10.98</v>
      </c>
    </row>
    <row r="72" spans="1:23" ht="14.4" customHeight="1" x14ac:dyDescent="0.3">
      <c r="A72" s="882" t="s">
        <v>6993</v>
      </c>
      <c r="B72" s="875">
        <v>1</v>
      </c>
      <c r="C72" s="877">
        <v>1.99</v>
      </c>
      <c r="D72" s="836">
        <v>4</v>
      </c>
      <c r="E72" s="878"/>
      <c r="F72" s="879"/>
      <c r="G72" s="828"/>
      <c r="H72" s="870"/>
      <c r="I72" s="869"/>
      <c r="J72" s="826"/>
      <c r="K72" s="871">
        <v>2.44</v>
      </c>
      <c r="L72" s="870">
        <v>5</v>
      </c>
      <c r="M72" s="870">
        <v>46</v>
      </c>
      <c r="N72" s="872">
        <v>15.42</v>
      </c>
      <c r="O72" s="870" t="s">
        <v>6860</v>
      </c>
      <c r="P72" s="873" t="s">
        <v>6994</v>
      </c>
      <c r="Q72" s="874">
        <f t="shared" si="5"/>
        <v>-1</v>
      </c>
      <c r="R72" s="874">
        <f t="shared" si="5"/>
        <v>-1.99</v>
      </c>
      <c r="S72" s="875" t="str">
        <f>IF(H72=0,"",H72*N72)</f>
        <v/>
      </c>
      <c r="T72" s="875" t="str">
        <f>IF(H72=0,"",H72*J72)</f>
        <v/>
      </c>
      <c r="U72" s="875" t="str">
        <f>IF(H72=0,"",T72-S72)</f>
        <v/>
      </c>
      <c r="V72" s="876" t="str">
        <f>IF(H72=0,"",T72/S72)</f>
        <v/>
      </c>
      <c r="W72" s="827"/>
    </row>
    <row r="73" spans="1:23" ht="14.4" customHeight="1" thickBot="1" x14ac:dyDescent="0.35">
      <c r="A73" s="883" t="s">
        <v>6995</v>
      </c>
      <c r="B73" s="884"/>
      <c r="C73" s="885"/>
      <c r="D73" s="886"/>
      <c r="E73" s="887"/>
      <c r="F73" s="888"/>
      <c r="G73" s="889"/>
      <c r="H73" s="890">
        <v>1</v>
      </c>
      <c r="I73" s="891">
        <v>0.11</v>
      </c>
      <c r="J73" s="892">
        <v>3</v>
      </c>
      <c r="K73" s="893">
        <v>0.11</v>
      </c>
      <c r="L73" s="894">
        <v>2</v>
      </c>
      <c r="M73" s="894">
        <v>14</v>
      </c>
      <c r="N73" s="895">
        <v>4.79</v>
      </c>
      <c r="O73" s="894" t="s">
        <v>6860</v>
      </c>
      <c r="P73" s="896" t="s">
        <v>6996</v>
      </c>
      <c r="Q73" s="897">
        <f t="shared" si="5"/>
        <v>1</v>
      </c>
      <c r="R73" s="897">
        <f t="shared" si="5"/>
        <v>0.11</v>
      </c>
      <c r="S73" s="884">
        <f>IF(H73=0,"",H73*N73)</f>
        <v>4.79</v>
      </c>
      <c r="T73" s="884">
        <f>IF(H73=0,"",H73*J73)</f>
        <v>3</v>
      </c>
      <c r="U73" s="884">
        <f>IF(H73=0,"",T73-S73)</f>
        <v>-1.79</v>
      </c>
      <c r="V73" s="898">
        <f>IF(H73=0,"",T73/S73)</f>
        <v>0.62630480167014613</v>
      </c>
      <c r="W73" s="89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4:Q1048576">
    <cfRule type="cellIs" dxfId="12" priority="9" stopIfTrue="1" operator="lessThan">
      <formula>0</formula>
    </cfRule>
  </conditionalFormatting>
  <conditionalFormatting sqref="U74:U1048576">
    <cfRule type="cellIs" dxfId="11" priority="8" stopIfTrue="1" operator="greaterThan">
      <formula>0</formula>
    </cfRule>
  </conditionalFormatting>
  <conditionalFormatting sqref="V74:V1048576">
    <cfRule type="cellIs" dxfId="10" priority="7" stopIfTrue="1" operator="greaterThan">
      <formula>1</formula>
    </cfRule>
  </conditionalFormatting>
  <conditionalFormatting sqref="V74:V1048576">
    <cfRule type="cellIs" dxfId="9" priority="4" stopIfTrue="1" operator="greaterThan">
      <formula>1</formula>
    </cfRule>
  </conditionalFormatting>
  <conditionalFormatting sqref="U74:U1048576">
    <cfRule type="cellIs" dxfId="8" priority="5" stopIfTrue="1" operator="greaterThan">
      <formula>0</formula>
    </cfRule>
  </conditionalFormatting>
  <conditionalFormatting sqref="Q74:Q1048576">
    <cfRule type="cellIs" dxfId="7" priority="6" stopIfTrue="1" operator="lessThan">
      <formula>0</formula>
    </cfRule>
  </conditionalFormatting>
  <conditionalFormatting sqref="V5:V73">
    <cfRule type="cellIs" dxfId="6" priority="1" stopIfTrue="1" operator="greaterThan">
      <formula>1</formula>
    </cfRule>
  </conditionalFormatting>
  <conditionalFormatting sqref="U5:U73">
    <cfRule type="cellIs" dxfId="5" priority="2" stopIfTrue="1" operator="greaterThan">
      <formula>0</formula>
    </cfRule>
  </conditionalFormatting>
  <conditionalFormatting sqref="Q5:Q7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1262241</v>
      </c>
      <c r="C3" s="352">
        <f t="shared" ref="C3:L3" si="0">SUBTOTAL(9,C6:C1048576)</f>
        <v>7</v>
      </c>
      <c r="D3" s="352">
        <f t="shared" si="0"/>
        <v>1336296</v>
      </c>
      <c r="E3" s="352">
        <f t="shared" si="0"/>
        <v>7.7738260094497189</v>
      </c>
      <c r="F3" s="352">
        <f t="shared" si="0"/>
        <v>1651319</v>
      </c>
      <c r="G3" s="355">
        <f>IF(B3&lt;&gt;0,F3/B3,"")</f>
        <v>1.3082438298233063</v>
      </c>
      <c r="H3" s="351">
        <f t="shared" si="0"/>
        <v>8792.94</v>
      </c>
      <c r="I3" s="352">
        <f t="shared" si="0"/>
        <v>1</v>
      </c>
      <c r="J3" s="352">
        <f t="shared" si="0"/>
        <v>18000.28</v>
      </c>
      <c r="K3" s="352">
        <f t="shared" si="0"/>
        <v>0.47500153532265654</v>
      </c>
      <c r="L3" s="352">
        <f t="shared" si="0"/>
        <v>39482.46</v>
      </c>
      <c r="M3" s="353">
        <f>IF(H3&lt;&gt;0,L3/H3,"")</f>
        <v>4.4902455833884911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0"/>
      <c r="B5" s="901">
        <v>2013</v>
      </c>
      <c r="C5" s="902"/>
      <c r="D5" s="902">
        <v>2014</v>
      </c>
      <c r="E5" s="902"/>
      <c r="F5" s="902">
        <v>2015</v>
      </c>
      <c r="G5" s="788" t="s">
        <v>2</v>
      </c>
      <c r="H5" s="901">
        <v>2013</v>
      </c>
      <c r="I5" s="902"/>
      <c r="J5" s="902">
        <v>2014</v>
      </c>
      <c r="K5" s="902"/>
      <c r="L5" s="902">
        <v>2015</v>
      </c>
      <c r="M5" s="788" t="s">
        <v>2</v>
      </c>
    </row>
    <row r="6" spans="1:13" ht="14.4" customHeight="1" x14ac:dyDescent="0.3">
      <c r="A6" s="750" t="s">
        <v>5903</v>
      </c>
      <c r="B6" s="789"/>
      <c r="C6" s="736"/>
      <c r="D6" s="789">
        <v>126</v>
      </c>
      <c r="E6" s="736"/>
      <c r="F6" s="789"/>
      <c r="G6" s="741"/>
      <c r="H6" s="789"/>
      <c r="I6" s="736"/>
      <c r="J6" s="789"/>
      <c r="K6" s="736"/>
      <c r="L6" s="789"/>
      <c r="M6" s="235"/>
    </row>
    <row r="7" spans="1:13" ht="14.4" customHeight="1" x14ac:dyDescent="0.3">
      <c r="A7" s="687" t="s">
        <v>6998</v>
      </c>
      <c r="B7" s="794"/>
      <c r="C7" s="661"/>
      <c r="D7" s="794">
        <v>13506</v>
      </c>
      <c r="E7" s="661"/>
      <c r="F7" s="794">
        <v>14392</v>
      </c>
      <c r="G7" s="677"/>
      <c r="H7" s="794"/>
      <c r="I7" s="661"/>
      <c r="J7" s="794">
        <v>13823.62</v>
      </c>
      <c r="K7" s="661"/>
      <c r="L7" s="794">
        <v>38155.1</v>
      </c>
      <c r="M7" s="700"/>
    </row>
    <row r="8" spans="1:13" ht="14.4" customHeight="1" x14ac:dyDescent="0.3">
      <c r="A8" s="687" t="s">
        <v>5917</v>
      </c>
      <c r="B8" s="794">
        <v>57206</v>
      </c>
      <c r="C8" s="661">
        <v>1</v>
      </c>
      <c r="D8" s="794">
        <v>35714</v>
      </c>
      <c r="E8" s="661">
        <v>0.62430514281718696</v>
      </c>
      <c r="F8" s="794">
        <v>39937</v>
      </c>
      <c r="G8" s="677">
        <v>0.69812607069188548</v>
      </c>
      <c r="H8" s="794"/>
      <c r="I8" s="661"/>
      <c r="J8" s="794"/>
      <c r="K8" s="661"/>
      <c r="L8" s="794"/>
      <c r="M8" s="700"/>
    </row>
    <row r="9" spans="1:13" ht="14.4" customHeight="1" x14ac:dyDescent="0.3">
      <c r="A9" s="687" t="s">
        <v>6999</v>
      </c>
      <c r="B9" s="794">
        <v>144165</v>
      </c>
      <c r="C9" s="661">
        <v>1</v>
      </c>
      <c r="D9" s="794">
        <v>138314</v>
      </c>
      <c r="E9" s="661">
        <v>0.95941455970589251</v>
      </c>
      <c r="F9" s="794">
        <v>180247</v>
      </c>
      <c r="G9" s="677">
        <v>1.2502826622273089</v>
      </c>
      <c r="H9" s="794"/>
      <c r="I9" s="661"/>
      <c r="J9" s="794"/>
      <c r="K9" s="661"/>
      <c r="L9" s="794"/>
      <c r="M9" s="700"/>
    </row>
    <row r="10" spans="1:13" ht="14.4" customHeight="1" x14ac:dyDescent="0.3">
      <c r="A10" s="687" t="s">
        <v>7000</v>
      </c>
      <c r="B10" s="794">
        <v>327993</v>
      </c>
      <c r="C10" s="661">
        <v>1</v>
      </c>
      <c r="D10" s="794">
        <v>344616</v>
      </c>
      <c r="E10" s="661">
        <v>1.0506809596546267</v>
      </c>
      <c r="F10" s="794">
        <v>350850</v>
      </c>
      <c r="G10" s="677">
        <v>1.0696874628421948</v>
      </c>
      <c r="H10" s="794">
        <v>8792.94</v>
      </c>
      <c r="I10" s="661">
        <v>1</v>
      </c>
      <c r="J10" s="794">
        <v>4176.66</v>
      </c>
      <c r="K10" s="661">
        <v>0.47500153532265654</v>
      </c>
      <c r="L10" s="794">
        <v>1327.3600000000001</v>
      </c>
      <c r="M10" s="700">
        <v>0.15095747269968862</v>
      </c>
    </row>
    <row r="11" spans="1:13" ht="14.4" customHeight="1" x14ac:dyDescent="0.3">
      <c r="A11" s="687" t="s">
        <v>7001</v>
      </c>
      <c r="B11" s="794">
        <v>380923</v>
      </c>
      <c r="C11" s="661">
        <v>1</v>
      </c>
      <c r="D11" s="794">
        <v>454715</v>
      </c>
      <c r="E11" s="661">
        <v>1.1937189405732918</v>
      </c>
      <c r="F11" s="794">
        <v>521355</v>
      </c>
      <c r="G11" s="677">
        <v>1.368662433090152</v>
      </c>
      <c r="H11" s="794"/>
      <c r="I11" s="661"/>
      <c r="J11" s="794"/>
      <c r="K11" s="661"/>
      <c r="L11" s="794"/>
      <c r="M11" s="700"/>
    </row>
    <row r="12" spans="1:13" ht="14.4" customHeight="1" x14ac:dyDescent="0.3">
      <c r="A12" s="687" t="s">
        <v>7002</v>
      </c>
      <c r="B12" s="794">
        <v>65085</v>
      </c>
      <c r="C12" s="661">
        <v>1</v>
      </c>
      <c r="D12" s="794">
        <v>53804</v>
      </c>
      <c r="E12" s="661">
        <v>0.82667281247599289</v>
      </c>
      <c r="F12" s="794">
        <v>260749</v>
      </c>
      <c r="G12" s="677">
        <v>4.0062840900361065</v>
      </c>
      <c r="H12" s="794"/>
      <c r="I12" s="661"/>
      <c r="J12" s="794"/>
      <c r="K12" s="661"/>
      <c r="L12" s="794"/>
      <c r="M12" s="700"/>
    </row>
    <row r="13" spans="1:13" ht="14.4" customHeight="1" x14ac:dyDescent="0.3">
      <c r="A13" s="687" t="s">
        <v>7003</v>
      </c>
      <c r="B13" s="794">
        <v>286043</v>
      </c>
      <c r="C13" s="661">
        <v>1</v>
      </c>
      <c r="D13" s="794">
        <v>293773</v>
      </c>
      <c r="E13" s="661">
        <v>1.0270239089927038</v>
      </c>
      <c r="F13" s="794">
        <v>282143</v>
      </c>
      <c r="G13" s="677">
        <v>0.98636568627793719</v>
      </c>
      <c r="H13" s="794"/>
      <c r="I13" s="661"/>
      <c r="J13" s="794"/>
      <c r="K13" s="661"/>
      <c r="L13" s="794"/>
      <c r="M13" s="700"/>
    </row>
    <row r="14" spans="1:13" ht="14.4" customHeight="1" thickBot="1" x14ac:dyDescent="0.35">
      <c r="A14" s="791" t="s">
        <v>7004</v>
      </c>
      <c r="B14" s="790">
        <v>826</v>
      </c>
      <c r="C14" s="667">
        <v>1</v>
      </c>
      <c r="D14" s="790">
        <v>1728</v>
      </c>
      <c r="E14" s="667">
        <v>2.0920096852300243</v>
      </c>
      <c r="F14" s="790">
        <v>1646</v>
      </c>
      <c r="G14" s="678">
        <v>1.9927360774818401</v>
      </c>
      <c r="H14" s="790"/>
      <c r="I14" s="667"/>
      <c r="J14" s="790"/>
      <c r="K14" s="667"/>
      <c r="L14" s="790"/>
      <c r="M14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1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7421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8605.0399999999991</v>
      </c>
      <c r="G3" s="215">
        <f t="shared" si="0"/>
        <v>1271033.94</v>
      </c>
      <c r="H3" s="216"/>
      <c r="I3" s="216"/>
      <c r="J3" s="211">
        <f t="shared" si="0"/>
        <v>10605.82</v>
      </c>
      <c r="K3" s="215">
        <f t="shared" si="0"/>
        <v>1354296.28</v>
      </c>
      <c r="L3" s="216"/>
      <c r="M3" s="216"/>
      <c r="N3" s="211">
        <f t="shared" si="0"/>
        <v>12214.66</v>
      </c>
      <c r="O3" s="215">
        <f t="shared" si="0"/>
        <v>1690801.46</v>
      </c>
      <c r="P3" s="181">
        <f>IF(G3=0,"",O3/G3)</f>
        <v>1.3302567357091974</v>
      </c>
      <c r="Q3" s="213">
        <f>IF(N3=0,"",O3/N3)</f>
        <v>138.42394794451911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5" t="s">
        <v>5927</v>
      </c>
      <c r="B6" s="736" t="s">
        <v>7005</v>
      </c>
      <c r="C6" s="736" t="s">
        <v>5762</v>
      </c>
      <c r="D6" s="736" t="s">
        <v>7006</v>
      </c>
      <c r="E6" s="736" t="s">
        <v>7007</v>
      </c>
      <c r="F6" s="229"/>
      <c r="G6" s="229"/>
      <c r="H6" s="229"/>
      <c r="I6" s="229"/>
      <c r="J6" s="229">
        <v>2</v>
      </c>
      <c r="K6" s="229">
        <v>126</v>
      </c>
      <c r="L6" s="229"/>
      <c r="M6" s="229">
        <v>63</v>
      </c>
      <c r="N6" s="229"/>
      <c r="O6" s="229"/>
      <c r="P6" s="741"/>
      <c r="Q6" s="749"/>
    </row>
    <row r="7" spans="1:17" ht="14.4" customHeight="1" x14ac:dyDescent="0.3">
      <c r="A7" s="660" t="s">
        <v>7008</v>
      </c>
      <c r="B7" s="661" t="s">
        <v>7009</v>
      </c>
      <c r="C7" s="661" t="s">
        <v>6020</v>
      </c>
      <c r="D7" s="661" t="s">
        <v>7010</v>
      </c>
      <c r="E7" s="661" t="s">
        <v>7011</v>
      </c>
      <c r="F7" s="664"/>
      <c r="G7" s="664"/>
      <c r="H7" s="664"/>
      <c r="I7" s="664"/>
      <c r="J7" s="664">
        <v>180</v>
      </c>
      <c r="K7" s="664">
        <v>918</v>
      </c>
      <c r="L7" s="664"/>
      <c r="M7" s="664">
        <v>5.0999999999999996</v>
      </c>
      <c r="N7" s="664"/>
      <c r="O7" s="664"/>
      <c r="P7" s="677"/>
      <c r="Q7" s="665"/>
    </row>
    <row r="8" spans="1:17" ht="14.4" customHeight="1" x14ac:dyDescent="0.3">
      <c r="A8" s="660" t="s">
        <v>7008</v>
      </c>
      <c r="B8" s="661" t="s">
        <v>7009</v>
      </c>
      <c r="C8" s="661" t="s">
        <v>6020</v>
      </c>
      <c r="D8" s="661" t="s">
        <v>7012</v>
      </c>
      <c r="E8" s="661" t="s">
        <v>7013</v>
      </c>
      <c r="F8" s="664"/>
      <c r="G8" s="664"/>
      <c r="H8" s="664"/>
      <c r="I8" s="664"/>
      <c r="J8" s="664"/>
      <c r="K8" s="664"/>
      <c r="L8" s="664"/>
      <c r="M8" s="664"/>
      <c r="N8" s="664">
        <v>1350</v>
      </c>
      <c r="O8" s="664">
        <v>25393.5</v>
      </c>
      <c r="P8" s="677"/>
      <c r="Q8" s="665">
        <v>18.809999999999999</v>
      </c>
    </row>
    <row r="9" spans="1:17" ht="14.4" customHeight="1" x14ac:dyDescent="0.3">
      <c r="A9" s="660" t="s">
        <v>7008</v>
      </c>
      <c r="B9" s="661" t="s">
        <v>7009</v>
      </c>
      <c r="C9" s="661" t="s">
        <v>6020</v>
      </c>
      <c r="D9" s="661" t="s">
        <v>7014</v>
      </c>
      <c r="E9" s="661" t="s">
        <v>7015</v>
      </c>
      <c r="F9" s="664"/>
      <c r="G9" s="664"/>
      <c r="H9" s="664"/>
      <c r="I9" s="664"/>
      <c r="J9" s="664">
        <v>461</v>
      </c>
      <c r="K9" s="664">
        <v>8814.32</v>
      </c>
      <c r="L9" s="664"/>
      <c r="M9" s="664">
        <v>19.12</v>
      </c>
      <c r="N9" s="664">
        <v>640</v>
      </c>
      <c r="O9" s="664">
        <v>12761.6</v>
      </c>
      <c r="P9" s="677"/>
      <c r="Q9" s="665">
        <v>19.940000000000001</v>
      </c>
    </row>
    <row r="10" spans="1:17" ht="14.4" customHeight="1" x14ac:dyDescent="0.3">
      <c r="A10" s="660" t="s">
        <v>7008</v>
      </c>
      <c r="B10" s="661" t="s">
        <v>7009</v>
      </c>
      <c r="C10" s="661" t="s">
        <v>6020</v>
      </c>
      <c r="D10" s="661" t="s">
        <v>7016</v>
      </c>
      <c r="E10" s="661" t="s">
        <v>7017</v>
      </c>
      <c r="F10" s="664"/>
      <c r="G10" s="664"/>
      <c r="H10" s="664"/>
      <c r="I10" s="664"/>
      <c r="J10" s="664">
        <v>1255</v>
      </c>
      <c r="K10" s="664">
        <v>4091.2999999999997</v>
      </c>
      <c r="L10" s="664"/>
      <c r="M10" s="664">
        <v>3.26</v>
      </c>
      <c r="N10" s="664"/>
      <c r="O10" s="664"/>
      <c r="P10" s="677"/>
      <c r="Q10" s="665"/>
    </row>
    <row r="11" spans="1:17" ht="14.4" customHeight="1" x14ac:dyDescent="0.3">
      <c r="A11" s="660" t="s">
        <v>7008</v>
      </c>
      <c r="B11" s="661" t="s">
        <v>7009</v>
      </c>
      <c r="C11" s="661" t="s">
        <v>5762</v>
      </c>
      <c r="D11" s="661" t="s">
        <v>7018</v>
      </c>
      <c r="E11" s="661" t="s">
        <v>7019</v>
      </c>
      <c r="F11" s="664"/>
      <c r="G11" s="664"/>
      <c r="H11" s="664"/>
      <c r="I11" s="664"/>
      <c r="J11" s="664">
        <v>1</v>
      </c>
      <c r="K11" s="664">
        <v>1169</v>
      </c>
      <c r="L11" s="664"/>
      <c r="M11" s="664">
        <v>1169</v>
      </c>
      <c r="N11" s="664"/>
      <c r="O11" s="664"/>
      <c r="P11" s="677"/>
      <c r="Q11" s="665"/>
    </row>
    <row r="12" spans="1:17" ht="14.4" customHeight="1" x14ac:dyDescent="0.3">
      <c r="A12" s="660" t="s">
        <v>7008</v>
      </c>
      <c r="B12" s="661" t="s">
        <v>7009</v>
      </c>
      <c r="C12" s="661" t="s">
        <v>5762</v>
      </c>
      <c r="D12" s="661" t="s">
        <v>7020</v>
      </c>
      <c r="E12" s="661" t="s">
        <v>7021</v>
      </c>
      <c r="F12" s="664"/>
      <c r="G12" s="664"/>
      <c r="H12" s="664"/>
      <c r="I12" s="664"/>
      <c r="J12" s="664"/>
      <c r="K12" s="664"/>
      <c r="L12" s="664"/>
      <c r="M12" s="664"/>
      <c r="N12" s="664">
        <v>2</v>
      </c>
      <c r="O12" s="664">
        <v>5086</v>
      </c>
      <c r="P12" s="677"/>
      <c r="Q12" s="665">
        <v>2543</v>
      </c>
    </row>
    <row r="13" spans="1:17" ht="14.4" customHeight="1" x14ac:dyDescent="0.3">
      <c r="A13" s="660" t="s">
        <v>7008</v>
      </c>
      <c r="B13" s="661" t="s">
        <v>7009</v>
      </c>
      <c r="C13" s="661" t="s">
        <v>5762</v>
      </c>
      <c r="D13" s="661" t="s">
        <v>7022</v>
      </c>
      <c r="E13" s="661" t="s">
        <v>7023</v>
      </c>
      <c r="F13" s="664"/>
      <c r="G13" s="664"/>
      <c r="H13" s="664"/>
      <c r="I13" s="664"/>
      <c r="J13" s="664">
        <v>4</v>
      </c>
      <c r="K13" s="664">
        <v>7028</v>
      </c>
      <c r="L13" s="664"/>
      <c r="M13" s="664">
        <v>1757</v>
      </c>
      <c r="N13" s="664">
        <v>4</v>
      </c>
      <c r="O13" s="664">
        <v>7048</v>
      </c>
      <c r="P13" s="677"/>
      <c r="Q13" s="665">
        <v>1762</v>
      </c>
    </row>
    <row r="14" spans="1:17" ht="14.4" customHeight="1" x14ac:dyDescent="0.3">
      <c r="A14" s="660" t="s">
        <v>7008</v>
      </c>
      <c r="B14" s="661" t="s">
        <v>7009</v>
      </c>
      <c r="C14" s="661" t="s">
        <v>5762</v>
      </c>
      <c r="D14" s="661" t="s">
        <v>7024</v>
      </c>
      <c r="E14" s="661" t="s">
        <v>7025</v>
      </c>
      <c r="F14" s="664"/>
      <c r="G14" s="664"/>
      <c r="H14" s="664"/>
      <c r="I14" s="664"/>
      <c r="J14" s="664">
        <v>2</v>
      </c>
      <c r="K14" s="664">
        <v>2578</v>
      </c>
      <c r="L14" s="664"/>
      <c r="M14" s="664">
        <v>1289</v>
      </c>
      <c r="N14" s="664"/>
      <c r="O14" s="664"/>
      <c r="P14" s="677"/>
      <c r="Q14" s="665"/>
    </row>
    <row r="15" spans="1:17" ht="14.4" customHeight="1" x14ac:dyDescent="0.3">
      <c r="A15" s="660" t="s">
        <v>7008</v>
      </c>
      <c r="B15" s="661" t="s">
        <v>7009</v>
      </c>
      <c r="C15" s="661" t="s">
        <v>5762</v>
      </c>
      <c r="D15" s="661" t="s">
        <v>7026</v>
      </c>
      <c r="E15" s="661" t="s">
        <v>7027</v>
      </c>
      <c r="F15" s="664"/>
      <c r="G15" s="664"/>
      <c r="H15" s="664"/>
      <c r="I15" s="664"/>
      <c r="J15" s="664">
        <v>1</v>
      </c>
      <c r="K15" s="664">
        <v>489</v>
      </c>
      <c r="L15" s="664"/>
      <c r="M15" s="664">
        <v>489</v>
      </c>
      <c r="N15" s="664"/>
      <c r="O15" s="664"/>
      <c r="P15" s="677"/>
      <c r="Q15" s="665"/>
    </row>
    <row r="16" spans="1:17" ht="14.4" customHeight="1" x14ac:dyDescent="0.3">
      <c r="A16" s="660" t="s">
        <v>7008</v>
      </c>
      <c r="B16" s="661" t="s">
        <v>7009</v>
      </c>
      <c r="C16" s="661" t="s">
        <v>5762</v>
      </c>
      <c r="D16" s="661" t="s">
        <v>7028</v>
      </c>
      <c r="E16" s="661" t="s">
        <v>7029</v>
      </c>
      <c r="F16" s="664"/>
      <c r="G16" s="664"/>
      <c r="H16" s="664"/>
      <c r="I16" s="664"/>
      <c r="J16" s="664">
        <v>1</v>
      </c>
      <c r="K16" s="664">
        <v>2242</v>
      </c>
      <c r="L16" s="664"/>
      <c r="M16" s="664">
        <v>2242</v>
      </c>
      <c r="N16" s="664">
        <v>1</v>
      </c>
      <c r="O16" s="664">
        <v>2258</v>
      </c>
      <c r="P16" s="677"/>
      <c r="Q16" s="665">
        <v>2258</v>
      </c>
    </row>
    <row r="17" spans="1:17" ht="14.4" customHeight="1" x14ac:dyDescent="0.3">
      <c r="A17" s="660" t="s">
        <v>6855</v>
      </c>
      <c r="B17" s="661" t="s">
        <v>7030</v>
      </c>
      <c r="C17" s="661" t="s">
        <v>5762</v>
      </c>
      <c r="D17" s="661" t="s">
        <v>7031</v>
      </c>
      <c r="E17" s="661" t="s">
        <v>7032</v>
      </c>
      <c r="F17" s="664">
        <v>3</v>
      </c>
      <c r="G17" s="664">
        <v>1050</v>
      </c>
      <c r="H17" s="664">
        <v>1</v>
      </c>
      <c r="I17" s="664">
        <v>350</v>
      </c>
      <c r="J17" s="664">
        <v>7</v>
      </c>
      <c r="K17" s="664">
        <v>2450</v>
      </c>
      <c r="L17" s="664">
        <v>2.3333333333333335</v>
      </c>
      <c r="M17" s="664">
        <v>350</v>
      </c>
      <c r="N17" s="664">
        <v>4</v>
      </c>
      <c r="O17" s="664">
        <v>1404</v>
      </c>
      <c r="P17" s="677">
        <v>1.3371428571428572</v>
      </c>
      <c r="Q17" s="665">
        <v>351</v>
      </c>
    </row>
    <row r="18" spans="1:17" ht="14.4" customHeight="1" x14ac:dyDescent="0.3">
      <c r="A18" s="660" t="s">
        <v>6855</v>
      </c>
      <c r="B18" s="661" t="s">
        <v>7030</v>
      </c>
      <c r="C18" s="661" t="s">
        <v>5762</v>
      </c>
      <c r="D18" s="661" t="s">
        <v>7033</v>
      </c>
      <c r="E18" s="661" t="s">
        <v>7034</v>
      </c>
      <c r="F18" s="664">
        <v>85</v>
      </c>
      <c r="G18" s="664">
        <v>5525</v>
      </c>
      <c r="H18" s="664">
        <v>1</v>
      </c>
      <c r="I18" s="664">
        <v>65</v>
      </c>
      <c r="J18" s="664">
        <v>63</v>
      </c>
      <c r="K18" s="664">
        <v>4095</v>
      </c>
      <c r="L18" s="664">
        <v>0.74117647058823533</v>
      </c>
      <c r="M18" s="664">
        <v>65</v>
      </c>
      <c r="N18" s="664">
        <v>79</v>
      </c>
      <c r="O18" s="664">
        <v>5135</v>
      </c>
      <c r="P18" s="677">
        <v>0.92941176470588238</v>
      </c>
      <c r="Q18" s="665">
        <v>65</v>
      </c>
    </row>
    <row r="19" spans="1:17" ht="14.4" customHeight="1" x14ac:dyDescent="0.3">
      <c r="A19" s="660" t="s">
        <v>6855</v>
      </c>
      <c r="B19" s="661" t="s">
        <v>7030</v>
      </c>
      <c r="C19" s="661" t="s">
        <v>5762</v>
      </c>
      <c r="D19" s="661" t="s">
        <v>7035</v>
      </c>
      <c r="E19" s="661" t="s">
        <v>7036</v>
      </c>
      <c r="F19" s="664"/>
      <c r="G19" s="664"/>
      <c r="H19" s="664"/>
      <c r="I19" s="664"/>
      <c r="J19" s="664">
        <v>1</v>
      </c>
      <c r="K19" s="664">
        <v>590</v>
      </c>
      <c r="L19" s="664"/>
      <c r="M19" s="664">
        <v>590</v>
      </c>
      <c r="N19" s="664"/>
      <c r="O19" s="664"/>
      <c r="P19" s="677"/>
      <c r="Q19" s="665"/>
    </row>
    <row r="20" spans="1:17" ht="14.4" customHeight="1" x14ac:dyDescent="0.3">
      <c r="A20" s="660" t="s">
        <v>6855</v>
      </c>
      <c r="B20" s="661" t="s">
        <v>7030</v>
      </c>
      <c r="C20" s="661" t="s">
        <v>5762</v>
      </c>
      <c r="D20" s="661" t="s">
        <v>7037</v>
      </c>
      <c r="E20" s="661" t="s">
        <v>7038</v>
      </c>
      <c r="F20" s="664">
        <v>3</v>
      </c>
      <c r="G20" s="664">
        <v>69</v>
      </c>
      <c r="H20" s="664">
        <v>1</v>
      </c>
      <c r="I20" s="664">
        <v>23</v>
      </c>
      <c r="J20" s="664">
        <v>6</v>
      </c>
      <c r="K20" s="664">
        <v>138</v>
      </c>
      <c r="L20" s="664">
        <v>2</v>
      </c>
      <c r="M20" s="664">
        <v>23</v>
      </c>
      <c r="N20" s="664">
        <v>4</v>
      </c>
      <c r="O20" s="664">
        <v>96</v>
      </c>
      <c r="P20" s="677">
        <v>1.3913043478260869</v>
      </c>
      <c r="Q20" s="665">
        <v>24</v>
      </c>
    </row>
    <row r="21" spans="1:17" ht="14.4" customHeight="1" x14ac:dyDescent="0.3">
      <c r="A21" s="660" t="s">
        <v>6855</v>
      </c>
      <c r="B21" s="661" t="s">
        <v>7030</v>
      </c>
      <c r="C21" s="661" t="s">
        <v>5762</v>
      </c>
      <c r="D21" s="661" t="s">
        <v>7039</v>
      </c>
      <c r="E21" s="661" t="s">
        <v>7040</v>
      </c>
      <c r="F21" s="664">
        <v>3</v>
      </c>
      <c r="G21" s="664">
        <v>162</v>
      </c>
      <c r="H21" s="664">
        <v>1</v>
      </c>
      <c r="I21" s="664">
        <v>54</v>
      </c>
      <c r="J21" s="664">
        <v>2</v>
      </c>
      <c r="K21" s="664">
        <v>108</v>
      </c>
      <c r="L21" s="664">
        <v>0.66666666666666663</v>
      </c>
      <c r="M21" s="664">
        <v>54</v>
      </c>
      <c r="N21" s="664">
        <v>4</v>
      </c>
      <c r="O21" s="664">
        <v>216</v>
      </c>
      <c r="P21" s="677">
        <v>1.3333333333333333</v>
      </c>
      <c r="Q21" s="665">
        <v>54</v>
      </c>
    </row>
    <row r="22" spans="1:17" ht="14.4" customHeight="1" x14ac:dyDescent="0.3">
      <c r="A22" s="660" t="s">
        <v>6855</v>
      </c>
      <c r="B22" s="661" t="s">
        <v>7030</v>
      </c>
      <c r="C22" s="661" t="s">
        <v>5762</v>
      </c>
      <c r="D22" s="661" t="s">
        <v>7041</v>
      </c>
      <c r="E22" s="661" t="s">
        <v>7042</v>
      </c>
      <c r="F22" s="664">
        <v>510</v>
      </c>
      <c r="G22" s="664">
        <v>39270</v>
      </c>
      <c r="H22" s="664">
        <v>1</v>
      </c>
      <c r="I22" s="664">
        <v>77</v>
      </c>
      <c r="J22" s="664">
        <v>290</v>
      </c>
      <c r="K22" s="664">
        <v>22330</v>
      </c>
      <c r="L22" s="664">
        <v>0.56862745098039214</v>
      </c>
      <c r="M22" s="664">
        <v>77</v>
      </c>
      <c r="N22" s="664">
        <v>306</v>
      </c>
      <c r="O22" s="664">
        <v>23562</v>
      </c>
      <c r="P22" s="677">
        <v>0.6</v>
      </c>
      <c r="Q22" s="665">
        <v>77</v>
      </c>
    </row>
    <row r="23" spans="1:17" ht="14.4" customHeight="1" x14ac:dyDescent="0.3">
      <c r="A23" s="660" t="s">
        <v>6855</v>
      </c>
      <c r="B23" s="661" t="s">
        <v>7030</v>
      </c>
      <c r="C23" s="661" t="s">
        <v>5762</v>
      </c>
      <c r="D23" s="661" t="s">
        <v>7043</v>
      </c>
      <c r="E23" s="661" t="s">
        <v>7044</v>
      </c>
      <c r="F23" s="664">
        <v>33</v>
      </c>
      <c r="G23" s="664">
        <v>726</v>
      </c>
      <c r="H23" s="664">
        <v>1</v>
      </c>
      <c r="I23" s="664">
        <v>22</v>
      </c>
      <c r="J23" s="664">
        <v>15</v>
      </c>
      <c r="K23" s="664">
        <v>331</v>
      </c>
      <c r="L23" s="664">
        <v>0.4559228650137741</v>
      </c>
      <c r="M23" s="664">
        <v>22.066666666666666</v>
      </c>
      <c r="N23" s="664">
        <v>13</v>
      </c>
      <c r="O23" s="664">
        <v>299</v>
      </c>
      <c r="P23" s="677">
        <v>0.41184573002754821</v>
      </c>
      <c r="Q23" s="665">
        <v>23</v>
      </c>
    </row>
    <row r="24" spans="1:17" ht="14.4" customHeight="1" x14ac:dyDescent="0.3">
      <c r="A24" s="660" t="s">
        <v>6855</v>
      </c>
      <c r="B24" s="661" t="s">
        <v>7030</v>
      </c>
      <c r="C24" s="661" t="s">
        <v>5762</v>
      </c>
      <c r="D24" s="661" t="s">
        <v>7045</v>
      </c>
      <c r="E24" s="661" t="s">
        <v>7046</v>
      </c>
      <c r="F24" s="664">
        <v>17</v>
      </c>
      <c r="G24" s="664">
        <v>3553</v>
      </c>
      <c r="H24" s="664">
        <v>1</v>
      </c>
      <c r="I24" s="664">
        <v>209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6855</v>
      </c>
      <c r="B25" s="661" t="s">
        <v>7030</v>
      </c>
      <c r="C25" s="661" t="s">
        <v>5762</v>
      </c>
      <c r="D25" s="661" t="s">
        <v>7047</v>
      </c>
      <c r="E25" s="661" t="s">
        <v>7048</v>
      </c>
      <c r="F25" s="664">
        <v>4</v>
      </c>
      <c r="G25" s="664">
        <v>264</v>
      </c>
      <c r="H25" s="664">
        <v>1</v>
      </c>
      <c r="I25" s="664">
        <v>66</v>
      </c>
      <c r="J25" s="664">
        <v>2</v>
      </c>
      <c r="K25" s="664">
        <v>132</v>
      </c>
      <c r="L25" s="664">
        <v>0.5</v>
      </c>
      <c r="M25" s="664">
        <v>66</v>
      </c>
      <c r="N25" s="664">
        <v>8</v>
      </c>
      <c r="O25" s="664">
        <v>528</v>
      </c>
      <c r="P25" s="677">
        <v>2</v>
      </c>
      <c r="Q25" s="665">
        <v>66</v>
      </c>
    </row>
    <row r="26" spans="1:17" ht="14.4" customHeight="1" x14ac:dyDescent="0.3">
      <c r="A26" s="660" t="s">
        <v>6855</v>
      </c>
      <c r="B26" s="661" t="s">
        <v>7030</v>
      </c>
      <c r="C26" s="661" t="s">
        <v>5762</v>
      </c>
      <c r="D26" s="661" t="s">
        <v>7049</v>
      </c>
      <c r="E26" s="661" t="s">
        <v>7050</v>
      </c>
      <c r="F26" s="664">
        <v>29</v>
      </c>
      <c r="G26" s="664">
        <v>696</v>
      </c>
      <c r="H26" s="664">
        <v>1</v>
      </c>
      <c r="I26" s="664">
        <v>24</v>
      </c>
      <c r="J26" s="664">
        <v>6</v>
      </c>
      <c r="K26" s="664">
        <v>144</v>
      </c>
      <c r="L26" s="664">
        <v>0.20689655172413793</v>
      </c>
      <c r="M26" s="664">
        <v>24</v>
      </c>
      <c r="N26" s="664">
        <v>8</v>
      </c>
      <c r="O26" s="664">
        <v>192</v>
      </c>
      <c r="P26" s="677">
        <v>0.27586206896551724</v>
      </c>
      <c r="Q26" s="665">
        <v>24</v>
      </c>
    </row>
    <row r="27" spans="1:17" ht="14.4" customHeight="1" x14ac:dyDescent="0.3">
      <c r="A27" s="660" t="s">
        <v>6855</v>
      </c>
      <c r="B27" s="661" t="s">
        <v>7030</v>
      </c>
      <c r="C27" s="661" t="s">
        <v>5762</v>
      </c>
      <c r="D27" s="661" t="s">
        <v>7051</v>
      </c>
      <c r="E27" s="661" t="s">
        <v>7052</v>
      </c>
      <c r="F27" s="664">
        <v>11</v>
      </c>
      <c r="G27" s="664">
        <v>1980</v>
      </c>
      <c r="H27" s="664">
        <v>1</v>
      </c>
      <c r="I27" s="664">
        <v>180</v>
      </c>
      <c r="J27" s="664">
        <v>4</v>
      </c>
      <c r="K27" s="664">
        <v>720</v>
      </c>
      <c r="L27" s="664">
        <v>0.36363636363636365</v>
      </c>
      <c r="M27" s="664">
        <v>180</v>
      </c>
      <c r="N27" s="664">
        <v>8</v>
      </c>
      <c r="O27" s="664">
        <v>1440</v>
      </c>
      <c r="P27" s="677">
        <v>0.72727272727272729</v>
      </c>
      <c r="Q27" s="665">
        <v>180</v>
      </c>
    </row>
    <row r="28" spans="1:17" ht="14.4" customHeight="1" x14ac:dyDescent="0.3">
      <c r="A28" s="660" t="s">
        <v>6855</v>
      </c>
      <c r="B28" s="661" t="s">
        <v>7030</v>
      </c>
      <c r="C28" s="661" t="s">
        <v>5762</v>
      </c>
      <c r="D28" s="661" t="s">
        <v>7053</v>
      </c>
      <c r="E28" s="661" t="s">
        <v>7054</v>
      </c>
      <c r="F28" s="664">
        <v>3</v>
      </c>
      <c r="G28" s="664">
        <v>759</v>
      </c>
      <c r="H28" s="664">
        <v>1</v>
      </c>
      <c r="I28" s="664">
        <v>253</v>
      </c>
      <c r="J28" s="664">
        <v>12</v>
      </c>
      <c r="K28" s="664">
        <v>3036</v>
      </c>
      <c r="L28" s="664">
        <v>4</v>
      </c>
      <c r="M28" s="664">
        <v>253</v>
      </c>
      <c r="N28" s="664">
        <v>18</v>
      </c>
      <c r="O28" s="664">
        <v>4554</v>
      </c>
      <c r="P28" s="677">
        <v>6</v>
      </c>
      <c r="Q28" s="665">
        <v>253</v>
      </c>
    </row>
    <row r="29" spans="1:17" ht="14.4" customHeight="1" x14ac:dyDescent="0.3">
      <c r="A29" s="660" t="s">
        <v>6855</v>
      </c>
      <c r="B29" s="661" t="s">
        <v>7030</v>
      </c>
      <c r="C29" s="661" t="s">
        <v>5762</v>
      </c>
      <c r="D29" s="661" t="s">
        <v>7055</v>
      </c>
      <c r="E29" s="661" t="s">
        <v>7056</v>
      </c>
      <c r="F29" s="664">
        <v>10</v>
      </c>
      <c r="G29" s="664">
        <v>2160</v>
      </c>
      <c r="H29" s="664">
        <v>1</v>
      </c>
      <c r="I29" s="664">
        <v>216</v>
      </c>
      <c r="J29" s="664">
        <v>3</v>
      </c>
      <c r="K29" s="664">
        <v>648</v>
      </c>
      <c r="L29" s="664">
        <v>0.3</v>
      </c>
      <c r="M29" s="664">
        <v>216</v>
      </c>
      <c r="N29" s="664">
        <v>9</v>
      </c>
      <c r="O29" s="664">
        <v>1944</v>
      </c>
      <c r="P29" s="677">
        <v>0.9</v>
      </c>
      <c r="Q29" s="665">
        <v>216</v>
      </c>
    </row>
    <row r="30" spans="1:17" ht="14.4" customHeight="1" x14ac:dyDescent="0.3">
      <c r="A30" s="660" t="s">
        <v>6855</v>
      </c>
      <c r="B30" s="661" t="s">
        <v>7030</v>
      </c>
      <c r="C30" s="661" t="s">
        <v>5762</v>
      </c>
      <c r="D30" s="661" t="s">
        <v>7057</v>
      </c>
      <c r="E30" s="661" t="s">
        <v>7058</v>
      </c>
      <c r="F30" s="664"/>
      <c r="G30" s="664"/>
      <c r="H30" s="664"/>
      <c r="I30" s="664"/>
      <c r="J30" s="664"/>
      <c r="K30" s="664"/>
      <c r="L30" s="664"/>
      <c r="M30" s="664"/>
      <c r="N30" s="664">
        <v>1</v>
      </c>
      <c r="O30" s="664">
        <v>36</v>
      </c>
      <c r="P30" s="677"/>
      <c r="Q30" s="665">
        <v>36</v>
      </c>
    </row>
    <row r="31" spans="1:17" ht="14.4" customHeight="1" x14ac:dyDescent="0.3">
      <c r="A31" s="660" t="s">
        <v>6855</v>
      </c>
      <c r="B31" s="661" t="s">
        <v>7030</v>
      </c>
      <c r="C31" s="661" t="s">
        <v>5762</v>
      </c>
      <c r="D31" s="661" t="s">
        <v>7059</v>
      </c>
      <c r="E31" s="661" t="s">
        <v>7060</v>
      </c>
      <c r="F31" s="664"/>
      <c r="G31" s="664"/>
      <c r="H31" s="664"/>
      <c r="I31" s="664"/>
      <c r="J31" s="664"/>
      <c r="K31" s="664"/>
      <c r="L31" s="664"/>
      <c r="M31" s="664"/>
      <c r="N31" s="664">
        <v>6</v>
      </c>
      <c r="O31" s="664">
        <v>300</v>
      </c>
      <c r="P31" s="677"/>
      <c r="Q31" s="665">
        <v>50</v>
      </c>
    </row>
    <row r="32" spans="1:17" ht="14.4" customHeight="1" x14ac:dyDescent="0.3">
      <c r="A32" s="660" t="s">
        <v>6855</v>
      </c>
      <c r="B32" s="661" t="s">
        <v>7030</v>
      </c>
      <c r="C32" s="661" t="s">
        <v>5762</v>
      </c>
      <c r="D32" s="661" t="s">
        <v>7061</v>
      </c>
      <c r="E32" s="661" t="s">
        <v>7062</v>
      </c>
      <c r="F32" s="664"/>
      <c r="G32" s="664"/>
      <c r="H32" s="664"/>
      <c r="I32" s="664"/>
      <c r="J32" s="664"/>
      <c r="K32" s="664"/>
      <c r="L32" s="664"/>
      <c r="M32" s="664"/>
      <c r="N32" s="664">
        <v>1</v>
      </c>
      <c r="O32" s="664">
        <v>231</v>
      </c>
      <c r="P32" s="677"/>
      <c r="Q32" s="665">
        <v>231</v>
      </c>
    </row>
    <row r="33" spans="1:17" ht="14.4" customHeight="1" x14ac:dyDescent="0.3">
      <c r="A33" s="660" t="s">
        <v>6855</v>
      </c>
      <c r="B33" s="661" t="s">
        <v>7030</v>
      </c>
      <c r="C33" s="661" t="s">
        <v>5762</v>
      </c>
      <c r="D33" s="661" t="s">
        <v>7063</v>
      </c>
      <c r="E33" s="661" t="s">
        <v>7064</v>
      </c>
      <c r="F33" s="664">
        <v>1</v>
      </c>
      <c r="G33" s="664">
        <v>406</v>
      </c>
      <c r="H33" s="664">
        <v>1</v>
      </c>
      <c r="I33" s="664">
        <v>406</v>
      </c>
      <c r="J33" s="664">
        <v>1</v>
      </c>
      <c r="K33" s="664">
        <v>406</v>
      </c>
      <c r="L33" s="664">
        <v>1</v>
      </c>
      <c r="M33" s="664">
        <v>406</v>
      </c>
      <c r="N33" s="664"/>
      <c r="O33" s="664"/>
      <c r="P33" s="677"/>
      <c r="Q33" s="665"/>
    </row>
    <row r="34" spans="1:17" ht="14.4" customHeight="1" x14ac:dyDescent="0.3">
      <c r="A34" s="660" t="s">
        <v>6855</v>
      </c>
      <c r="B34" s="661" t="s">
        <v>7030</v>
      </c>
      <c r="C34" s="661" t="s">
        <v>5762</v>
      </c>
      <c r="D34" s="661" t="s">
        <v>7065</v>
      </c>
      <c r="E34" s="661" t="s">
        <v>7066</v>
      </c>
      <c r="F34" s="664">
        <v>1</v>
      </c>
      <c r="G34" s="664">
        <v>586</v>
      </c>
      <c r="H34" s="664">
        <v>1</v>
      </c>
      <c r="I34" s="664">
        <v>586</v>
      </c>
      <c r="J34" s="664">
        <v>1</v>
      </c>
      <c r="K34" s="664">
        <v>586</v>
      </c>
      <c r="L34" s="664">
        <v>1</v>
      </c>
      <c r="M34" s="664">
        <v>586</v>
      </c>
      <c r="N34" s="664"/>
      <c r="O34" s="664"/>
      <c r="P34" s="677"/>
      <c r="Q34" s="665"/>
    </row>
    <row r="35" spans="1:17" ht="14.4" customHeight="1" x14ac:dyDescent="0.3">
      <c r="A35" s="660" t="s">
        <v>7067</v>
      </c>
      <c r="B35" s="661" t="s">
        <v>7068</v>
      </c>
      <c r="C35" s="661" t="s">
        <v>5762</v>
      </c>
      <c r="D35" s="661" t="s">
        <v>7069</v>
      </c>
      <c r="E35" s="661" t="s">
        <v>7070</v>
      </c>
      <c r="F35" s="664">
        <v>60</v>
      </c>
      <c r="G35" s="664">
        <v>1620</v>
      </c>
      <c r="H35" s="664">
        <v>1</v>
      </c>
      <c r="I35" s="664">
        <v>27</v>
      </c>
      <c r="J35" s="664">
        <v>65</v>
      </c>
      <c r="K35" s="664">
        <v>1755</v>
      </c>
      <c r="L35" s="664">
        <v>1.0833333333333333</v>
      </c>
      <c r="M35" s="664">
        <v>27</v>
      </c>
      <c r="N35" s="664">
        <v>79</v>
      </c>
      <c r="O35" s="664">
        <v>2133</v>
      </c>
      <c r="P35" s="677">
        <v>1.3166666666666667</v>
      </c>
      <c r="Q35" s="665">
        <v>27</v>
      </c>
    </row>
    <row r="36" spans="1:17" ht="14.4" customHeight="1" x14ac:dyDescent="0.3">
      <c r="A36" s="660" t="s">
        <v>7067</v>
      </c>
      <c r="B36" s="661" t="s">
        <v>7068</v>
      </c>
      <c r="C36" s="661" t="s">
        <v>5762</v>
      </c>
      <c r="D36" s="661" t="s">
        <v>7071</v>
      </c>
      <c r="E36" s="661" t="s">
        <v>7072</v>
      </c>
      <c r="F36" s="664">
        <v>17</v>
      </c>
      <c r="G36" s="664">
        <v>918</v>
      </c>
      <c r="H36" s="664">
        <v>1</v>
      </c>
      <c r="I36" s="664">
        <v>54</v>
      </c>
      <c r="J36" s="664">
        <v>19</v>
      </c>
      <c r="K36" s="664">
        <v>1026</v>
      </c>
      <c r="L36" s="664">
        <v>1.1176470588235294</v>
      </c>
      <c r="M36" s="664">
        <v>54</v>
      </c>
      <c r="N36" s="664">
        <v>25</v>
      </c>
      <c r="O36" s="664">
        <v>1350</v>
      </c>
      <c r="P36" s="677">
        <v>1.4705882352941178</v>
      </c>
      <c r="Q36" s="665">
        <v>54</v>
      </c>
    </row>
    <row r="37" spans="1:17" ht="14.4" customHeight="1" x14ac:dyDescent="0.3">
      <c r="A37" s="660" t="s">
        <v>7067</v>
      </c>
      <c r="B37" s="661" t="s">
        <v>7068</v>
      </c>
      <c r="C37" s="661" t="s">
        <v>5762</v>
      </c>
      <c r="D37" s="661" t="s">
        <v>7073</v>
      </c>
      <c r="E37" s="661" t="s">
        <v>7074</v>
      </c>
      <c r="F37" s="664">
        <v>48</v>
      </c>
      <c r="G37" s="664">
        <v>1152</v>
      </c>
      <c r="H37" s="664">
        <v>1</v>
      </c>
      <c r="I37" s="664">
        <v>24</v>
      </c>
      <c r="J37" s="664">
        <v>49</v>
      </c>
      <c r="K37" s="664">
        <v>1176</v>
      </c>
      <c r="L37" s="664">
        <v>1.0208333333333333</v>
      </c>
      <c r="M37" s="664">
        <v>24</v>
      </c>
      <c r="N37" s="664">
        <v>66</v>
      </c>
      <c r="O37" s="664">
        <v>1584</v>
      </c>
      <c r="P37" s="677">
        <v>1.375</v>
      </c>
      <c r="Q37" s="665">
        <v>24</v>
      </c>
    </row>
    <row r="38" spans="1:17" ht="14.4" customHeight="1" x14ac:dyDescent="0.3">
      <c r="A38" s="660" t="s">
        <v>7067</v>
      </c>
      <c r="B38" s="661" t="s">
        <v>7068</v>
      </c>
      <c r="C38" s="661" t="s">
        <v>5762</v>
      </c>
      <c r="D38" s="661" t="s">
        <v>7075</v>
      </c>
      <c r="E38" s="661" t="s">
        <v>7076</v>
      </c>
      <c r="F38" s="664">
        <v>73</v>
      </c>
      <c r="G38" s="664">
        <v>1971</v>
      </c>
      <c r="H38" s="664">
        <v>1</v>
      </c>
      <c r="I38" s="664">
        <v>27</v>
      </c>
      <c r="J38" s="664">
        <v>69</v>
      </c>
      <c r="K38" s="664">
        <v>1863</v>
      </c>
      <c r="L38" s="664">
        <v>0.9452054794520548</v>
      </c>
      <c r="M38" s="664">
        <v>27</v>
      </c>
      <c r="N38" s="664">
        <v>90</v>
      </c>
      <c r="O38" s="664">
        <v>2430</v>
      </c>
      <c r="P38" s="677">
        <v>1.2328767123287672</v>
      </c>
      <c r="Q38" s="665">
        <v>27</v>
      </c>
    </row>
    <row r="39" spans="1:17" ht="14.4" customHeight="1" x14ac:dyDescent="0.3">
      <c r="A39" s="660" t="s">
        <v>7067</v>
      </c>
      <c r="B39" s="661" t="s">
        <v>7068</v>
      </c>
      <c r="C39" s="661" t="s">
        <v>5762</v>
      </c>
      <c r="D39" s="661" t="s">
        <v>7077</v>
      </c>
      <c r="E39" s="661" t="s">
        <v>7078</v>
      </c>
      <c r="F39" s="664">
        <v>3</v>
      </c>
      <c r="G39" s="664">
        <v>168</v>
      </c>
      <c r="H39" s="664">
        <v>1</v>
      </c>
      <c r="I39" s="664">
        <v>56</v>
      </c>
      <c r="J39" s="664">
        <v>2</v>
      </c>
      <c r="K39" s="664">
        <v>112</v>
      </c>
      <c r="L39" s="664">
        <v>0.66666666666666663</v>
      </c>
      <c r="M39" s="664">
        <v>56</v>
      </c>
      <c r="N39" s="664"/>
      <c r="O39" s="664"/>
      <c r="P39" s="677"/>
      <c r="Q39" s="665"/>
    </row>
    <row r="40" spans="1:17" ht="14.4" customHeight="1" x14ac:dyDescent="0.3">
      <c r="A40" s="660" t="s">
        <v>7067</v>
      </c>
      <c r="B40" s="661" t="s">
        <v>7068</v>
      </c>
      <c r="C40" s="661" t="s">
        <v>5762</v>
      </c>
      <c r="D40" s="661" t="s">
        <v>7079</v>
      </c>
      <c r="E40" s="661" t="s">
        <v>7080</v>
      </c>
      <c r="F40" s="664">
        <v>36</v>
      </c>
      <c r="G40" s="664">
        <v>972</v>
      </c>
      <c r="H40" s="664">
        <v>1</v>
      </c>
      <c r="I40" s="664">
        <v>27</v>
      </c>
      <c r="J40" s="664">
        <v>30</v>
      </c>
      <c r="K40" s="664">
        <v>810</v>
      </c>
      <c r="L40" s="664">
        <v>0.83333333333333337</v>
      </c>
      <c r="M40" s="664">
        <v>27</v>
      </c>
      <c r="N40" s="664">
        <v>37</v>
      </c>
      <c r="O40" s="664">
        <v>999</v>
      </c>
      <c r="P40" s="677">
        <v>1.0277777777777777</v>
      </c>
      <c r="Q40" s="665">
        <v>27</v>
      </c>
    </row>
    <row r="41" spans="1:17" ht="14.4" customHeight="1" x14ac:dyDescent="0.3">
      <c r="A41" s="660" t="s">
        <v>7067</v>
      </c>
      <c r="B41" s="661" t="s">
        <v>7068</v>
      </c>
      <c r="C41" s="661" t="s">
        <v>5762</v>
      </c>
      <c r="D41" s="661" t="s">
        <v>7081</v>
      </c>
      <c r="E41" s="661" t="s">
        <v>7082</v>
      </c>
      <c r="F41" s="664">
        <v>73</v>
      </c>
      <c r="G41" s="664">
        <v>1606</v>
      </c>
      <c r="H41" s="664">
        <v>1</v>
      </c>
      <c r="I41" s="664">
        <v>22</v>
      </c>
      <c r="J41" s="664">
        <v>68</v>
      </c>
      <c r="K41" s="664">
        <v>1496</v>
      </c>
      <c r="L41" s="664">
        <v>0.93150684931506844</v>
      </c>
      <c r="M41" s="664">
        <v>22</v>
      </c>
      <c r="N41" s="664">
        <v>98</v>
      </c>
      <c r="O41" s="664">
        <v>2156</v>
      </c>
      <c r="P41" s="677">
        <v>1.3424657534246576</v>
      </c>
      <c r="Q41" s="665">
        <v>22</v>
      </c>
    </row>
    <row r="42" spans="1:17" ht="14.4" customHeight="1" x14ac:dyDescent="0.3">
      <c r="A42" s="660" t="s">
        <v>7067</v>
      </c>
      <c r="B42" s="661" t="s">
        <v>7068</v>
      </c>
      <c r="C42" s="661" t="s">
        <v>5762</v>
      </c>
      <c r="D42" s="661" t="s">
        <v>7083</v>
      </c>
      <c r="E42" s="661" t="s">
        <v>7084</v>
      </c>
      <c r="F42" s="664">
        <v>3</v>
      </c>
      <c r="G42" s="664">
        <v>204</v>
      </c>
      <c r="H42" s="664">
        <v>1</v>
      </c>
      <c r="I42" s="664">
        <v>68</v>
      </c>
      <c r="J42" s="664">
        <v>1</v>
      </c>
      <c r="K42" s="664">
        <v>68</v>
      </c>
      <c r="L42" s="664">
        <v>0.33333333333333331</v>
      </c>
      <c r="M42" s="664">
        <v>68</v>
      </c>
      <c r="N42" s="664">
        <v>5</v>
      </c>
      <c r="O42" s="664">
        <v>340</v>
      </c>
      <c r="P42" s="677">
        <v>1.6666666666666667</v>
      </c>
      <c r="Q42" s="665">
        <v>68</v>
      </c>
    </row>
    <row r="43" spans="1:17" ht="14.4" customHeight="1" x14ac:dyDescent="0.3">
      <c r="A43" s="660" t="s">
        <v>7067</v>
      </c>
      <c r="B43" s="661" t="s">
        <v>7068</v>
      </c>
      <c r="C43" s="661" t="s">
        <v>5762</v>
      </c>
      <c r="D43" s="661" t="s">
        <v>7085</v>
      </c>
      <c r="E43" s="661" t="s">
        <v>7086</v>
      </c>
      <c r="F43" s="664">
        <v>12</v>
      </c>
      <c r="G43" s="664">
        <v>744</v>
      </c>
      <c r="H43" s="664">
        <v>1</v>
      </c>
      <c r="I43" s="664">
        <v>62</v>
      </c>
      <c r="J43" s="664">
        <v>11</v>
      </c>
      <c r="K43" s="664">
        <v>682</v>
      </c>
      <c r="L43" s="664">
        <v>0.91666666666666663</v>
      </c>
      <c r="M43" s="664">
        <v>62</v>
      </c>
      <c r="N43" s="664">
        <v>9</v>
      </c>
      <c r="O43" s="664">
        <v>558</v>
      </c>
      <c r="P43" s="677">
        <v>0.75</v>
      </c>
      <c r="Q43" s="665">
        <v>62</v>
      </c>
    </row>
    <row r="44" spans="1:17" ht="14.4" customHeight="1" x14ac:dyDescent="0.3">
      <c r="A44" s="660" t="s">
        <v>7067</v>
      </c>
      <c r="B44" s="661" t="s">
        <v>7068</v>
      </c>
      <c r="C44" s="661" t="s">
        <v>5762</v>
      </c>
      <c r="D44" s="661" t="s">
        <v>7087</v>
      </c>
      <c r="E44" s="661" t="s">
        <v>7088</v>
      </c>
      <c r="F44" s="664">
        <v>3</v>
      </c>
      <c r="G44" s="664">
        <v>183</v>
      </c>
      <c r="H44" s="664">
        <v>1</v>
      </c>
      <c r="I44" s="664">
        <v>61</v>
      </c>
      <c r="J44" s="664">
        <v>3</v>
      </c>
      <c r="K44" s="664">
        <v>184</v>
      </c>
      <c r="L44" s="664">
        <v>1.0054644808743169</v>
      </c>
      <c r="M44" s="664">
        <v>61.333333333333336</v>
      </c>
      <c r="N44" s="664">
        <v>16</v>
      </c>
      <c r="O44" s="664">
        <v>992</v>
      </c>
      <c r="P44" s="677">
        <v>5.4207650273224042</v>
      </c>
      <c r="Q44" s="665">
        <v>62</v>
      </c>
    </row>
    <row r="45" spans="1:17" ht="14.4" customHeight="1" x14ac:dyDescent="0.3">
      <c r="A45" s="660" t="s">
        <v>7067</v>
      </c>
      <c r="B45" s="661" t="s">
        <v>7068</v>
      </c>
      <c r="C45" s="661" t="s">
        <v>5762</v>
      </c>
      <c r="D45" s="661" t="s">
        <v>7089</v>
      </c>
      <c r="E45" s="661" t="s">
        <v>7090</v>
      </c>
      <c r="F45" s="664"/>
      <c r="G45" s="664"/>
      <c r="H45" s="664"/>
      <c r="I45" s="664"/>
      <c r="J45" s="664">
        <v>2</v>
      </c>
      <c r="K45" s="664">
        <v>162</v>
      </c>
      <c r="L45" s="664"/>
      <c r="M45" s="664">
        <v>81</v>
      </c>
      <c r="N45" s="664">
        <v>1</v>
      </c>
      <c r="O45" s="664">
        <v>82</v>
      </c>
      <c r="P45" s="677"/>
      <c r="Q45" s="665">
        <v>82</v>
      </c>
    </row>
    <row r="46" spans="1:17" ht="14.4" customHeight="1" x14ac:dyDescent="0.3">
      <c r="A46" s="660" t="s">
        <v>7067</v>
      </c>
      <c r="B46" s="661" t="s">
        <v>7068</v>
      </c>
      <c r="C46" s="661" t="s">
        <v>5762</v>
      </c>
      <c r="D46" s="661" t="s">
        <v>7091</v>
      </c>
      <c r="E46" s="661" t="s">
        <v>7092</v>
      </c>
      <c r="F46" s="664">
        <v>24</v>
      </c>
      <c r="G46" s="664">
        <v>23688</v>
      </c>
      <c r="H46" s="664">
        <v>1</v>
      </c>
      <c r="I46" s="664">
        <v>987</v>
      </c>
      <c r="J46" s="664">
        <v>29</v>
      </c>
      <c r="K46" s="664">
        <v>28623</v>
      </c>
      <c r="L46" s="664">
        <v>1.2083333333333333</v>
      </c>
      <c r="M46" s="664">
        <v>987</v>
      </c>
      <c r="N46" s="664">
        <v>34</v>
      </c>
      <c r="O46" s="664">
        <v>33558</v>
      </c>
      <c r="P46" s="677">
        <v>1.4166666666666667</v>
      </c>
      <c r="Q46" s="665">
        <v>987</v>
      </c>
    </row>
    <row r="47" spans="1:17" ht="14.4" customHeight="1" x14ac:dyDescent="0.3">
      <c r="A47" s="660" t="s">
        <v>7067</v>
      </c>
      <c r="B47" s="661" t="s">
        <v>7068</v>
      </c>
      <c r="C47" s="661" t="s">
        <v>5762</v>
      </c>
      <c r="D47" s="661" t="s">
        <v>7093</v>
      </c>
      <c r="E47" s="661" t="s">
        <v>7094</v>
      </c>
      <c r="F47" s="664">
        <v>1</v>
      </c>
      <c r="G47" s="664">
        <v>63</v>
      </c>
      <c r="H47" s="664">
        <v>1</v>
      </c>
      <c r="I47" s="664">
        <v>63</v>
      </c>
      <c r="J47" s="664"/>
      <c r="K47" s="664"/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7067</v>
      </c>
      <c r="B48" s="661" t="s">
        <v>7068</v>
      </c>
      <c r="C48" s="661" t="s">
        <v>5762</v>
      </c>
      <c r="D48" s="661" t="s">
        <v>7095</v>
      </c>
      <c r="E48" s="661" t="s">
        <v>7096</v>
      </c>
      <c r="F48" s="664">
        <v>1</v>
      </c>
      <c r="G48" s="664">
        <v>17</v>
      </c>
      <c r="H48" s="664">
        <v>1</v>
      </c>
      <c r="I48" s="664">
        <v>17</v>
      </c>
      <c r="J48" s="664">
        <v>3</v>
      </c>
      <c r="K48" s="664">
        <v>51</v>
      </c>
      <c r="L48" s="664">
        <v>3</v>
      </c>
      <c r="M48" s="664">
        <v>17</v>
      </c>
      <c r="N48" s="664"/>
      <c r="O48" s="664"/>
      <c r="P48" s="677"/>
      <c r="Q48" s="665"/>
    </row>
    <row r="49" spans="1:17" ht="14.4" customHeight="1" x14ac:dyDescent="0.3">
      <c r="A49" s="660" t="s">
        <v>7067</v>
      </c>
      <c r="B49" s="661" t="s">
        <v>7068</v>
      </c>
      <c r="C49" s="661" t="s">
        <v>5762</v>
      </c>
      <c r="D49" s="661" t="s">
        <v>7097</v>
      </c>
      <c r="E49" s="661" t="s">
        <v>7098</v>
      </c>
      <c r="F49" s="664">
        <v>1</v>
      </c>
      <c r="G49" s="664">
        <v>63</v>
      </c>
      <c r="H49" s="664">
        <v>1</v>
      </c>
      <c r="I49" s="664">
        <v>63</v>
      </c>
      <c r="J49" s="664">
        <v>1</v>
      </c>
      <c r="K49" s="664">
        <v>63</v>
      </c>
      <c r="L49" s="664">
        <v>1</v>
      </c>
      <c r="M49" s="664">
        <v>63</v>
      </c>
      <c r="N49" s="664"/>
      <c r="O49" s="664"/>
      <c r="P49" s="677"/>
      <c r="Q49" s="665"/>
    </row>
    <row r="50" spans="1:17" ht="14.4" customHeight="1" x14ac:dyDescent="0.3">
      <c r="A50" s="660" t="s">
        <v>7067</v>
      </c>
      <c r="B50" s="661" t="s">
        <v>7068</v>
      </c>
      <c r="C50" s="661" t="s">
        <v>5762</v>
      </c>
      <c r="D50" s="661" t="s">
        <v>7099</v>
      </c>
      <c r="E50" s="661" t="s">
        <v>7100</v>
      </c>
      <c r="F50" s="664"/>
      <c r="G50" s="664"/>
      <c r="H50" s="664"/>
      <c r="I50" s="664"/>
      <c r="J50" s="664">
        <v>2</v>
      </c>
      <c r="K50" s="664">
        <v>94</v>
      </c>
      <c r="L50" s="664"/>
      <c r="M50" s="664">
        <v>47</v>
      </c>
      <c r="N50" s="664"/>
      <c r="O50" s="664"/>
      <c r="P50" s="677"/>
      <c r="Q50" s="665"/>
    </row>
    <row r="51" spans="1:17" ht="14.4" customHeight="1" x14ac:dyDescent="0.3">
      <c r="A51" s="660" t="s">
        <v>7067</v>
      </c>
      <c r="B51" s="661" t="s">
        <v>7068</v>
      </c>
      <c r="C51" s="661" t="s">
        <v>5762</v>
      </c>
      <c r="D51" s="661" t="s">
        <v>7101</v>
      </c>
      <c r="E51" s="661" t="s">
        <v>7102</v>
      </c>
      <c r="F51" s="664">
        <v>3</v>
      </c>
      <c r="G51" s="664">
        <v>180</v>
      </c>
      <c r="H51" s="664">
        <v>1</v>
      </c>
      <c r="I51" s="664">
        <v>60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7067</v>
      </c>
      <c r="B52" s="661" t="s">
        <v>7068</v>
      </c>
      <c r="C52" s="661" t="s">
        <v>5762</v>
      </c>
      <c r="D52" s="661" t="s">
        <v>7103</v>
      </c>
      <c r="E52" s="661" t="s">
        <v>7104</v>
      </c>
      <c r="F52" s="664"/>
      <c r="G52" s="664"/>
      <c r="H52" s="664"/>
      <c r="I52" s="664"/>
      <c r="J52" s="664">
        <v>1</v>
      </c>
      <c r="K52" s="664">
        <v>19</v>
      </c>
      <c r="L52" s="664"/>
      <c r="M52" s="664">
        <v>19</v>
      </c>
      <c r="N52" s="664">
        <v>1</v>
      </c>
      <c r="O52" s="664">
        <v>19</v>
      </c>
      <c r="P52" s="677"/>
      <c r="Q52" s="665">
        <v>19</v>
      </c>
    </row>
    <row r="53" spans="1:17" ht="14.4" customHeight="1" x14ac:dyDescent="0.3">
      <c r="A53" s="660" t="s">
        <v>7067</v>
      </c>
      <c r="B53" s="661" t="s">
        <v>7068</v>
      </c>
      <c r="C53" s="661" t="s">
        <v>5762</v>
      </c>
      <c r="D53" s="661" t="s">
        <v>7105</v>
      </c>
      <c r="E53" s="661" t="s">
        <v>7106</v>
      </c>
      <c r="F53" s="664">
        <v>7</v>
      </c>
      <c r="G53" s="664">
        <v>5957</v>
      </c>
      <c r="H53" s="664">
        <v>1</v>
      </c>
      <c r="I53" s="664">
        <v>851</v>
      </c>
      <c r="J53" s="664">
        <v>5</v>
      </c>
      <c r="K53" s="664">
        <v>4257</v>
      </c>
      <c r="L53" s="664">
        <v>0.71462145375188857</v>
      </c>
      <c r="M53" s="664">
        <v>851.4</v>
      </c>
      <c r="N53" s="664">
        <v>7</v>
      </c>
      <c r="O53" s="664">
        <v>5964</v>
      </c>
      <c r="P53" s="677">
        <v>1.0011750881316099</v>
      </c>
      <c r="Q53" s="665">
        <v>852</v>
      </c>
    </row>
    <row r="54" spans="1:17" ht="14.4" customHeight="1" x14ac:dyDescent="0.3">
      <c r="A54" s="660" t="s">
        <v>7067</v>
      </c>
      <c r="B54" s="661" t="s">
        <v>7068</v>
      </c>
      <c r="C54" s="661" t="s">
        <v>5762</v>
      </c>
      <c r="D54" s="661" t="s">
        <v>7107</v>
      </c>
      <c r="E54" s="661" t="s">
        <v>7108</v>
      </c>
      <c r="F54" s="664">
        <v>1</v>
      </c>
      <c r="G54" s="664">
        <v>166</v>
      </c>
      <c r="H54" s="664">
        <v>1</v>
      </c>
      <c r="I54" s="664">
        <v>166</v>
      </c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7067</v>
      </c>
      <c r="B55" s="661" t="s">
        <v>7068</v>
      </c>
      <c r="C55" s="661" t="s">
        <v>5762</v>
      </c>
      <c r="D55" s="661" t="s">
        <v>7109</v>
      </c>
      <c r="E55" s="661" t="s">
        <v>7110</v>
      </c>
      <c r="F55" s="664">
        <v>1</v>
      </c>
      <c r="G55" s="664">
        <v>308</v>
      </c>
      <c r="H55" s="664">
        <v>1</v>
      </c>
      <c r="I55" s="664">
        <v>308</v>
      </c>
      <c r="J55" s="664"/>
      <c r="K55" s="664"/>
      <c r="L55" s="664"/>
      <c r="M55" s="664"/>
      <c r="N55" s="664"/>
      <c r="O55" s="664"/>
      <c r="P55" s="677"/>
      <c r="Q55" s="665"/>
    </row>
    <row r="56" spans="1:17" ht="14.4" customHeight="1" x14ac:dyDescent="0.3">
      <c r="A56" s="660" t="s">
        <v>7067</v>
      </c>
      <c r="B56" s="661" t="s">
        <v>7068</v>
      </c>
      <c r="C56" s="661" t="s">
        <v>5762</v>
      </c>
      <c r="D56" s="661" t="s">
        <v>7111</v>
      </c>
      <c r="E56" s="661" t="s">
        <v>7112</v>
      </c>
      <c r="F56" s="664">
        <v>1</v>
      </c>
      <c r="G56" s="664">
        <v>1210</v>
      </c>
      <c r="H56" s="664">
        <v>1</v>
      </c>
      <c r="I56" s="664">
        <v>1210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7067</v>
      </c>
      <c r="B57" s="661" t="s">
        <v>7068</v>
      </c>
      <c r="C57" s="661" t="s">
        <v>5762</v>
      </c>
      <c r="D57" s="661" t="s">
        <v>7113</v>
      </c>
      <c r="E57" s="661" t="s">
        <v>7114</v>
      </c>
      <c r="F57" s="664">
        <v>4</v>
      </c>
      <c r="G57" s="664">
        <v>3132</v>
      </c>
      <c r="H57" s="664">
        <v>1</v>
      </c>
      <c r="I57" s="664">
        <v>783</v>
      </c>
      <c r="J57" s="664">
        <v>9</v>
      </c>
      <c r="K57" s="664">
        <v>7053</v>
      </c>
      <c r="L57" s="664">
        <v>2.2519157088122603</v>
      </c>
      <c r="M57" s="664">
        <v>783.66666666666663</v>
      </c>
      <c r="N57" s="664">
        <v>11</v>
      </c>
      <c r="O57" s="664">
        <v>8646</v>
      </c>
      <c r="P57" s="677">
        <v>2.7605363984674329</v>
      </c>
      <c r="Q57" s="665">
        <v>786</v>
      </c>
    </row>
    <row r="58" spans="1:17" ht="14.4" customHeight="1" x14ac:dyDescent="0.3">
      <c r="A58" s="660" t="s">
        <v>7067</v>
      </c>
      <c r="B58" s="661" t="s">
        <v>7068</v>
      </c>
      <c r="C58" s="661" t="s">
        <v>5762</v>
      </c>
      <c r="D58" s="661" t="s">
        <v>7115</v>
      </c>
      <c r="E58" s="661" t="s">
        <v>7116</v>
      </c>
      <c r="F58" s="664">
        <v>5</v>
      </c>
      <c r="G58" s="664">
        <v>655</v>
      </c>
      <c r="H58" s="664">
        <v>1</v>
      </c>
      <c r="I58" s="664">
        <v>131</v>
      </c>
      <c r="J58" s="664"/>
      <c r="K58" s="664"/>
      <c r="L58" s="664"/>
      <c r="M58" s="664"/>
      <c r="N58" s="664"/>
      <c r="O58" s="664"/>
      <c r="P58" s="677"/>
      <c r="Q58" s="665"/>
    </row>
    <row r="59" spans="1:17" ht="14.4" customHeight="1" x14ac:dyDescent="0.3">
      <c r="A59" s="660" t="s">
        <v>7067</v>
      </c>
      <c r="B59" s="661" t="s">
        <v>7068</v>
      </c>
      <c r="C59" s="661" t="s">
        <v>5762</v>
      </c>
      <c r="D59" s="661" t="s">
        <v>7117</v>
      </c>
      <c r="E59" s="661" t="s">
        <v>7118</v>
      </c>
      <c r="F59" s="664"/>
      <c r="G59" s="664"/>
      <c r="H59" s="664"/>
      <c r="I59" s="664"/>
      <c r="J59" s="664">
        <v>1</v>
      </c>
      <c r="K59" s="664">
        <v>939</v>
      </c>
      <c r="L59" s="664"/>
      <c r="M59" s="664">
        <v>939</v>
      </c>
      <c r="N59" s="664"/>
      <c r="O59" s="664"/>
      <c r="P59" s="677"/>
      <c r="Q59" s="665"/>
    </row>
    <row r="60" spans="1:17" ht="14.4" customHeight="1" x14ac:dyDescent="0.3">
      <c r="A60" s="660" t="s">
        <v>7067</v>
      </c>
      <c r="B60" s="661" t="s">
        <v>7068</v>
      </c>
      <c r="C60" s="661" t="s">
        <v>5762</v>
      </c>
      <c r="D60" s="661" t="s">
        <v>7119</v>
      </c>
      <c r="E60" s="661" t="s">
        <v>7120</v>
      </c>
      <c r="F60" s="664">
        <v>81</v>
      </c>
      <c r="G60" s="664">
        <v>2349</v>
      </c>
      <c r="H60" s="664">
        <v>1</v>
      </c>
      <c r="I60" s="664">
        <v>29</v>
      </c>
      <c r="J60" s="664">
        <v>75</v>
      </c>
      <c r="K60" s="664">
        <v>2202</v>
      </c>
      <c r="L60" s="664">
        <v>0.93742017879948913</v>
      </c>
      <c r="M60" s="664">
        <v>29.36</v>
      </c>
      <c r="N60" s="664">
        <v>103</v>
      </c>
      <c r="O60" s="664">
        <v>3090</v>
      </c>
      <c r="P60" s="677">
        <v>1.3154533844189016</v>
      </c>
      <c r="Q60" s="665">
        <v>30</v>
      </c>
    </row>
    <row r="61" spans="1:17" ht="14.4" customHeight="1" x14ac:dyDescent="0.3">
      <c r="A61" s="660" t="s">
        <v>7067</v>
      </c>
      <c r="B61" s="661" t="s">
        <v>7068</v>
      </c>
      <c r="C61" s="661" t="s">
        <v>5762</v>
      </c>
      <c r="D61" s="661" t="s">
        <v>7121</v>
      </c>
      <c r="E61" s="661" t="s">
        <v>7122</v>
      </c>
      <c r="F61" s="664">
        <v>3</v>
      </c>
      <c r="G61" s="664">
        <v>150</v>
      </c>
      <c r="H61" s="664">
        <v>1</v>
      </c>
      <c r="I61" s="664">
        <v>50</v>
      </c>
      <c r="J61" s="664">
        <v>1</v>
      </c>
      <c r="K61" s="664">
        <v>50</v>
      </c>
      <c r="L61" s="664">
        <v>0.33333333333333331</v>
      </c>
      <c r="M61" s="664">
        <v>50</v>
      </c>
      <c r="N61" s="664"/>
      <c r="O61" s="664"/>
      <c r="P61" s="677"/>
      <c r="Q61" s="665"/>
    </row>
    <row r="62" spans="1:17" ht="14.4" customHeight="1" x14ac:dyDescent="0.3">
      <c r="A62" s="660" t="s">
        <v>7067</v>
      </c>
      <c r="B62" s="661" t="s">
        <v>7068</v>
      </c>
      <c r="C62" s="661" t="s">
        <v>5762</v>
      </c>
      <c r="D62" s="661" t="s">
        <v>7123</v>
      </c>
      <c r="E62" s="661" t="s">
        <v>7124</v>
      </c>
      <c r="F62" s="664">
        <v>60</v>
      </c>
      <c r="G62" s="664">
        <v>720</v>
      </c>
      <c r="H62" s="664">
        <v>1</v>
      </c>
      <c r="I62" s="664">
        <v>12</v>
      </c>
      <c r="J62" s="664">
        <v>6</v>
      </c>
      <c r="K62" s="664">
        <v>72</v>
      </c>
      <c r="L62" s="664">
        <v>0.1</v>
      </c>
      <c r="M62" s="664">
        <v>12</v>
      </c>
      <c r="N62" s="664">
        <v>2</v>
      </c>
      <c r="O62" s="664">
        <v>24</v>
      </c>
      <c r="P62" s="677">
        <v>3.3333333333333333E-2</v>
      </c>
      <c r="Q62" s="665">
        <v>12</v>
      </c>
    </row>
    <row r="63" spans="1:17" ht="14.4" customHeight="1" x14ac:dyDescent="0.3">
      <c r="A63" s="660" t="s">
        <v>7067</v>
      </c>
      <c r="B63" s="661" t="s">
        <v>7068</v>
      </c>
      <c r="C63" s="661" t="s">
        <v>5762</v>
      </c>
      <c r="D63" s="661" t="s">
        <v>7125</v>
      </c>
      <c r="E63" s="661" t="s">
        <v>7126</v>
      </c>
      <c r="F63" s="664">
        <v>5</v>
      </c>
      <c r="G63" s="664">
        <v>905</v>
      </c>
      <c r="H63" s="664">
        <v>1</v>
      </c>
      <c r="I63" s="664">
        <v>181</v>
      </c>
      <c r="J63" s="664"/>
      <c r="K63" s="664"/>
      <c r="L63" s="664"/>
      <c r="M63" s="664"/>
      <c r="N63" s="664">
        <v>3</v>
      </c>
      <c r="O63" s="664">
        <v>546</v>
      </c>
      <c r="P63" s="677">
        <v>0.60331491712707186</v>
      </c>
      <c r="Q63" s="665">
        <v>182</v>
      </c>
    </row>
    <row r="64" spans="1:17" ht="14.4" customHeight="1" x14ac:dyDescent="0.3">
      <c r="A64" s="660" t="s">
        <v>7067</v>
      </c>
      <c r="B64" s="661" t="s">
        <v>7068</v>
      </c>
      <c r="C64" s="661" t="s">
        <v>5762</v>
      </c>
      <c r="D64" s="661" t="s">
        <v>7127</v>
      </c>
      <c r="E64" s="661" t="s">
        <v>7128</v>
      </c>
      <c r="F64" s="664">
        <v>8</v>
      </c>
      <c r="G64" s="664">
        <v>568</v>
      </c>
      <c r="H64" s="664">
        <v>1</v>
      </c>
      <c r="I64" s="664">
        <v>71</v>
      </c>
      <c r="J64" s="664">
        <v>6</v>
      </c>
      <c r="K64" s="664">
        <v>426</v>
      </c>
      <c r="L64" s="664">
        <v>0.75</v>
      </c>
      <c r="M64" s="664">
        <v>71</v>
      </c>
      <c r="N64" s="664">
        <v>4</v>
      </c>
      <c r="O64" s="664">
        <v>288</v>
      </c>
      <c r="P64" s="677">
        <v>0.50704225352112675</v>
      </c>
      <c r="Q64" s="665">
        <v>72</v>
      </c>
    </row>
    <row r="65" spans="1:17" ht="14.4" customHeight="1" x14ac:dyDescent="0.3">
      <c r="A65" s="660" t="s">
        <v>7067</v>
      </c>
      <c r="B65" s="661" t="s">
        <v>7068</v>
      </c>
      <c r="C65" s="661" t="s">
        <v>5762</v>
      </c>
      <c r="D65" s="661" t="s">
        <v>7129</v>
      </c>
      <c r="E65" s="661" t="s">
        <v>7130</v>
      </c>
      <c r="F65" s="664">
        <v>1</v>
      </c>
      <c r="G65" s="664">
        <v>182</v>
      </c>
      <c r="H65" s="664">
        <v>1</v>
      </c>
      <c r="I65" s="664">
        <v>182</v>
      </c>
      <c r="J65" s="664"/>
      <c r="K65" s="664"/>
      <c r="L65" s="664"/>
      <c r="M65" s="664"/>
      <c r="N65" s="664">
        <v>2</v>
      </c>
      <c r="O65" s="664">
        <v>366</v>
      </c>
      <c r="P65" s="677">
        <v>2.0109890109890109</v>
      </c>
      <c r="Q65" s="665">
        <v>183</v>
      </c>
    </row>
    <row r="66" spans="1:17" ht="14.4" customHeight="1" x14ac:dyDescent="0.3">
      <c r="A66" s="660" t="s">
        <v>7067</v>
      </c>
      <c r="B66" s="661" t="s">
        <v>7068</v>
      </c>
      <c r="C66" s="661" t="s">
        <v>5762</v>
      </c>
      <c r="D66" s="661" t="s">
        <v>7131</v>
      </c>
      <c r="E66" s="661" t="s">
        <v>7132</v>
      </c>
      <c r="F66" s="664">
        <v>296</v>
      </c>
      <c r="G66" s="664">
        <v>43512</v>
      </c>
      <c r="H66" s="664">
        <v>1</v>
      </c>
      <c r="I66" s="664">
        <v>147</v>
      </c>
      <c r="J66" s="664">
        <v>329</v>
      </c>
      <c r="K66" s="664">
        <v>48473</v>
      </c>
      <c r="L66" s="664">
        <v>1.1140145247288105</v>
      </c>
      <c r="M66" s="664">
        <v>147.33434650455928</v>
      </c>
      <c r="N66" s="664">
        <v>409</v>
      </c>
      <c r="O66" s="664">
        <v>60532</v>
      </c>
      <c r="P66" s="677">
        <v>1.3911564625850341</v>
      </c>
      <c r="Q66" s="665">
        <v>148</v>
      </c>
    </row>
    <row r="67" spans="1:17" ht="14.4" customHeight="1" x14ac:dyDescent="0.3">
      <c r="A67" s="660" t="s">
        <v>7067</v>
      </c>
      <c r="B67" s="661" t="s">
        <v>7068</v>
      </c>
      <c r="C67" s="661" t="s">
        <v>5762</v>
      </c>
      <c r="D67" s="661" t="s">
        <v>7133</v>
      </c>
      <c r="E67" s="661" t="s">
        <v>7134</v>
      </c>
      <c r="F67" s="664">
        <v>469</v>
      </c>
      <c r="G67" s="664">
        <v>13601</v>
      </c>
      <c r="H67" s="664">
        <v>1</v>
      </c>
      <c r="I67" s="664">
        <v>29</v>
      </c>
      <c r="J67" s="664">
        <v>413</v>
      </c>
      <c r="K67" s="664">
        <v>12127</v>
      </c>
      <c r="L67" s="664">
        <v>0.89162561576354682</v>
      </c>
      <c r="M67" s="664">
        <v>29.36319612590799</v>
      </c>
      <c r="N67" s="664">
        <v>472</v>
      </c>
      <c r="O67" s="664">
        <v>14160</v>
      </c>
      <c r="P67" s="677">
        <v>1.0410999191235939</v>
      </c>
      <c r="Q67" s="665">
        <v>30</v>
      </c>
    </row>
    <row r="68" spans="1:17" ht="14.4" customHeight="1" x14ac:dyDescent="0.3">
      <c r="A68" s="660" t="s">
        <v>7067</v>
      </c>
      <c r="B68" s="661" t="s">
        <v>7068</v>
      </c>
      <c r="C68" s="661" t="s">
        <v>5762</v>
      </c>
      <c r="D68" s="661" t="s">
        <v>7135</v>
      </c>
      <c r="E68" s="661" t="s">
        <v>7136</v>
      </c>
      <c r="F68" s="664">
        <v>36</v>
      </c>
      <c r="G68" s="664">
        <v>1116</v>
      </c>
      <c r="H68" s="664">
        <v>1</v>
      </c>
      <c r="I68" s="664">
        <v>31</v>
      </c>
      <c r="J68" s="664">
        <v>40</v>
      </c>
      <c r="K68" s="664">
        <v>1240</v>
      </c>
      <c r="L68" s="664">
        <v>1.1111111111111112</v>
      </c>
      <c r="M68" s="664">
        <v>31</v>
      </c>
      <c r="N68" s="664">
        <v>54</v>
      </c>
      <c r="O68" s="664">
        <v>1674</v>
      </c>
      <c r="P68" s="677">
        <v>1.5</v>
      </c>
      <c r="Q68" s="665">
        <v>31</v>
      </c>
    </row>
    <row r="69" spans="1:17" ht="14.4" customHeight="1" x14ac:dyDescent="0.3">
      <c r="A69" s="660" t="s">
        <v>7067</v>
      </c>
      <c r="B69" s="661" t="s">
        <v>7068</v>
      </c>
      <c r="C69" s="661" t="s">
        <v>5762</v>
      </c>
      <c r="D69" s="661" t="s">
        <v>7137</v>
      </c>
      <c r="E69" s="661" t="s">
        <v>7138</v>
      </c>
      <c r="F69" s="664">
        <v>61</v>
      </c>
      <c r="G69" s="664">
        <v>1647</v>
      </c>
      <c r="H69" s="664">
        <v>1</v>
      </c>
      <c r="I69" s="664">
        <v>27</v>
      </c>
      <c r="J69" s="664">
        <v>65</v>
      </c>
      <c r="K69" s="664">
        <v>1755</v>
      </c>
      <c r="L69" s="664">
        <v>1.0655737704918034</v>
      </c>
      <c r="M69" s="664">
        <v>27</v>
      </c>
      <c r="N69" s="664">
        <v>80</v>
      </c>
      <c r="O69" s="664">
        <v>2160</v>
      </c>
      <c r="P69" s="677">
        <v>1.3114754098360655</v>
      </c>
      <c r="Q69" s="665">
        <v>27</v>
      </c>
    </row>
    <row r="70" spans="1:17" ht="14.4" customHeight="1" x14ac:dyDescent="0.3">
      <c r="A70" s="660" t="s">
        <v>7067</v>
      </c>
      <c r="B70" s="661" t="s">
        <v>7068</v>
      </c>
      <c r="C70" s="661" t="s">
        <v>5762</v>
      </c>
      <c r="D70" s="661" t="s">
        <v>7139</v>
      </c>
      <c r="E70" s="661" t="s">
        <v>7140</v>
      </c>
      <c r="F70" s="664">
        <v>1</v>
      </c>
      <c r="G70" s="664">
        <v>253</v>
      </c>
      <c r="H70" s="664">
        <v>1</v>
      </c>
      <c r="I70" s="664">
        <v>253</v>
      </c>
      <c r="J70" s="664"/>
      <c r="K70" s="664"/>
      <c r="L70" s="664"/>
      <c r="M70" s="664"/>
      <c r="N70" s="664"/>
      <c r="O70" s="664"/>
      <c r="P70" s="677"/>
      <c r="Q70" s="665"/>
    </row>
    <row r="71" spans="1:17" ht="14.4" customHeight="1" x14ac:dyDescent="0.3">
      <c r="A71" s="660" t="s">
        <v>7067</v>
      </c>
      <c r="B71" s="661" t="s">
        <v>7068</v>
      </c>
      <c r="C71" s="661" t="s">
        <v>5762</v>
      </c>
      <c r="D71" s="661" t="s">
        <v>7141</v>
      </c>
      <c r="E71" s="661" t="s">
        <v>7142</v>
      </c>
      <c r="F71" s="664"/>
      <c r="G71" s="664"/>
      <c r="H71" s="664"/>
      <c r="I71" s="664"/>
      <c r="J71" s="664"/>
      <c r="K71" s="664"/>
      <c r="L71" s="664"/>
      <c r="M71" s="664"/>
      <c r="N71" s="664">
        <v>2</v>
      </c>
      <c r="O71" s="664">
        <v>44</v>
      </c>
      <c r="P71" s="677"/>
      <c r="Q71" s="665">
        <v>22</v>
      </c>
    </row>
    <row r="72" spans="1:17" ht="14.4" customHeight="1" x14ac:dyDescent="0.3">
      <c r="A72" s="660" t="s">
        <v>7067</v>
      </c>
      <c r="B72" s="661" t="s">
        <v>7068</v>
      </c>
      <c r="C72" s="661" t="s">
        <v>5762</v>
      </c>
      <c r="D72" s="661" t="s">
        <v>7143</v>
      </c>
      <c r="E72" s="661" t="s">
        <v>7144</v>
      </c>
      <c r="F72" s="664">
        <v>74</v>
      </c>
      <c r="G72" s="664">
        <v>1850</v>
      </c>
      <c r="H72" s="664">
        <v>1</v>
      </c>
      <c r="I72" s="664">
        <v>25</v>
      </c>
      <c r="J72" s="664">
        <v>68</v>
      </c>
      <c r="K72" s="664">
        <v>1700</v>
      </c>
      <c r="L72" s="664">
        <v>0.91891891891891897</v>
      </c>
      <c r="M72" s="664">
        <v>25</v>
      </c>
      <c r="N72" s="664">
        <v>90</v>
      </c>
      <c r="O72" s="664">
        <v>2250</v>
      </c>
      <c r="P72" s="677">
        <v>1.2162162162162162</v>
      </c>
      <c r="Q72" s="665">
        <v>25</v>
      </c>
    </row>
    <row r="73" spans="1:17" ht="14.4" customHeight="1" x14ac:dyDescent="0.3">
      <c r="A73" s="660" t="s">
        <v>7067</v>
      </c>
      <c r="B73" s="661" t="s">
        <v>7068</v>
      </c>
      <c r="C73" s="661" t="s">
        <v>5762</v>
      </c>
      <c r="D73" s="661" t="s">
        <v>7145</v>
      </c>
      <c r="E73" s="661" t="s">
        <v>7146</v>
      </c>
      <c r="F73" s="664">
        <v>5</v>
      </c>
      <c r="G73" s="664">
        <v>165</v>
      </c>
      <c r="H73" s="664">
        <v>1</v>
      </c>
      <c r="I73" s="664">
        <v>33</v>
      </c>
      <c r="J73" s="664">
        <v>1</v>
      </c>
      <c r="K73" s="664">
        <v>33</v>
      </c>
      <c r="L73" s="664">
        <v>0.2</v>
      </c>
      <c r="M73" s="664">
        <v>33</v>
      </c>
      <c r="N73" s="664">
        <v>3</v>
      </c>
      <c r="O73" s="664">
        <v>99</v>
      </c>
      <c r="P73" s="677">
        <v>0.6</v>
      </c>
      <c r="Q73" s="665">
        <v>33</v>
      </c>
    </row>
    <row r="74" spans="1:17" ht="14.4" customHeight="1" x14ac:dyDescent="0.3">
      <c r="A74" s="660" t="s">
        <v>7067</v>
      </c>
      <c r="B74" s="661" t="s">
        <v>7068</v>
      </c>
      <c r="C74" s="661" t="s">
        <v>5762</v>
      </c>
      <c r="D74" s="661" t="s">
        <v>7147</v>
      </c>
      <c r="E74" s="661" t="s">
        <v>7148</v>
      </c>
      <c r="F74" s="664">
        <v>3</v>
      </c>
      <c r="G74" s="664">
        <v>90</v>
      </c>
      <c r="H74" s="664">
        <v>1</v>
      </c>
      <c r="I74" s="664">
        <v>30</v>
      </c>
      <c r="J74" s="664">
        <v>5</v>
      </c>
      <c r="K74" s="664">
        <v>150</v>
      </c>
      <c r="L74" s="664">
        <v>1.6666666666666667</v>
      </c>
      <c r="M74" s="664">
        <v>30</v>
      </c>
      <c r="N74" s="664">
        <v>1</v>
      </c>
      <c r="O74" s="664">
        <v>30</v>
      </c>
      <c r="P74" s="677">
        <v>0.33333333333333331</v>
      </c>
      <c r="Q74" s="665">
        <v>30</v>
      </c>
    </row>
    <row r="75" spans="1:17" ht="14.4" customHeight="1" x14ac:dyDescent="0.3">
      <c r="A75" s="660" t="s">
        <v>7067</v>
      </c>
      <c r="B75" s="661" t="s">
        <v>7068</v>
      </c>
      <c r="C75" s="661" t="s">
        <v>5762</v>
      </c>
      <c r="D75" s="661" t="s">
        <v>7149</v>
      </c>
      <c r="E75" s="661" t="s">
        <v>7150</v>
      </c>
      <c r="F75" s="664">
        <v>2</v>
      </c>
      <c r="G75" s="664">
        <v>408</v>
      </c>
      <c r="H75" s="664">
        <v>1</v>
      </c>
      <c r="I75" s="664">
        <v>204</v>
      </c>
      <c r="J75" s="664"/>
      <c r="K75" s="664"/>
      <c r="L75" s="664"/>
      <c r="M75" s="664"/>
      <c r="N75" s="664"/>
      <c r="O75" s="664"/>
      <c r="P75" s="677"/>
      <c r="Q75" s="665"/>
    </row>
    <row r="76" spans="1:17" ht="14.4" customHeight="1" x14ac:dyDescent="0.3">
      <c r="A76" s="660" t="s">
        <v>7067</v>
      </c>
      <c r="B76" s="661" t="s">
        <v>7068</v>
      </c>
      <c r="C76" s="661" t="s">
        <v>5762</v>
      </c>
      <c r="D76" s="661" t="s">
        <v>7151</v>
      </c>
      <c r="E76" s="661" t="s">
        <v>7152</v>
      </c>
      <c r="F76" s="664">
        <v>6</v>
      </c>
      <c r="G76" s="664">
        <v>504</v>
      </c>
      <c r="H76" s="664">
        <v>1</v>
      </c>
      <c r="I76" s="664">
        <v>84</v>
      </c>
      <c r="J76" s="664">
        <v>6</v>
      </c>
      <c r="K76" s="664">
        <v>504</v>
      </c>
      <c r="L76" s="664">
        <v>1</v>
      </c>
      <c r="M76" s="664">
        <v>84</v>
      </c>
      <c r="N76" s="664">
        <v>9</v>
      </c>
      <c r="O76" s="664">
        <v>756</v>
      </c>
      <c r="P76" s="677">
        <v>1.5</v>
      </c>
      <c r="Q76" s="665">
        <v>84</v>
      </c>
    </row>
    <row r="77" spans="1:17" ht="14.4" customHeight="1" x14ac:dyDescent="0.3">
      <c r="A77" s="660" t="s">
        <v>7067</v>
      </c>
      <c r="B77" s="661" t="s">
        <v>7068</v>
      </c>
      <c r="C77" s="661" t="s">
        <v>5762</v>
      </c>
      <c r="D77" s="661" t="s">
        <v>7153</v>
      </c>
      <c r="E77" s="661" t="s">
        <v>7154</v>
      </c>
      <c r="F77" s="664">
        <v>8</v>
      </c>
      <c r="G77" s="664">
        <v>1392</v>
      </c>
      <c r="H77" s="664">
        <v>1</v>
      </c>
      <c r="I77" s="664">
        <v>174</v>
      </c>
      <c r="J77" s="664"/>
      <c r="K77" s="664"/>
      <c r="L77" s="664"/>
      <c r="M77" s="664"/>
      <c r="N77" s="664">
        <v>6</v>
      </c>
      <c r="O77" s="664">
        <v>1050</v>
      </c>
      <c r="P77" s="677">
        <v>0.75431034482758619</v>
      </c>
      <c r="Q77" s="665">
        <v>175</v>
      </c>
    </row>
    <row r="78" spans="1:17" ht="14.4" customHeight="1" x14ac:dyDescent="0.3">
      <c r="A78" s="660" t="s">
        <v>7067</v>
      </c>
      <c r="B78" s="661" t="s">
        <v>7068</v>
      </c>
      <c r="C78" s="661" t="s">
        <v>5762</v>
      </c>
      <c r="D78" s="661" t="s">
        <v>7155</v>
      </c>
      <c r="E78" s="661" t="s">
        <v>7156</v>
      </c>
      <c r="F78" s="664">
        <v>32</v>
      </c>
      <c r="G78" s="664">
        <v>480</v>
      </c>
      <c r="H78" s="664">
        <v>1</v>
      </c>
      <c r="I78" s="664">
        <v>15</v>
      </c>
      <c r="J78" s="664">
        <v>19</v>
      </c>
      <c r="K78" s="664">
        <v>285</v>
      </c>
      <c r="L78" s="664">
        <v>0.59375</v>
      </c>
      <c r="M78" s="664">
        <v>15</v>
      </c>
      <c r="N78" s="664">
        <v>22</v>
      </c>
      <c r="O78" s="664">
        <v>330</v>
      </c>
      <c r="P78" s="677">
        <v>0.6875</v>
      </c>
      <c r="Q78" s="665">
        <v>15</v>
      </c>
    </row>
    <row r="79" spans="1:17" ht="14.4" customHeight="1" x14ac:dyDescent="0.3">
      <c r="A79" s="660" t="s">
        <v>7067</v>
      </c>
      <c r="B79" s="661" t="s">
        <v>7068</v>
      </c>
      <c r="C79" s="661" t="s">
        <v>5762</v>
      </c>
      <c r="D79" s="661" t="s">
        <v>7157</v>
      </c>
      <c r="E79" s="661" t="s">
        <v>7158</v>
      </c>
      <c r="F79" s="664">
        <v>22</v>
      </c>
      <c r="G79" s="664">
        <v>506</v>
      </c>
      <c r="H79" s="664">
        <v>1</v>
      </c>
      <c r="I79" s="664">
        <v>23</v>
      </c>
      <c r="J79" s="664">
        <v>9</v>
      </c>
      <c r="K79" s="664">
        <v>207</v>
      </c>
      <c r="L79" s="664">
        <v>0.40909090909090912</v>
      </c>
      <c r="M79" s="664">
        <v>23</v>
      </c>
      <c r="N79" s="664">
        <v>14</v>
      </c>
      <c r="O79" s="664">
        <v>322</v>
      </c>
      <c r="P79" s="677">
        <v>0.63636363636363635</v>
      </c>
      <c r="Q79" s="665">
        <v>23</v>
      </c>
    </row>
    <row r="80" spans="1:17" ht="14.4" customHeight="1" x14ac:dyDescent="0.3">
      <c r="A80" s="660" t="s">
        <v>7067</v>
      </c>
      <c r="B80" s="661" t="s">
        <v>7068</v>
      </c>
      <c r="C80" s="661" t="s">
        <v>5762</v>
      </c>
      <c r="D80" s="661" t="s">
        <v>7159</v>
      </c>
      <c r="E80" s="661" t="s">
        <v>7160</v>
      </c>
      <c r="F80" s="664">
        <v>1</v>
      </c>
      <c r="G80" s="664">
        <v>37</v>
      </c>
      <c r="H80" s="664">
        <v>1</v>
      </c>
      <c r="I80" s="664">
        <v>37</v>
      </c>
      <c r="J80" s="664">
        <v>5</v>
      </c>
      <c r="K80" s="664">
        <v>185</v>
      </c>
      <c r="L80" s="664">
        <v>5</v>
      </c>
      <c r="M80" s="664">
        <v>37</v>
      </c>
      <c r="N80" s="664">
        <v>4</v>
      </c>
      <c r="O80" s="664">
        <v>148</v>
      </c>
      <c r="P80" s="677">
        <v>4</v>
      </c>
      <c r="Q80" s="665">
        <v>37</v>
      </c>
    </row>
    <row r="81" spans="1:17" ht="14.4" customHeight="1" x14ac:dyDescent="0.3">
      <c r="A81" s="660" t="s">
        <v>7067</v>
      </c>
      <c r="B81" s="661" t="s">
        <v>7068</v>
      </c>
      <c r="C81" s="661" t="s">
        <v>5762</v>
      </c>
      <c r="D81" s="661" t="s">
        <v>7161</v>
      </c>
      <c r="E81" s="661" t="s">
        <v>7162</v>
      </c>
      <c r="F81" s="664">
        <v>60</v>
      </c>
      <c r="G81" s="664">
        <v>1380</v>
      </c>
      <c r="H81" s="664">
        <v>1</v>
      </c>
      <c r="I81" s="664">
        <v>23</v>
      </c>
      <c r="J81" s="664">
        <v>55</v>
      </c>
      <c r="K81" s="664">
        <v>1265</v>
      </c>
      <c r="L81" s="664">
        <v>0.91666666666666663</v>
      </c>
      <c r="M81" s="664">
        <v>23</v>
      </c>
      <c r="N81" s="664">
        <v>75</v>
      </c>
      <c r="O81" s="664">
        <v>1725</v>
      </c>
      <c r="P81" s="677">
        <v>1.25</v>
      </c>
      <c r="Q81" s="665">
        <v>23</v>
      </c>
    </row>
    <row r="82" spans="1:17" ht="14.4" customHeight="1" x14ac:dyDescent="0.3">
      <c r="A82" s="660" t="s">
        <v>7067</v>
      </c>
      <c r="B82" s="661" t="s">
        <v>7068</v>
      </c>
      <c r="C82" s="661" t="s">
        <v>5762</v>
      </c>
      <c r="D82" s="661" t="s">
        <v>7163</v>
      </c>
      <c r="E82" s="661" t="s">
        <v>7164</v>
      </c>
      <c r="F82" s="664">
        <v>1</v>
      </c>
      <c r="G82" s="664">
        <v>169</v>
      </c>
      <c r="H82" s="664">
        <v>1</v>
      </c>
      <c r="I82" s="664">
        <v>169</v>
      </c>
      <c r="J82" s="664"/>
      <c r="K82" s="664"/>
      <c r="L82" s="664"/>
      <c r="M82" s="664"/>
      <c r="N82" s="664"/>
      <c r="O82" s="664"/>
      <c r="P82" s="677"/>
      <c r="Q82" s="665"/>
    </row>
    <row r="83" spans="1:17" ht="14.4" customHeight="1" x14ac:dyDescent="0.3">
      <c r="A83" s="660" t="s">
        <v>7067</v>
      </c>
      <c r="B83" s="661" t="s">
        <v>7068</v>
      </c>
      <c r="C83" s="661" t="s">
        <v>5762</v>
      </c>
      <c r="D83" s="661" t="s">
        <v>7165</v>
      </c>
      <c r="E83" s="661" t="s">
        <v>7166</v>
      </c>
      <c r="F83" s="664"/>
      <c r="G83" s="664"/>
      <c r="H83" s="664"/>
      <c r="I83" s="664"/>
      <c r="J83" s="664">
        <v>1</v>
      </c>
      <c r="K83" s="664">
        <v>331</v>
      </c>
      <c r="L83" s="664"/>
      <c r="M83" s="664">
        <v>331</v>
      </c>
      <c r="N83" s="664"/>
      <c r="O83" s="664"/>
      <c r="P83" s="677"/>
      <c r="Q83" s="665"/>
    </row>
    <row r="84" spans="1:17" ht="14.4" customHeight="1" x14ac:dyDescent="0.3">
      <c r="A84" s="660" t="s">
        <v>7067</v>
      </c>
      <c r="B84" s="661" t="s">
        <v>7068</v>
      </c>
      <c r="C84" s="661" t="s">
        <v>5762</v>
      </c>
      <c r="D84" s="661" t="s">
        <v>7167</v>
      </c>
      <c r="E84" s="661" t="s">
        <v>7168</v>
      </c>
      <c r="F84" s="664">
        <v>4</v>
      </c>
      <c r="G84" s="664">
        <v>116</v>
      </c>
      <c r="H84" s="664">
        <v>1</v>
      </c>
      <c r="I84" s="664">
        <v>29</v>
      </c>
      <c r="J84" s="664">
        <v>1</v>
      </c>
      <c r="K84" s="664">
        <v>29</v>
      </c>
      <c r="L84" s="664">
        <v>0.25</v>
      </c>
      <c r="M84" s="664">
        <v>29</v>
      </c>
      <c r="N84" s="664">
        <v>4</v>
      </c>
      <c r="O84" s="664">
        <v>116</v>
      </c>
      <c r="P84" s="677">
        <v>1</v>
      </c>
      <c r="Q84" s="665">
        <v>29</v>
      </c>
    </row>
    <row r="85" spans="1:17" ht="14.4" customHeight="1" x14ac:dyDescent="0.3">
      <c r="A85" s="660" t="s">
        <v>7067</v>
      </c>
      <c r="B85" s="661" t="s">
        <v>7068</v>
      </c>
      <c r="C85" s="661" t="s">
        <v>5762</v>
      </c>
      <c r="D85" s="661" t="s">
        <v>7169</v>
      </c>
      <c r="E85" s="661" t="s">
        <v>7170</v>
      </c>
      <c r="F85" s="664"/>
      <c r="G85" s="664"/>
      <c r="H85" s="664"/>
      <c r="I85" s="664"/>
      <c r="J85" s="664"/>
      <c r="K85" s="664"/>
      <c r="L85" s="664"/>
      <c r="M85" s="664"/>
      <c r="N85" s="664">
        <v>1</v>
      </c>
      <c r="O85" s="664">
        <v>177</v>
      </c>
      <c r="P85" s="677"/>
      <c r="Q85" s="665">
        <v>177</v>
      </c>
    </row>
    <row r="86" spans="1:17" ht="14.4" customHeight="1" x14ac:dyDescent="0.3">
      <c r="A86" s="660" t="s">
        <v>7067</v>
      </c>
      <c r="B86" s="661" t="s">
        <v>7068</v>
      </c>
      <c r="C86" s="661" t="s">
        <v>5762</v>
      </c>
      <c r="D86" s="661" t="s">
        <v>7171</v>
      </c>
      <c r="E86" s="661" t="s">
        <v>7172</v>
      </c>
      <c r="F86" s="664">
        <v>1</v>
      </c>
      <c r="G86" s="664">
        <v>15</v>
      </c>
      <c r="H86" s="664">
        <v>1</v>
      </c>
      <c r="I86" s="664">
        <v>15</v>
      </c>
      <c r="J86" s="664"/>
      <c r="K86" s="664"/>
      <c r="L86" s="664"/>
      <c r="M86" s="664"/>
      <c r="N86" s="664">
        <v>3</v>
      </c>
      <c r="O86" s="664">
        <v>45</v>
      </c>
      <c r="P86" s="677">
        <v>3</v>
      </c>
      <c r="Q86" s="665">
        <v>15</v>
      </c>
    </row>
    <row r="87" spans="1:17" ht="14.4" customHeight="1" x14ac:dyDescent="0.3">
      <c r="A87" s="660" t="s">
        <v>7067</v>
      </c>
      <c r="B87" s="661" t="s">
        <v>7068</v>
      </c>
      <c r="C87" s="661" t="s">
        <v>5762</v>
      </c>
      <c r="D87" s="661" t="s">
        <v>7173</v>
      </c>
      <c r="E87" s="661" t="s">
        <v>7174</v>
      </c>
      <c r="F87" s="664">
        <v>6</v>
      </c>
      <c r="G87" s="664">
        <v>114</v>
      </c>
      <c r="H87" s="664">
        <v>1</v>
      </c>
      <c r="I87" s="664">
        <v>19</v>
      </c>
      <c r="J87" s="664">
        <v>3</v>
      </c>
      <c r="K87" s="664">
        <v>57</v>
      </c>
      <c r="L87" s="664">
        <v>0.5</v>
      </c>
      <c r="M87" s="664">
        <v>19</v>
      </c>
      <c r="N87" s="664">
        <v>2</v>
      </c>
      <c r="O87" s="664">
        <v>38</v>
      </c>
      <c r="P87" s="677">
        <v>0.33333333333333331</v>
      </c>
      <c r="Q87" s="665">
        <v>19</v>
      </c>
    </row>
    <row r="88" spans="1:17" ht="14.4" customHeight="1" x14ac:dyDescent="0.3">
      <c r="A88" s="660" t="s">
        <v>7067</v>
      </c>
      <c r="B88" s="661" t="s">
        <v>7068</v>
      </c>
      <c r="C88" s="661" t="s">
        <v>5762</v>
      </c>
      <c r="D88" s="661" t="s">
        <v>7175</v>
      </c>
      <c r="E88" s="661" t="s">
        <v>7176</v>
      </c>
      <c r="F88" s="664">
        <v>10</v>
      </c>
      <c r="G88" s="664">
        <v>200</v>
      </c>
      <c r="H88" s="664">
        <v>1</v>
      </c>
      <c r="I88" s="664">
        <v>20</v>
      </c>
      <c r="J88" s="664">
        <v>5</v>
      </c>
      <c r="K88" s="664">
        <v>100</v>
      </c>
      <c r="L88" s="664">
        <v>0.5</v>
      </c>
      <c r="M88" s="664">
        <v>20</v>
      </c>
      <c r="N88" s="664">
        <v>11</v>
      </c>
      <c r="O88" s="664">
        <v>220</v>
      </c>
      <c r="P88" s="677">
        <v>1.1000000000000001</v>
      </c>
      <c r="Q88" s="665">
        <v>20</v>
      </c>
    </row>
    <row r="89" spans="1:17" ht="14.4" customHeight="1" x14ac:dyDescent="0.3">
      <c r="A89" s="660" t="s">
        <v>7067</v>
      </c>
      <c r="B89" s="661" t="s">
        <v>7068</v>
      </c>
      <c r="C89" s="661" t="s">
        <v>5762</v>
      </c>
      <c r="D89" s="661" t="s">
        <v>7177</v>
      </c>
      <c r="E89" s="661" t="s">
        <v>7178</v>
      </c>
      <c r="F89" s="664">
        <v>1</v>
      </c>
      <c r="G89" s="664">
        <v>172</v>
      </c>
      <c r="H89" s="664">
        <v>1</v>
      </c>
      <c r="I89" s="664">
        <v>172</v>
      </c>
      <c r="J89" s="664"/>
      <c r="K89" s="664"/>
      <c r="L89" s="664"/>
      <c r="M89" s="664"/>
      <c r="N89" s="664"/>
      <c r="O89" s="664"/>
      <c r="P89" s="677"/>
      <c r="Q89" s="665"/>
    </row>
    <row r="90" spans="1:17" ht="14.4" customHeight="1" x14ac:dyDescent="0.3">
      <c r="A90" s="660" t="s">
        <v>7067</v>
      </c>
      <c r="B90" s="661" t="s">
        <v>7068</v>
      </c>
      <c r="C90" s="661" t="s">
        <v>5762</v>
      </c>
      <c r="D90" s="661" t="s">
        <v>7179</v>
      </c>
      <c r="E90" s="661" t="s">
        <v>7180</v>
      </c>
      <c r="F90" s="664"/>
      <c r="G90" s="664"/>
      <c r="H90" s="664"/>
      <c r="I90" s="664"/>
      <c r="J90" s="664"/>
      <c r="K90" s="664"/>
      <c r="L90" s="664"/>
      <c r="M90" s="664"/>
      <c r="N90" s="664">
        <v>4</v>
      </c>
      <c r="O90" s="664">
        <v>336</v>
      </c>
      <c r="P90" s="677"/>
      <c r="Q90" s="665">
        <v>84</v>
      </c>
    </row>
    <row r="91" spans="1:17" ht="14.4" customHeight="1" x14ac:dyDescent="0.3">
      <c r="A91" s="660" t="s">
        <v>7067</v>
      </c>
      <c r="B91" s="661" t="s">
        <v>7068</v>
      </c>
      <c r="C91" s="661" t="s">
        <v>5762</v>
      </c>
      <c r="D91" s="661" t="s">
        <v>7181</v>
      </c>
      <c r="E91" s="661" t="s">
        <v>7182</v>
      </c>
      <c r="F91" s="664"/>
      <c r="G91" s="664"/>
      <c r="H91" s="664"/>
      <c r="I91" s="664"/>
      <c r="J91" s="664">
        <v>1</v>
      </c>
      <c r="K91" s="664">
        <v>78</v>
      </c>
      <c r="L91" s="664"/>
      <c r="M91" s="664">
        <v>78</v>
      </c>
      <c r="N91" s="664"/>
      <c r="O91" s="664"/>
      <c r="P91" s="677"/>
      <c r="Q91" s="665"/>
    </row>
    <row r="92" spans="1:17" ht="14.4" customHeight="1" x14ac:dyDescent="0.3">
      <c r="A92" s="660" t="s">
        <v>7067</v>
      </c>
      <c r="B92" s="661" t="s">
        <v>7068</v>
      </c>
      <c r="C92" s="661" t="s">
        <v>5762</v>
      </c>
      <c r="D92" s="661" t="s">
        <v>7183</v>
      </c>
      <c r="E92" s="661" t="s">
        <v>7184</v>
      </c>
      <c r="F92" s="664">
        <v>1</v>
      </c>
      <c r="G92" s="664">
        <v>21</v>
      </c>
      <c r="H92" s="664">
        <v>1</v>
      </c>
      <c r="I92" s="664">
        <v>21</v>
      </c>
      <c r="J92" s="664"/>
      <c r="K92" s="664"/>
      <c r="L92" s="664"/>
      <c r="M92" s="664"/>
      <c r="N92" s="664"/>
      <c r="O92" s="664"/>
      <c r="P92" s="677"/>
      <c r="Q92" s="665"/>
    </row>
    <row r="93" spans="1:17" ht="14.4" customHeight="1" x14ac:dyDescent="0.3">
      <c r="A93" s="660" t="s">
        <v>7067</v>
      </c>
      <c r="B93" s="661" t="s">
        <v>7068</v>
      </c>
      <c r="C93" s="661" t="s">
        <v>5762</v>
      </c>
      <c r="D93" s="661" t="s">
        <v>7185</v>
      </c>
      <c r="E93" s="661" t="s">
        <v>7186</v>
      </c>
      <c r="F93" s="664">
        <v>5</v>
      </c>
      <c r="G93" s="664">
        <v>110</v>
      </c>
      <c r="H93" s="664">
        <v>1</v>
      </c>
      <c r="I93" s="664">
        <v>22</v>
      </c>
      <c r="J93" s="664">
        <v>5</v>
      </c>
      <c r="K93" s="664">
        <v>110</v>
      </c>
      <c r="L93" s="664">
        <v>1</v>
      </c>
      <c r="M93" s="664">
        <v>22</v>
      </c>
      <c r="N93" s="664">
        <v>6</v>
      </c>
      <c r="O93" s="664">
        <v>132</v>
      </c>
      <c r="P93" s="677">
        <v>1.2</v>
      </c>
      <c r="Q93" s="665">
        <v>22</v>
      </c>
    </row>
    <row r="94" spans="1:17" ht="14.4" customHeight="1" x14ac:dyDescent="0.3">
      <c r="A94" s="660" t="s">
        <v>7067</v>
      </c>
      <c r="B94" s="661" t="s">
        <v>7068</v>
      </c>
      <c r="C94" s="661" t="s">
        <v>5762</v>
      </c>
      <c r="D94" s="661" t="s">
        <v>7187</v>
      </c>
      <c r="E94" s="661" t="s">
        <v>7188</v>
      </c>
      <c r="F94" s="664">
        <v>2</v>
      </c>
      <c r="G94" s="664">
        <v>332</v>
      </c>
      <c r="H94" s="664">
        <v>1</v>
      </c>
      <c r="I94" s="664">
        <v>166</v>
      </c>
      <c r="J94" s="664"/>
      <c r="K94" s="664"/>
      <c r="L94" s="664"/>
      <c r="M94" s="664"/>
      <c r="N94" s="664"/>
      <c r="O94" s="664"/>
      <c r="P94" s="677"/>
      <c r="Q94" s="665"/>
    </row>
    <row r="95" spans="1:17" ht="14.4" customHeight="1" x14ac:dyDescent="0.3">
      <c r="A95" s="660" t="s">
        <v>7067</v>
      </c>
      <c r="B95" s="661" t="s">
        <v>7068</v>
      </c>
      <c r="C95" s="661" t="s">
        <v>5762</v>
      </c>
      <c r="D95" s="661" t="s">
        <v>7189</v>
      </c>
      <c r="E95" s="661" t="s">
        <v>7190</v>
      </c>
      <c r="F95" s="664">
        <v>3</v>
      </c>
      <c r="G95" s="664">
        <v>69</v>
      </c>
      <c r="H95" s="664">
        <v>1</v>
      </c>
      <c r="I95" s="664">
        <v>23</v>
      </c>
      <c r="J95" s="664">
        <v>1</v>
      </c>
      <c r="K95" s="664">
        <v>23</v>
      </c>
      <c r="L95" s="664">
        <v>0.33333333333333331</v>
      </c>
      <c r="M95" s="664">
        <v>23</v>
      </c>
      <c r="N95" s="664">
        <v>3</v>
      </c>
      <c r="O95" s="664">
        <v>69</v>
      </c>
      <c r="P95" s="677">
        <v>1</v>
      </c>
      <c r="Q95" s="665">
        <v>23</v>
      </c>
    </row>
    <row r="96" spans="1:17" ht="14.4" customHeight="1" x14ac:dyDescent="0.3">
      <c r="A96" s="660" t="s">
        <v>7067</v>
      </c>
      <c r="B96" s="661" t="s">
        <v>7068</v>
      </c>
      <c r="C96" s="661" t="s">
        <v>5762</v>
      </c>
      <c r="D96" s="661" t="s">
        <v>7191</v>
      </c>
      <c r="E96" s="661" t="s">
        <v>7192</v>
      </c>
      <c r="F96" s="664">
        <v>2</v>
      </c>
      <c r="G96" s="664">
        <v>262</v>
      </c>
      <c r="H96" s="664">
        <v>1</v>
      </c>
      <c r="I96" s="664">
        <v>131</v>
      </c>
      <c r="J96" s="664"/>
      <c r="K96" s="664"/>
      <c r="L96" s="664"/>
      <c r="M96" s="664"/>
      <c r="N96" s="664"/>
      <c r="O96" s="664"/>
      <c r="P96" s="677"/>
      <c r="Q96" s="665"/>
    </row>
    <row r="97" spans="1:17" ht="14.4" customHeight="1" x14ac:dyDescent="0.3">
      <c r="A97" s="660" t="s">
        <v>7067</v>
      </c>
      <c r="B97" s="661" t="s">
        <v>7068</v>
      </c>
      <c r="C97" s="661" t="s">
        <v>5762</v>
      </c>
      <c r="D97" s="661" t="s">
        <v>7193</v>
      </c>
      <c r="E97" s="661" t="s">
        <v>7194</v>
      </c>
      <c r="F97" s="664">
        <v>5</v>
      </c>
      <c r="G97" s="664">
        <v>1455</v>
      </c>
      <c r="H97" s="664">
        <v>1</v>
      </c>
      <c r="I97" s="664">
        <v>291</v>
      </c>
      <c r="J97" s="664">
        <v>6</v>
      </c>
      <c r="K97" s="664">
        <v>1748</v>
      </c>
      <c r="L97" s="664">
        <v>1.2013745704467353</v>
      </c>
      <c r="M97" s="664">
        <v>291.33333333333331</v>
      </c>
      <c r="N97" s="664">
        <v>5</v>
      </c>
      <c r="O97" s="664">
        <v>1465</v>
      </c>
      <c r="P97" s="677">
        <v>1.006872852233677</v>
      </c>
      <c r="Q97" s="665">
        <v>293</v>
      </c>
    </row>
    <row r="98" spans="1:17" ht="14.4" customHeight="1" x14ac:dyDescent="0.3">
      <c r="A98" s="660" t="s">
        <v>7067</v>
      </c>
      <c r="B98" s="661" t="s">
        <v>7068</v>
      </c>
      <c r="C98" s="661" t="s">
        <v>5762</v>
      </c>
      <c r="D98" s="661" t="s">
        <v>7195</v>
      </c>
      <c r="E98" s="661" t="s">
        <v>7196</v>
      </c>
      <c r="F98" s="664">
        <v>5</v>
      </c>
      <c r="G98" s="664">
        <v>225</v>
      </c>
      <c r="H98" s="664">
        <v>1</v>
      </c>
      <c r="I98" s="664">
        <v>45</v>
      </c>
      <c r="J98" s="664">
        <v>3</v>
      </c>
      <c r="K98" s="664">
        <v>135</v>
      </c>
      <c r="L98" s="664">
        <v>0.6</v>
      </c>
      <c r="M98" s="664">
        <v>45</v>
      </c>
      <c r="N98" s="664">
        <v>1</v>
      </c>
      <c r="O98" s="664">
        <v>45</v>
      </c>
      <c r="P98" s="677">
        <v>0.2</v>
      </c>
      <c r="Q98" s="665">
        <v>45</v>
      </c>
    </row>
    <row r="99" spans="1:17" ht="14.4" customHeight="1" x14ac:dyDescent="0.3">
      <c r="A99" s="660" t="s">
        <v>7067</v>
      </c>
      <c r="B99" s="661" t="s">
        <v>7068</v>
      </c>
      <c r="C99" s="661" t="s">
        <v>5762</v>
      </c>
      <c r="D99" s="661" t="s">
        <v>7197</v>
      </c>
      <c r="E99" s="661" t="s">
        <v>7198</v>
      </c>
      <c r="F99" s="664"/>
      <c r="G99" s="664"/>
      <c r="H99" s="664"/>
      <c r="I99" s="664"/>
      <c r="J99" s="664">
        <v>2</v>
      </c>
      <c r="K99" s="664">
        <v>92</v>
      </c>
      <c r="L99" s="664"/>
      <c r="M99" s="664">
        <v>46</v>
      </c>
      <c r="N99" s="664">
        <v>1</v>
      </c>
      <c r="O99" s="664">
        <v>46</v>
      </c>
      <c r="P99" s="677"/>
      <c r="Q99" s="665">
        <v>46</v>
      </c>
    </row>
    <row r="100" spans="1:17" ht="14.4" customHeight="1" x14ac:dyDescent="0.3">
      <c r="A100" s="660" t="s">
        <v>7067</v>
      </c>
      <c r="B100" s="661" t="s">
        <v>7068</v>
      </c>
      <c r="C100" s="661" t="s">
        <v>5762</v>
      </c>
      <c r="D100" s="661" t="s">
        <v>7199</v>
      </c>
      <c r="E100" s="661" t="s">
        <v>7200</v>
      </c>
      <c r="F100" s="664">
        <v>1</v>
      </c>
      <c r="G100" s="664">
        <v>308</v>
      </c>
      <c r="H100" s="664">
        <v>1</v>
      </c>
      <c r="I100" s="664">
        <v>308</v>
      </c>
      <c r="J100" s="664"/>
      <c r="K100" s="664"/>
      <c r="L100" s="664"/>
      <c r="M100" s="664"/>
      <c r="N100" s="664"/>
      <c r="O100" s="664"/>
      <c r="P100" s="677"/>
      <c r="Q100" s="665"/>
    </row>
    <row r="101" spans="1:17" ht="14.4" customHeight="1" x14ac:dyDescent="0.3">
      <c r="A101" s="660" t="s">
        <v>7067</v>
      </c>
      <c r="B101" s="661" t="s">
        <v>7068</v>
      </c>
      <c r="C101" s="661" t="s">
        <v>5762</v>
      </c>
      <c r="D101" s="661" t="s">
        <v>7201</v>
      </c>
      <c r="E101" s="661" t="s">
        <v>7202</v>
      </c>
      <c r="F101" s="664"/>
      <c r="G101" s="664"/>
      <c r="H101" s="664"/>
      <c r="I101" s="664"/>
      <c r="J101" s="664"/>
      <c r="K101" s="664"/>
      <c r="L101" s="664"/>
      <c r="M101" s="664"/>
      <c r="N101" s="664">
        <v>1</v>
      </c>
      <c r="O101" s="664">
        <v>26</v>
      </c>
      <c r="P101" s="677"/>
      <c r="Q101" s="665">
        <v>26</v>
      </c>
    </row>
    <row r="102" spans="1:17" ht="14.4" customHeight="1" x14ac:dyDescent="0.3">
      <c r="A102" s="660" t="s">
        <v>7067</v>
      </c>
      <c r="B102" s="661" t="s">
        <v>7068</v>
      </c>
      <c r="C102" s="661" t="s">
        <v>5762</v>
      </c>
      <c r="D102" s="661" t="s">
        <v>7203</v>
      </c>
      <c r="E102" s="661" t="s">
        <v>7204</v>
      </c>
      <c r="F102" s="664"/>
      <c r="G102" s="664"/>
      <c r="H102" s="664"/>
      <c r="I102" s="664"/>
      <c r="J102" s="664"/>
      <c r="K102" s="664"/>
      <c r="L102" s="664"/>
      <c r="M102" s="664"/>
      <c r="N102" s="664">
        <v>12</v>
      </c>
      <c r="O102" s="664">
        <v>3276</v>
      </c>
      <c r="P102" s="677"/>
      <c r="Q102" s="665">
        <v>273</v>
      </c>
    </row>
    <row r="103" spans="1:17" ht="14.4" customHeight="1" x14ac:dyDescent="0.3">
      <c r="A103" s="660" t="s">
        <v>7067</v>
      </c>
      <c r="B103" s="661" t="s">
        <v>7205</v>
      </c>
      <c r="C103" s="661" t="s">
        <v>5762</v>
      </c>
      <c r="D103" s="661" t="s">
        <v>7206</v>
      </c>
      <c r="E103" s="661" t="s">
        <v>7207</v>
      </c>
      <c r="F103" s="664">
        <v>23</v>
      </c>
      <c r="G103" s="664">
        <v>23805</v>
      </c>
      <c r="H103" s="664">
        <v>1</v>
      </c>
      <c r="I103" s="664">
        <v>1035</v>
      </c>
      <c r="J103" s="664">
        <v>14</v>
      </c>
      <c r="K103" s="664">
        <v>14504</v>
      </c>
      <c r="L103" s="664">
        <v>0.60928376391514383</v>
      </c>
      <c r="M103" s="664">
        <v>1036</v>
      </c>
      <c r="N103" s="664">
        <v>23</v>
      </c>
      <c r="O103" s="664">
        <v>23851</v>
      </c>
      <c r="P103" s="677">
        <v>1.0019323671497584</v>
      </c>
      <c r="Q103" s="665">
        <v>1037</v>
      </c>
    </row>
    <row r="104" spans="1:17" ht="14.4" customHeight="1" x14ac:dyDescent="0.3">
      <c r="A104" s="660" t="s">
        <v>7208</v>
      </c>
      <c r="B104" s="661" t="s">
        <v>7209</v>
      </c>
      <c r="C104" s="661" t="s">
        <v>5733</v>
      </c>
      <c r="D104" s="661" t="s">
        <v>7210</v>
      </c>
      <c r="E104" s="661" t="s">
        <v>7211</v>
      </c>
      <c r="F104" s="664">
        <v>0.66</v>
      </c>
      <c r="G104" s="664">
        <v>1763.16</v>
      </c>
      <c r="H104" s="664">
        <v>1</v>
      </c>
      <c r="I104" s="664">
        <v>2671.4545454545455</v>
      </c>
      <c r="J104" s="664"/>
      <c r="K104" s="664"/>
      <c r="L104" s="664"/>
      <c r="M104" s="664"/>
      <c r="N104" s="664">
        <v>0.33</v>
      </c>
      <c r="O104" s="664">
        <v>843.25</v>
      </c>
      <c r="P104" s="677">
        <v>0.47826062297239047</v>
      </c>
      <c r="Q104" s="665">
        <v>2555.30303030303</v>
      </c>
    </row>
    <row r="105" spans="1:17" ht="14.4" customHeight="1" x14ac:dyDescent="0.3">
      <c r="A105" s="660" t="s">
        <v>7208</v>
      </c>
      <c r="B105" s="661" t="s">
        <v>7209</v>
      </c>
      <c r="C105" s="661" t="s">
        <v>5733</v>
      </c>
      <c r="D105" s="661" t="s">
        <v>7212</v>
      </c>
      <c r="E105" s="661" t="s">
        <v>7211</v>
      </c>
      <c r="F105" s="664">
        <v>0.2</v>
      </c>
      <c r="G105" s="664">
        <v>1335.72</v>
      </c>
      <c r="H105" s="664">
        <v>1</v>
      </c>
      <c r="I105" s="664">
        <v>6678.5999999999995</v>
      </c>
      <c r="J105" s="664"/>
      <c r="K105" s="664"/>
      <c r="L105" s="664"/>
      <c r="M105" s="664"/>
      <c r="N105" s="664"/>
      <c r="O105" s="664"/>
      <c r="P105" s="677"/>
      <c r="Q105" s="665"/>
    </row>
    <row r="106" spans="1:17" ht="14.4" customHeight="1" x14ac:dyDescent="0.3">
      <c r="A106" s="660" t="s">
        <v>7208</v>
      </c>
      <c r="B106" s="661" t="s">
        <v>7209</v>
      </c>
      <c r="C106" s="661" t="s">
        <v>5733</v>
      </c>
      <c r="D106" s="661" t="s">
        <v>7213</v>
      </c>
      <c r="E106" s="661" t="s">
        <v>7214</v>
      </c>
      <c r="F106" s="664">
        <v>0.7</v>
      </c>
      <c r="G106" s="664">
        <v>686.3</v>
      </c>
      <c r="H106" s="664">
        <v>1</v>
      </c>
      <c r="I106" s="664">
        <v>980.42857142857144</v>
      </c>
      <c r="J106" s="664"/>
      <c r="K106" s="664"/>
      <c r="L106" s="664"/>
      <c r="M106" s="664"/>
      <c r="N106" s="664"/>
      <c r="O106" s="664"/>
      <c r="P106" s="677"/>
      <c r="Q106" s="665"/>
    </row>
    <row r="107" spans="1:17" ht="14.4" customHeight="1" x14ac:dyDescent="0.3">
      <c r="A107" s="660" t="s">
        <v>7208</v>
      </c>
      <c r="B107" s="661" t="s">
        <v>7209</v>
      </c>
      <c r="C107" s="661" t="s">
        <v>5733</v>
      </c>
      <c r="D107" s="661" t="s">
        <v>7215</v>
      </c>
      <c r="E107" s="661" t="s">
        <v>7216</v>
      </c>
      <c r="F107" s="664"/>
      <c r="G107" s="664"/>
      <c r="H107" s="664"/>
      <c r="I107" s="664"/>
      <c r="J107" s="664">
        <v>0.2</v>
      </c>
      <c r="K107" s="664">
        <v>2067.48</v>
      </c>
      <c r="L107" s="664"/>
      <c r="M107" s="664">
        <v>10337.4</v>
      </c>
      <c r="N107" s="664"/>
      <c r="O107" s="664"/>
      <c r="P107" s="677"/>
      <c r="Q107" s="665"/>
    </row>
    <row r="108" spans="1:17" ht="14.4" customHeight="1" x14ac:dyDescent="0.3">
      <c r="A108" s="660" t="s">
        <v>7208</v>
      </c>
      <c r="B108" s="661" t="s">
        <v>7209</v>
      </c>
      <c r="C108" s="661" t="s">
        <v>5733</v>
      </c>
      <c r="D108" s="661" t="s">
        <v>7217</v>
      </c>
      <c r="E108" s="661" t="s">
        <v>7216</v>
      </c>
      <c r="F108" s="664">
        <v>0.05</v>
      </c>
      <c r="G108" s="664">
        <v>322.49</v>
      </c>
      <c r="H108" s="664">
        <v>1</v>
      </c>
      <c r="I108" s="664">
        <v>6449.8</v>
      </c>
      <c r="J108" s="664"/>
      <c r="K108" s="664"/>
      <c r="L108" s="664"/>
      <c r="M108" s="664"/>
      <c r="N108" s="664"/>
      <c r="O108" s="664"/>
      <c r="P108" s="677"/>
      <c r="Q108" s="665"/>
    </row>
    <row r="109" spans="1:17" ht="14.4" customHeight="1" x14ac:dyDescent="0.3">
      <c r="A109" s="660" t="s">
        <v>7208</v>
      </c>
      <c r="B109" s="661" t="s">
        <v>7209</v>
      </c>
      <c r="C109" s="661" t="s">
        <v>5733</v>
      </c>
      <c r="D109" s="661" t="s">
        <v>6235</v>
      </c>
      <c r="E109" s="661" t="s">
        <v>7218</v>
      </c>
      <c r="F109" s="664">
        <v>0.33</v>
      </c>
      <c r="G109" s="664">
        <v>3597.46</v>
      </c>
      <c r="H109" s="664">
        <v>1</v>
      </c>
      <c r="I109" s="664">
        <v>10901.393939393938</v>
      </c>
      <c r="J109" s="664">
        <v>0.12000000000000001</v>
      </c>
      <c r="K109" s="664">
        <v>1310.5900000000001</v>
      </c>
      <c r="L109" s="664">
        <v>0.36430981859423039</v>
      </c>
      <c r="M109" s="664">
        <v>10921.583333333334</v>
      </c>
      <c r="N109" s="664"/>
      <c r="O109" s="664"/>
      <c r="P109" s="677"/>
      <c r="Q109" s="665"/>
    </row>
    <row r="110" spans="1:17" ht="14.4" customHeight="1" x14ac:dyDescent="0.3">
      <c r="A110" s="660" t="s">
        <v>7208</v>
      </c>
      <c r="B110" s="661" t="s">
        <v>7209</v>
      </c>
      <c r="C110" s="661" t="s">
        <v>5733</v>
      </c>
      <c r="D110" s="661" t="s">
        <v>7219</v>
      </c>
      <c r="E110" s="661" t="s">
        <v>7220</v>
      </c>
      <c r="F110" s="664">
        <v>0.1</v>
      </c>
      <c r="G110" s="664">
        <v>193.91</v>
      </c>
      <c r="H110" s="664">
        <v>1</v>
      </c>
      <c r="I110" s="664">
        <v>1939.1</v>
      </c>
      <c r="J110" s="664">
        <v>0.1</v>
      </c>
      <c r="K110" s="664">
        <v>195.61</v>
      </c>
      <c r="L110" s="664">
        <v>1.0087669537414266</v>
      </c>
      <c r="M110" s="664">
        <v>1956.1000000000001</v>
      </c>
      <c r="N110" s="664"/>
      <c r="O110" s="664"/>
      <c r="P110" s="677"/>
      <c r="Q110" s="665"/>
    </row>
    <row r="111" spans="1:17" ht="14.4" customHeight="1" x14ac:dyDescent="0.3">
      <c r="A111" s="660" t="s">
        <v>7208</v>
      </c>
      <c r="B111" s="661" t="s">
        <v>7209</v>
      </c>
      <c r="C111" s="661" t="s">
        <v>5733</v>
      </c>
      <c r="D111" s="661" t="s">
        <v>7221</v>
      </c>
      <c r="E111" s="661" t="s">
        <v>7218</v>
      </c>
      <c r="F111" s="664"/>
      <c r="G111" s="664"/>
      <c r="H111" s="664"/>
      <c r="I111" s="664"/>
      <c r="J111" s="664">
        <v>0.25</v>
      </c>
      <c r="K111" s="664">
        <v>546.08000000000004</v>
      </c>
      <c r="L111" s="664"/>
      <c r="M111" s="664">
        <v>2184.3200000000002</v>
      </c>
      <c r="N111" s="664">
        <v>0.25</v>
      </c>
      <c r="O111" s="664">
        <v>442.7</v>
      </c>
      <c r="P111" s="677"/>
      <c r="Q111" s="665">
        <v>1770.8</v>
      </c>
    </row>
    <row r="112" spans="1:17" ht="14.4" customHeight="1" x14ac:dyDescent="0.3">
      <c r="A112" s="660" t="s">
        <v>7208</v>
      </c>
      <c r="B112" s="661" t="s">
        <v>7209</v>
      </c>
      <c r="C112" s="661" t="s">
        <v>5733</v>
      </c>
      <c r="D112" s="661" t="s">
        <v>7222</v>
      </c>
      <c r="E112" s="661" t="s">
        <v>7223</v>
      </c>
      <c r="F112" s="664"/>
      <c r="G112" s="664"/>
      <c r="H112" s="664"/>
      <c r="I112" s="664"/>
      <c r="J112" s="664">
        <v>0.15</v>
      </c>
      <c r="K112" s="664">
        <v>56.9</v>
      </c>
      <c r="L112" s="664"/>
      <c r="M112" s="664">
        <v>379.33333333333331</v>
      </c>
      <c r="N112" s="664">
        <v>0.08</v>
      </c>
      <c r="O112" s="664">
        <v>41.41</v>
      </c>
      <c r="P112" s="677"/>
      <c r="Q112" s="665">
        <v>517.625</v>
      </c>
    </row>
    <row r="113" spans="1:17" ht="14.4" customHeight="1" x14ac:dyDescent="0.3">
      <c r="A113" s="660" t="s">
        <v>7208</v>
      </c>
      <c r="B113" s="661" t="s">
        <v>7209</v>
      </c>
      <c r="C113" s="661" t="s">
        <v>5743</v>
      </c>
      <c r="D113" s="661" t="s">
        <v>7224</v>
      </c>
      <c r="E113" s="661" t="s">
        <v>7225</v>
      </c>
      <c r="F113" s="664">
        <v>1</v>
      </c>
      <c r="G113" s="664">
        <v>893.9</v>
      </c>
      <c r="H113" s="664">
        <v>1</v>
      </c>
      <c r="I113" s="664">
        <v>893.9</v>
      </c>
      <c r="J113" s="664"/>
      <c r="K113" s="664"/>
      <c r="L113" s="664"/>
      <c r="M113" s="664"/>
      <c r="N113" s="664"/>
      <c r="O113" s="664"/>
      <c r="P113" s="677"/>
      <c r="Q113" s="665"/>
    </row>
    <row r="114" spans="1:17" ht="14.4" customHeight="1" x14ac:dyDescent="0.3">
      <c r="A114" s="660" t="s">
        <v>7208</v>
      </c>
      <c r="B114" s="661" t="s">
        <v>7209</v>
      </c>
      <c r="C114" s="661" t="s">
        <v>5762</v>
      </c>
      <c r="D114" s="661" t="s">
        <v>7226</v>
      </c>
      <c r="E114" s="661" t="s">
        <v>7227</v>
      </c>
      <c r="F114" s="664">
        <v>4</v>
      </c>
      <c r="G114" s="664">
        <v>820</v>
      </c>
      <c r="H114" s="664">
        <v>1</v>
      </c>
      <c r="I114" s="664">
        <v>205</v>
      </c>
      <c r="J114" s="664">
        <v>1</v>
      </c>
      <c r="K114" s="664">
        <v>206</v>
      </c>
      <c r="L114" s="664">
        <v>0.25121951219512195</v>
      </c>
      <c r="M114" s="664">
        <v>206</v>
      </c>
      <c r="N114" s="664">
        <v>2</v>
      </c>
      <c r="O114" s="664">
        <v>414</v>
      </c>
      <c r="P114" s="677">
        <v>0.50487804878048781</v>
      </c>
      <c r="Q114" s="665">
        <v>207</v>
      </c>
    </row>
    <row r="115" spans="1:17" ht="14.4" customHeight="1" x14ac:dyDescent="0.3">
      <c r="A115" s="660" t="s">
        <v>7208</v>
      </c>
      <c r="B115" s="661" t="s">
        <v>7209</v>
      </c>
      <c r="C115" s="661" t="s">
        <v>5762</v>
      </c>
      <c r="D115" s="661" t="s">
        <v>7228</v>
      </c>
      <c r="E115" s="661" t="s">
        <v>7229</v>
      </c>
      <c r="F115" s="664">
        <v>5</v>
      </c>
      <c r="G115" s="664">
        <v>750</v>
      </c>
      <c r="H115" s="664">
        <v>1</v>
      </c>
      <c r="I115" s="664">
        <v>150</v>
      </c>
      <c r="J115" s="664">
        <v>2</v>
      </c>
      <c r="K115" s="664">
        <v>300</v>
      </c>
      <c r="L115" s="664">
        <v>0.4</v>
      </c>
      <c r="M115" s="664">
        <v>150</v>
      </c>
      <c r="N115" s="664">
        <v>2</v>
      </c>
      <c r="O115" s="664">
        <v>302</v>
      </c>
      <c r="P115" s="677">
        <v>0.40266666666666667</v>
      </c>
      <c r="Q115" s="665">
        <v>151</v>
      </c>
    </row>
    <row r="116" spans="1:17" ht="14.4" customHeight="1" x14ac:dyDescent="0.3">
      <c r="A116" s="660" t="s">
        <v>7208</v>
      </c>
      <c r="B116" s="661" t="s">
        <v>7209</v>
      </c>
      <c r="C116" s="661" t="s">
        <v>5762</v>
      </c>
      <c r="D116" s="661" t="s">
        <v>7230</v>
      </c>
      <c r="E116" s="661" t="s">
        <v>7231</v>
      </c>
      <c r="F116" s="664">
        <v>5</v>
      </c>
      <c r="G116" s="664">
        <v>910</v>
      </c>
      <c r="H116" s="664">
        <v>1</v>
      </c>
      <c r="I116" s="664">
        <v>182</v>
      </c>
      <c r="J116" s="664">
        <v>3</v>
      </c>
      <c r="K116" s="664">
        <v>547</v>
      </c>
      <c r="L116" s="664">
        <v>0.60109890109890107</v>
      </c>
      <c r="M116" s="664">
        <v>182.33333333333334</v>
      </c>
      <c r="N116" s="664">
        <v>6</v>
      </c>
      <c r="O116" s="664">
        <v>1098</v>
      </c>
      <c r="P116" s="677">
        <v>1.2065934065934065</v>
      </c>
      <c r="Q116" s="665">
        <v>183</v>
      </c>
    </row>
    <row r="117" spans="1:17" ht="14.4" customHeight="1" x14ac:dyDescent="0.3">
      <c r="A117" s="660" t="s">
        <v>7208</v>
      </c>
      <c r="B117" s="661" t="s">
        <v>7209</v>
      </c>
      <c r="C117" s="661" t="s">
        <v>5762</v>
      </c>
      <c r="D117" s="661" t="s">
        <v>7232</v>
      </c>
      <c r="E117" s="661" t="s">
        <v>7233</v>
      </c>
      <c r="F117" s="664">
        <v>346</v>
      </c>
      <c r="G117" s="664">
        <v>42904</v>
      </c>
      <c r="H117" s="664">
        <v>1</v>
      </c>
      <c r="I117" s="664">
        <v>124</v>
      </c>
      <c r="J117" s="664">
        <v>319</v>
      </c>
      <c r="K117" s="664">
        <v>39709</v>
      </c>
      <c r="L117" s="664">
        <v>0.92553141898191316</v>
      </c>
      <c r="M117" s="664">
        <v>124.47962382445141</v>
      </c>
      <c r="N117" s="664">
        <v>373</v>
      </c>
      <c r="O117" s="664">
        <v>46625</v>
      </c>
      <c r="P117" s="677">
        <v>1.0867285101622226</v>
      </c>
      <c r="Q117" s="665">
        <v>125</v>
      </c>
    </row>
    <row r="118" spans="1:17" ht="14.4" customHeight="1" x14ac:dyDescent="0.3">
      <c r="A118" s="660" t="s">
        <v>7208</v>
      </c>
      <c r="B118" s="661" t="s">
        <v>7209</v>
      </c>
      <c r="C118" s="661" t="s">
        <v>5762</v>
      </c>
      <c r="D118" s="661" t="s">
        <v>7234</v>
      </c>
      <c r="E118" s="661" t="s">
        <v>7235</v>
      </c>
      <c r="F118" s="664">
        <v>399</v>
      </c>
      <c r="G118" s="664">
        <v>86583</v>
      </c>
      <c r="H118" s="664">
        <v>1</v>
      </c>
      <c r="I118" s="664">
        <v>217</v>
      </c>
      <c r="J118" s="664">
        <v>483</v>
      </c>
      <c r="K118" s="664">
        <v>104986</v>
      </c>
      <c r="L118" s="664">
        <v>1.2125474977766999</v>
      </c>
      <c r="M118" s="664">
        <v>217.36231884057972</v>
      </c>
      <c r="N118" s="664">
        <v>478</v>
      </c>
      <c r="O118" s="664">
        <v>104682</v>
      </c>
      <c r="P118" s="677">
        <v>1.2090364159246041</v>
      </c>
      <c r="Q118" s="665">
        <v>219</v>
      </c>
    </row>
    <row r="119" spans="1:17" ht="14.4" customHeight="1" x14ac:dyDescent="0.3">
      <c r="A119" s="660" t="s">
        <v>7208</v>
      </c>
      <c r="B119" s="661" t="s">
        <v>7209</v>
      </c>
      <c r="C119" s="661" t="s">
        <v>5762</v>
      </c>
      <c r="D119" s="661" t="s">
        <v>7236</v>
      </c>
      <c r="E119" s="661" t="s">
        <v>7237</v>
      </c>
      <c r="F119" s="664">
        <v>2</v>
      </c>
      <c r="G119" s="664">
        <v>434</v>
      </c>
      <c r="H119" s="664">
        <v>1</v>
      </c>
      <c r="I119" s="664">
        <v>217</v>
      </c>
      <c r="J119" s="664"/>
      <c r="K119" s="664"/>
      <c r="L119" s="664"/>
      <c r="M119" s="664"/>
      <c r="N119" s="664"/>
      <c r="O119" s="664"/>
      <c r="P119" s="677"/>
      <c r="Q119" s="665"/>
    </row>
    <row r="120" spans="1:17" ht="14.4" customHeight="1" x14ac:dyDescent="0.3">
      <c r="A120" s="660" t="s">
        <v>7208</v>
      </c>
      <c r="B120" s="661" t="s">
        <v>7209</v>
      </c>
      <c r="C120" s="661" t="s">
        <v>5762</v>
      </c>
      <c r="D120" s="661" t="s">
        <v>7238</v>
      </c>
      <c r="E120" s="661" t="s">
        <v>7239</v>
      </c>
      <c r="F120" s="664">
        <v>5</v>
      </c>
      <c r="G120" s="664">
        <v>1095</v>
      </c>
      <c r="H120" s="664">
        <v>1</v>
      </c>
      <c r="I120" s="664">
        <v>219</v>
      </c>
      <c r="J120" s="664">
        <v>5</v>
      </c>
      <c r="K120" s="664">
        <v>1095</v>
      </c>
      <c r="L120" s="664">
        <v>1</v>
      </c>
      <c r="M120" s="664">
        <v>219</v>
      </c>
      <c r="N120" s="664">
        <v>4</v>
      </c>
      <c r="O120" s="664">
        <v>884</v>
      </c>
      <c r="P120" s="677">
        <v>0.80730593607305934</v>
      </c>
      <c r="Q120" s="665">
        <v>221</v>
      </c>
    </row>
    <row r="121" spans="1:17" ht="14.4" customHeight="1" x14ac:dyDescent="0.3">
      <c r="A121" s="660" t="s">
        <v>7208</v>
      </c>
      <c r="B121" s="661" t="s">
        <v>7209</v>
      </c>
      <c r="C121" s="661" t="s">
        <v>5762</v>
      </c>
      <c r="D121" s="661" t="s">
        <v>7240</v>
      </c>
      <c r="E121" s="661" t="s">
        <v>7241</v>
      </c>
      <c r="F121" s="664"/>
      <c r="G121" s="664"/>
      <c r="H121" s="664"/>
      <c r="I121" s="664"/>
      <c r="J121" s="664">
        <v>1</v>
      </c>
      <c r="K121" s="664">
        <v>609</v>
      </c>
      <c r="L121" s="664"/>
      <c r="M121" s="664">
        <v>609</v>
      </c>
      <c r="N121" s="664">
        <v>1</v>
      </c>
      <c r="O121" s="664">
        <v>613</v>
      </c>
      <c r="P121" s="677"/>
      <c r="Q121" s="665">
        <v>613</v>
      </c>
    </row>
    <row r="122" spans="1:17" ht="14.4" customHeight="1" x14ac:dyDescent="0.3">
      <c r="A122" s="660" t="s">
        <v>7208</v>
      </c>
      <c r="B122" s="661" t="s">
        <v>7209</v>
      </c>
      <c r="C122" s="661" t="s">
        <v>5762</v>
      </c>
      <c r="D122" s="661" t="s">
        <v>7242</v>
      </c>
      <c r="E122" s="661" t="s">
        <v>7243</v>
      </c>
      <c r="F122" s="664">
        <v>2</v>
      </c>
      <c r="G122" s="664">
        <v>652</v>
      </c>
      <c r="H122" s="664">
        <v>1</v>
      </c>
      <c r="I122" s="664">
        <v>326</v>
      </c>
      <c r="J122" s="664"/>
      <c r="K122" s="664"/>
      <c r="L122" s="664"/>
      <c r="M122" s="664"/>
      <c r="N122" s="664">
        <v>1</v>
      </c>
      <c r="O122" s="664">
        <v>330</v>
      </c>
      <c r="P122" s="677">
        <v>0.50613496932515334</v>
      </c>
      <c r="Q122" s="665">
        <v>330</v>
      </c>
    </row>
    <row r="123" spans="1:17" ht="14.4" customHeight="1" x14ac:dyDescent="0.3">
      <c r="A123" s="660" t="s">
        <v>7208</v>
      </c>
      <c r="B123" s="661" t="s">
        <v>7209</v>
      </c>
      <c r="C123" s="661" t="s">
        <v>5762</v>
      </c>
      <c r="D123" s="661" t="s">
        <v>7244</v>
      </c>
      <c r="E123" s="661" t="s">
        <v>7245</v>
      </c>
      <c r="F123" s="664"/>
      <c r="G123" s="664"/>
      <c r="H123" s="664"/>
      <c r="I123" s="664"/>
      <c r="J123" s="664">
        <v>2</v>
      </c>
      <c r="K123" s="664">
        <v>7630</v>
      </c>
      <c r="L123" s="664"/>
      <c r="M123" s="664">
        <v>3815</v>
      </c>
      <c r="N123" s="664"/>
      <c r="O123" s="664"/>
      <c r="P123" s="677"/>
      <c r="Q123" s="665"/>
    </row>
    <row r="124" spans="1:17" ht="14.4" customHeight="1" x14ac:dyDescent="0.3">
      <c r="A124" s="660" t="s">
        <v>7208</v>
      </c>
      <c r="B124" s="661" t="s">
        <v>7209</v>
      </c>
      <c r="C124" s="661" t="s">
        <v>5762</v>
      </c>
      <c r="D124" s="661" t="s">
        <v>7246</v>
      </c>
      <c r="E124" s="661" t="s">
        <v>7247</v>
      </c>
      <c r="F124" s="664">
        <v>1</v>
      </c>
      <c r="G124" s="664">
        <v>1277</v>
      </c>
      <c r="H124" s="664">
        <v>1</v>
      </c>
      <c r="I124" s="664">
        <v>1277</v>
      </c>
      <c r="J124" s="664">
        <v>1</v>
      </c>
      <c r="K124" s="664">
        <v>1277</v>
      </c>
      <c r="L124" s="664">
        <v>1</v>
      </c>
      <c r="M124" s="664">
        <v>1277</v>
      </c>
      <c r="N124" s="664"/>
      <c r="O124" s="664"/>
      <c r="P124" s="677"/>
      <c r="Q124" s="665"/>
    </row>
    <row r="125" spans="1:17" ht="14.4" customHeight="1" x14ac:dyDescent="0.3">
      <c r="A125" s="660" t="s">
        <v>7208</v>
      </c>
      <c r="B125" s="661" t="s">
        <v>7209</v>
      </c>
      <c r="C125" s="661" t="s">
        <v>5762</v>
      </c>
      <c r="D125" s="661" t="s">
        <v>7248</v>
      </c>
      <c r="E125" s="661" t="s">
        <v>7249</v>
      </c>
      <c r="F125" s="664">
        <v>1</v>
      </c>
      <c r="G125" s="664">
        <v>1164</v>
      </c>
      <c r="H125" s="664">
        <v>1</v>
      </c>
      <c r="I125" s="664">
        <v>1164</v>
      </c>
      <c r="J125" s="664">
        <v>1</v>
      </c>
      <c r="K125" s="664">
        <v>1164</v>
      </c>
      <c r="L125" s="664">
        <v>1</v>
      </c>
      <c r="M125" s="664">
        <v>1164</v>
      </c>
      <c r="N125" s="664"/>
      <c r="O125" s="664"/>
      <c r="P125" s="677"/>
      <c r="Q125" s="665"/>
    </row>
    <row r="126" spans="1:17" ht="14.4" customHeight="1" x14ac:dyDescent="0.3">
      <c r="A126" s="660" t="s">
        <v>7208</v>
      </c>
      <c r="B126" s="661" t="s">
        <v>7209</v>
      </c>
      <c r="C126" s="661" t="s">
        <v>5762</v>
      </c>
      <c r="D126" s="661" t="s">
        <v>7250</v>
      </c>
      <c r="E126" s="661" t="s">
        <v>7251</v>
      </c>
      <c r="F126" s="664">
        <v>5</v>
      </c>
      <c r="G126" s="664">
        <v>25340</v>
      </c>
      <c r="H126" s="664">
        <v>1</v>
      </c>
      <c r="I126" s="664">
        <v>5068</v>
      </c>
      <c r="J126" s="664"/>
      <c r="K126" s="664"/>
      <c r="L126" s="664"/>
      <c r="M126" s="664"/>
      <c r="N126" s="664">
        <v>1</v>
      </c>
      <c r="O126" s="664">
        <v>5076</v>
      </c>
      <c r="P126" s="677">
        <v>0.20031570639305446</v>
      </c>
      <c r="Q126" s="665">
        <v>5076</v>
      </c>
    </row>
    <row r="127" spans="1:17" ht="14.4" customHeight="1" x14ac:dyDescent="0.3">
      <c r="A127" s="660" t="s">
        <v>7208</v>
      </c>
      <c r="B127" s="661" t="s">
        <v>7209</v>
      </c>
      <c r="C127" s="661" t="s">
        <v>5762</v>
      </c>
      <c r="D127" s="661" t="s">
        <v>7252</v>
      </c>
      <c r="E127" s="661" t="s">
        <v>7253</v>
      </c>
      <c r="F127" s="664">
        <v>85</v>
      </c>
      <c r="G127" s="664">
        <v>14705</v>
      </c>
      <c r="H127" s="664">
        <v>1</v>
      </c>
      <c r="I127" s="664">
        <v>173</v>
      </c>
      <c r="J127" s="664">
        <v>70</v>
      </c>
      <c r="K127" s="664">
        <v>12141</v>
      </c>
      <c r="L127" s="664">
        <v>0.82563753825229513</v>
      </c>
      <c r="M127" s="664">
        <v>173.44285714285715</v>
      </c>
      <c r="N127" s="664">
        <v>84</v>
      </c>
      <c r="O127" s="664">
        <v>14700</v>
      </c>
      <c r="P127" s="677">
        <v>0.99965997959877595</v>
      </c>
      <c r="Q127" s="665">
        <v>175</v>
      </c>
    </row>
    <row r="128" spans="1:17" ht="14.4" customHeight="1" x14ac:dyDescent="0.3">
      <c r="A128" s="660" t="s">
        <v>7208</v>
      </c>
      <c r="B128" s="661" t="s">
        <v>7209</v>
      </c>
      <c r="C128" s="661" t="s">
        <v>5762</v>
      </c>
      <c r="D128" s="661" t="s">
        <v>7254</v>
      </c>
      <c r="E128" s="661" t="s">
        <v>7255</v>
      </c>
      <c r="F128" s="664">
        <v>11</v>
      </c>
      <c r="G128" s="664">
        <v>21956</v>
      </c>
      <c r="H128" s="664">
        <v>1</v>
      </c>
      <c r="I128" s="664">
        <v>1996</v>
      </c>
      <c r="J128" s="664">
        <v>14</v>
      </c>
      <c r="K128" s="664">
        <v>27965</v>
      </c>
      <c r="L128" s="664">
        <v>1.2736837310985607</v>
      </c>
      <c r="M128" s="664">
        <v>1997.5</v>
      </c>
      <c r="N128" s="664">
        <v>12</v>
      </c>
      <c r="O128" s="664">
        <v>24012</v>
      </c>
      <c r="P128" s="677">
        <v>1.093641829112771</v>
      </c>
      <c r="Q128" s="665">
        <v>2001</v>
      </c>
    </row>
    <row r="129" spans="1:17" ht="14.4" customHeight="1" x14ac:dyDescent="0.3">
      <c r="A129" s="660" t="s">
        <v>7208</v>
      </c>
      <c r="B129" s="661" t="s">
        <v>7209</v>
      </c>
      <c r="C129" s="661" t="s">
        <v>5762</v>
      </c>
      <c r="D129" s="661" t="s">
        <v>7256</v>
      </c>
      <c r="E129" s="661" t="s">
        <v>7257</v>
      </c>
      <c r="F129" s="664">
        <v>1</v>
      </c>
      <c r="G129" s="664">
        <v>2692</v>
      </c>
      <c r="H129" s="664">
        <v>1</v>
      </c>
      <c r="I129" s="664">
        <v>2692</v>
      </c>
      <c r="J129" s="664"/>
      <c r="K129" s="664"/>
      <c r="L129" s="664"/>
      <c r="M129" s="664"/>
      <c r="N129" s="664">
        <v>1</v>
      </c>
      <c r="O129" s="664">
        <v>2696</v>
      </c>
      <c r="P129" s="677">
        <v>1.0014858841010401</v>
      </c>
      <c r="Q129" s="665">
        <v>2696</v>
      </c>
    </row>
    <row r="130" spans="1:17" ht="14.4" customHeight="1" x14ac:dyDescent="0.3">
      <c r="A130" s="660" t="s">
        <v>7208</v>
      </c>
      <c r="B130" s="661" t="s">
        <v>7209</v>
      </c>
      <c r="C130" s="661" t="s">
        <v>5762</v>
      </c>
      <c r="D130" s="661" t="s">
        <v>7258</v>
      </c>
      <c r="E130" s="661" t="s">
        <v>7259</v>
      </c>
      <c r="F130" s="664">
        <v>1</v>
      </c>
      <c r="G130" s="664">
        <v>5180</v>
      </c>
      <c r="H130" s="664">
        <v>1</v>
      </c>
      <c r="I130" s="664">
        <v>5180</v>
      </c>
      <c r="J130" s="664"/>
      <c r="K130" s="664"/>
      <c r="L130" s="664"/>
      <c r="M130" s="664"/>
      <c r="N130" s="664"/>
      <c r="O130" s="664"/>
      <c r="P130" s="677"/>
      <c r="Q130" s="665"/>
    </row>
    <row r="131" spans="1:17" ht="14.4" customHeight="1" x14ac:dyDescent="0.3">
      <c r="A131" s="660" t="s">
        <v>7208</v>
      </c>
      <c r="B131" s="661" t="s">
        <v>7209</v>
      </c>
      <c r="C131" s="661" t="s">
        <v>5762</v>
      </c>
      <c r="D131" s="661" t="s">
        <v>7260</v>
      </c>
      <c r="E131" s="661" t="s">
        <v>7261</v>
      </c>
      <c r="F131" s="664"/>
      <c r="G131" s="664"/>
      <c r="H131" s="664"/>
      <c r="I131" s="664"/>
      <c r="J131" s="664">
        <v>1</v>
      </c>
      <c r="K131" s="664">
        <v>658</v>
      </c>
      <c r="L131" s="664"/>
      <c r="M131" s="664">
        <v>658</v>
      </c>
      <c r="N131" s="664">
        <v>1</v>
      </c>
      <c r="O131" s="664">
        <v>662</v>
      </c>
      <c r="P131" s="677"/>
      <c r="Q131" s="665">
        <v>662</v>
      </c>
    </row>
    <row r="132" spans="1:17" ht="14.4" customHeight="1" x14ac:dyDescent="0.3">
      <c r="A132" s="660" t="s">
        <v>7208</v>
      </c>
      <c r="B132" s="661" t="s">
        <v>7209</v>
      </c>
      <c r="C132" s="661" t="s">
        <v>5762</v>
      </c>
      <c r="D132" s="661" t="s">
        <v>7262</v>
      </c>
      <c r="E132" s="661" t="s">
        <v>7263</v>
      </c>
      <c r="F132" s="664">
        <v>147</v>
      </c>
      <c r="G132" s="664">
        <v>22050</v>
      </c>
      <c r="H132" s="664">
        <v>1</v>
      </c>
      <c r="I132" s="664">
        <v>150</v>
      </c>
      <c r="J132" s="664">
        <v>121</v>
      </c>
      <c r="K132" s="664">
        <v>18188</v>
      </c>
      <c r="L132" s="664">
        <v>0.82485260770975055</v>
      </c>
      <c r="M132" s="664">
        <v>150.31404958677686</v>
      </c>
      <c r="N132" s="664">
        <v>113</v>
      </c>
      <c r="O132" s="664">
        <v>17063</v>
      </c>
      <c r="P132" s="677">
        <v>0.7738321995464853</v>
      </c>
      <c r="Q132" s="665">
        <v>151</v>
      </c>
    </row>
    <row r="133" spans="1:17" ht="14.4" customHeight="1" x14ac:dyDescent="0.3">
      <c r="A133" s="660" t="s">
        <v>7208</v>
      </c>
      <c r="B133" s="661" t="s">
        <v>7209</v>
      </c>
      <c r="C133" s="661" t="s">
        <v>5762</v>
      </c>
      <c r="D133" s="661" t="s">
        <v>7264</v>
      </c>
      <c r="E133" s="661" t="s">
        <v>7265</v>
      </c>
      <c r="F133" s="664">
        <v>97</v>
      </c>
      <c r="G133" s="664">
        <v>18721</v>
      </c>
      <c r="H133" s="664">
        <v>1</v>
      </c>
      <c r="I133" s="664">
        <v>193</v>
      </c>
      <c r="J133" s="664">
        <v>106</v>
      </c>
      <c r="K133" s="664">
        <v>20514</v>
      </c>
      <c r="L133" s="664">
        <v>1.0957747983547887</v>
      </c>
      <c r="M133" s="664">
        <v>193.52830188679246</v>
      </c>
      <c r="N133" s="664">
        <v>121</v>
      </c>
      <c r="O133" s="664">
        <v>23595</v>
      </c>
      <c r="P133" s="677">
        <v>1.2603493403130175</v>
      </c>
      <c r="Q133" s="665">
        <v>195</v>
      </c>
    </row>
    <row r="134" spans="1:17" ht="14.4" customHeight="1" x14ac:dyDescent="0.3">
      <c r="A134" s="660" t="s">
        <v>7208</v>
      </c>
      <c r="B134" s="661" t="s">
        <v>7209</v>
      </c>
      <c r="C134" s="661" t="s">
        <v>5762</v>
      </c>
      <c r="D134" s="661" t="s">
        <v>7266</v>
      </c>
      <c r="E134" s="661" t="s">
        <v>7267</v>
      </c>
      <c r="F134" s="664">
        <v>250</v>
      </c>
      <c r="G134" s="664">
        <v>49500</v>
      </c>
      <c r="H134" s="664">
        <v>1</v>
      </c>
      <c r="I134" s="664">
        <v>198</v>
      </c>
      <c r="J134" s="664">
        <v>385</v>
      </c>
      <c r="K134" s="664">
        <v>76376</v>
      </c>
      <c r="L134" s="664">
        <v>1.5429494949494948</v>
      </c>
      <c r="M134" s="664">
        <v>198.37922077922079</v>
      </c>
      <c r="N134" s="664">
        <v>510</v>
      </c>
      <c r="O134" s="664">
        <v>102000</v>
      </c>
      <c r="P134" s="677">
        <v>2.0606060606060606</v>
      </c>
      <c r="Q134" s="665">
        <v>200</v>
      </c>
    </row>
    <row r="135" spans="1:17" ht="14.4" customHeight="1" x14ac:dyDescent="0.3">
      <c r="A135" s="660" t="s">
        <v>7208</v>
      </c>
      <c r="B135" s="661" t="s">
        <v>7209</v>
      </c>
      <c r="C135" s="661" t="s">
        <v>5762</v>
      </c>
      <c r="D135" s="661" t="s">
        <v>7268</v>
      </c>
      <c r="E135" s="661" t="s">
        <v>7269</v>
      </c>
      <c r="F135" s="664"/>
      <c r="G135" s="664"/>
      <c r="H135" s="664"/>
      <c r="I135" s="664"/>
      <c r="J135" s="664">
        <v>1</v>
      </c>
      <c r="K135" s="664">
        <v>415</v>
      </c>
      <c r="L135" s="664"/>
      <c r="M135" s="664">
        <v>415</v>
      </c>
      <c r="N135" s="664">
        <v>1</v>
      </c>
      <c r="O135" s="664">
        <v>418</v>
      </c>
      <c r="P135" s="677"/>
      <c r="Q135" s="665">
        <v>418</v>
      </c>
    </row>
    <row r="136" spans="1:17" ht="14.4" customHeight="1" x14ac:dyDescent="0.3">
      <c r="A136" s="660" t="s">
        <v>7208</v>
      </c>
      <c r="B136" s="661" t="s">
        <v>7209</v>
      </c>
      <c r="C136" s="661" t="s">
        <v>5762</v>
      </c>
      <c r="D136" s="661" t="s">
        <v>7270</v>
      </c>
      <c r="E136" s="661" t="s">
        <v>7271</v>
      </c>
      <c r="F136" s="664">
        <v>2</v>
      </c>
      <c r="G136" s="664">
        <v>316</v>
      </c>
      <c r="H136" s="664">
        <v>1</v>
      </c>
      <c r="I136" s="664">
        <v>158</v>
      </c>
      <c r="J136" s="664">
        <v>3</v>
      </c>
      <c r="K136" s="664">
        <v>476</v>
      </c>
      <c r="L136" s="664">
        <v>1.5063291139240507</v>
      </c>
      <c r="M136" s="664">
        <v>158.66666666666666</v>
      </c>
      <c r="N136" s="664">
        <v>2</v>
      </c>
      <c r="O136" s="664">
        <v>318</v>
      </c>
      <c r="P136" s="677">
        <v>1.0063291139240507</v>
      </c>
      <c r="Q136" s="665">
        <v>159</v>
      </c>
    </row>
    <row r="137" spans="1:17" ht="14.4" customHeight="1" x14ac:dyDescent="0.3">
      <c r="A137" s="660" t="s">
        <v>7208</v>
      </c>
      <c r="B137" s="661" t="s">
        <v>7209</v>
      </c>
      <c r="C137" s="661" t="s">
        <v>5762</v>
      </c>
      <c r="D137" s="661" t="s">
        <v>7272</v>
      </c>
      <c r="E137" s="661" t="s">
        <v>7273</v>
      </c>
      <c r="F137" s="664">
        <v>10</v>
      </c>
      <c r="G137" s="664">
        <v>21180</v>
      </c>
      <c r="H137" s="664">
        <v>1</v>
      </c>
      <c r="I137" s="664">
        <v>2118</v>
      </c>
      <c r="J137" s="664">
        <v>4</v>
      </c>
      <c r="K137" s="664">
        <v>8478</v>
      </c>
      <c r="L137" s="664">
        <v>0.40028328611898017</v>
      </c>
      <c r="M137" s="664">
        <v>2119.5</v>
      </c>
      <c r="N137" s="664">
        <v>2</v>
      </c>
      <c r="O137" s="664">
        <v>4246</v>
      </c>
      <c r="P137" s="677">
        <v>0.20047214353163362</v>
      </c>
      <c r="Q137" s="665">
        <v>2123</v>
      </c>
    </row>
    <row r="138" spans="1:17" ht="14.4" customHeight="1" x14ac:dyDescent="0.3">
      <c r="A138" s="660" t="s">
        <v>7208</v>
      </c>
      <c r="B138" s="661" t="s">
        <v>7209</v>
      </c>
      <c r="C138" s="661" t="s">
        <v>5762</v>
      </c>
      <c r="D138" s="661" t="s">
        <v>7274</v>
      </c>
      <c r="E138" s="661" t="s">
        <v>7245</v>
      </c>
      <c r="F138" s="664"/>
      <c r="G138" s="664"/>
      <c r="H138" s="664"/>
      <c r="I138" s="664"/>
      <c r="J138" s="664">
        <v>2</v>
      </c>
      <c r="K138" s="664">
        <v>3728</v>
      </c>
      <c r="L138" s="664"/>
      <c r="M138" s="664">
        <v>1864</v>
      </c>
      <c r="N138" s="664"/>
      <c r="O138" s="664"/>
      <c r="P138" s="677"/>
      <c r="Q138" s="665"/>
    </row>
    <row r="139" spans="1:17" ht="14.4" customHeight="1" x14ac:dyDescent="0.3">
      <c r="A139" s="660" t="s">
        <v>7208</v>
      </c>
      <c r="B139" s="661" t="s">
        <v>7209</v>
      </c>
      <c r="C139" s="661" t="s">
        <v>5762</v>
      </c>
      <c r="D139" s="661" t="s">
        <v>7275</v>
      </c>
      <c r="E139" s="661" t="s">
        <v>7276</v>
      </c>
      <c r="F139" s="664">
        <v>1</v>
      </c>
      <c r="G139" s="664">
        <v>8384</v>
      </c>
      <c r="H139" s="664">
        <v>1</v>
      </c>
      <c r="I139" s="664">
        <v>8384</v>
      </c>
      <c r="J139" s="664">
        <v>2</v>
      </c>
      <c r="K139" s="664">
        <v>16768</v>
      </c>
      <c r="L139" s="664">
        <v>2</v>
      </c>
      <c r="M139" s="664">
        <v>8384</v>
      </c>
      <c r="N139" s="664"/>
      <c r="O139" s="664"/>
      <c r="P139" s="677"/>
      <c r="Q139" s="665"/>
    </row>
    <row r="140" spans="1:17" ht="14.4" customHeight="1" x14ac:dyDescent="0.3">
      <c r="A140" s="660" t="s">
        <v>7208</v>
      </c>
      <c r="B140" s="661" t="s">
        <v>7209</v>
      </c>
      <c r="C140" s="661" t="s">
        <v>5762</v>
      </c>
      <c r="D140" s="661" t="s">
        <v>7277</v>
      </c>
      <c r="E140" s="661" t="s">
        <v>7278</v>
      </c>
      <c r="F140" s="664">
        <v>5</v>
      </c>
      <c r="G140" s="664">
        <v>1380</v>
      </c>
      <c r="H140" s="664">
        <v>1</v>
      </c>
      <c r="I140" s="664">
        <v>276</v>
      </c>
      <c r="J140" s="664">
        <v>5</v>
      </c>
      <c r="K140" s="664">
        <v>1386</v>
      </c>
      <c r="L140" s="664">
        <v>1.0043478260869565</v>
      </c>
      <c r="M140" s="664">
        <v>277.2</v>
      </c>
      <c r="N140" s="664">
        <v>4</v>
      </c>
      <c r="O140" s="664">
        <v>1116</v>
      </c>
      <c r="P140" s="677">
        <v>0.80869565217391304</v>
      </c>
      <c r="Q140" s="665">
        <v>279</v>
      </c>
    </row>
    <row r="141" spans="1:17" ht="14.4" customHeight="1" x14ac:dyDescent="0.3">
      <c r="A141" s="660" t="s">
        <v>7279</v>
      </c>
      <c r="B141" s="661" t="s">
        <v>7280</v>
      </c>
      <c r="C141" s="661" t="s">
        <v>5762</v>
      </c>
      <c r="D141" s="661" t="s">
        <v>7281</v>
      </c>
      <c r="E141" s="661" t="s">
        <v>7282</v>
      </c>
      <c r="F141" s="664">
        <v>121</v>
      </c>
      <c r="G141" s="664">
        <v>24563</v>
      </c>
      <c r="H141" s="664">
        <v>1</v>
      </c>
      <c r="I141" s="664">
        <v>203</v>
      </c>
      <c r="J141" s="664">
        <v>70</v>
      </c>
      <c r="K141" s="664">
        <v>14270</v>
      </c>
      <c r="L141" s="664">
        <v>0.58095509506167808</v>
      </c>
      <c r="M141" s="664">
        <v>203.85714285714286</v>
      </c>
      <c r="N141" s="664">
        <v>164</v>
      </c>
      <c r="O141" s="664">
        <v>33784</v>
      </c>
      <c r="P141" s="677">
        <v>1.375402027439645</v>
      </c>
      <c r="Q141" s="665">
        <v>206</v>
      </c>
    </row>
    <row r="142" spans="1:17" ht="14.4" customHeight="1" x14ac:dyDescent="0.3">
      <c r="A142" s="660" t="s">
        <v>7279</v>
      </c>
      <c r="B142" s="661" t="s">
        <v>7280</v>
      </c>
      <c r="C142" s="661" t="s">
        <v>5762</v>
      </c>
      <c r="D142" s="661" t="s">
        <v>7283</v>
      </c>
      <c r="E142" s="661" t="s">
        <v>7282</v>
      </c>
      <c r="F142" s="664"/>
      <c r="G142" s="664"/>
      <c r="H142" s="664"/>
      <c r="I142" s="664"/>
      <c r="J142" s="664">
        <v>3</v>
      </c>
      <c r="K142" s="664">
        <v>252</v>
      </c>
      <c r="L142" s="664"/>
      <c r="M142" s="664">
        <v>84</v>
      </c>
      <c r="N142" s="664"/>
      <c r="O142" s="664"/>
      <c r="P142" s="677"/>
      <c r="Q142" s="665"/>
    </row>
    <row r="143" spans="1:17" ht="14.4" customHeight="1" x14ac:dyDescent="0.3">
      <c r="A143" s="660" t="s">
        <v>7279</v>
      </c>
      <c r="B143" s="661" t="s">
        <v>7280</v>
      </c>
      <c r="C143" s="661" t="s">
        <v>5762</v>
      </c>
      <c r="D143" s="661" t="s">
        <v>7284</v>
      </c>
      <c r="E143" s="661" t="s">
        <v>7285</v>
      </c>
      <c r="F143" s="664">
        <v>302</v>
      </c>
      <c r="G143" s="664">
        <v>88184</v>
      </c>
      <c r="H143" s="664">
        <v>1</v>
      </c>
      <c r="I143" s="664">
        <v>292</v>
      </c>
      <c r="J143" s="664">
        <v>471</v>
      </c>
      <c r="K143" s="664">
        <v>138140</v>
      </c>
      <c r="L143" s="664">
        <v>1.5664973237775561</v>
      </c>
      <c r="M143" s="664">
        <v>293.2908704883227</v>
      </c>
      <c r="N143" s="664">
        <v>617</v>
      </c>
      <c r="O143" s="664">
        <v>182015</v>
      </c>
      <c r="P143" s="677">
        <v>2.0640365599201669</v>
      </c>
      <c r="Q143" s="665">
        <v>295</v>
      </c>
    </row>
    <row r="144" spans="1:17" ht="14.4" customHeight="1" x14ac:dyDescent="0.3">
      <c r="A144" s="660" t="s">
        <v>7279</v>
      </c>
      <c r="B144" s="661" t="s">
        <v>7280</v>
      </c>
      <c r="C144" s="661" t="s">
        <v>5762</v>
      </c>
      <c r="D144" s="661" t="s">
        <v>7286</v>
      </c>
      <c r="E144" s="661" t="s">
        <v>7287</v>
      </c>
      <c r="F144" s="664">
        <v>6</v>
      </c>
      <c r="G144" s="664">
        <v>558</v>
      </c>
      <c r="H144" s="664">
        <v>1</v>
      </c>
      <c r="I144" s="664">
        <v>93</v>
      </c>
      <c r="J144" s="664">
        <v>9</v>
      </c>
      <c r="K144" s="664">
        <v>846</v>
      </c>
      <c r="L144" s="664">
        <v>1.5161290322580645</v>
      </c>
      <c r="M144" s="664">
        <v>94</v>
      </c>
      <c r="N144" s="664">
        <v>9</v>
      </c>
      <c r="O144" s="664">
        <v>855</v>
      </c>
      <c r="P144" s="677">
        <v>1.532258064516129</v>
      </c>
      <c r="Q144" s="665">
        <v>95</v>
      </c>
    </row>
    <row r="145" spans="1:17" ht="14.4" customHeight="1" x14ac:dyDescent="0.3">
      <c r="A145" s="660" t="s">
        <v>7279</v>
      </c>
      <c r="B145" s="661" t="s">
        <v>7280</v>
      </c>
      <c r="C145" s="661" t="s">
        <v>5762</v>
      </c>
      <c r="D145" s="661" t="s">
        <v>7288</v>
      </c>
      <c r="E145" s="661" t="s">
        <v>7289</v>
      </c>
      <c r="F145" s="664"/>
      <c r="G145" s="664"/>
      <c r="H145" s="664"/>
      <c r="I145" s="664"/>
      <c r="J145" s="664">
        <v>1</v>
      </c>
      <c r="K145" s="664">
        <v>220</v>
      </c>
      <c r="L145" s="664"/>
      <c r="M145" s="664">
        <v>220</v>
      </c>
      <c r="N145" s="664"/>
      <c r="O145" s="664"/>
      <c r="P145" s="677"/>
      <c r="Q145" s="665"/>
    </row>
    <row r="146" spans="1:17" ht="14.4" customHeight="1" x14ac:dyDescent="0.3">
      <c r="A146" s="660" t="s">
        <v>7279</v>
      </c>
      <c r="B146" s="661" t="s">
        <v>7280</v>
      </c>
      <c r="C146" s="661" t="s">
        <v>5762</v>
      </c>
      <c r="D146" s="661" t="s">
        <v>7290</v>
      </c>
      <c r="E146" s="661" t="s">
        <v>7291</v>
      </c>
      <c r="F146" s="664">
        <v>362</v>
      </c>
      <c r="G146" s="664">
        <v>48508</v>
      </c>
      <c r="H146" s="664">
        <v>1</v>
      </c>
      <c r="I146" s="664">
        <v>134</v>
      </c>
      <c r="J146" s="664">
        <v>389</v>
      </c>
      <c r="K146" s="664">
        <v>52281</v>
      </c>
      <c r="L146" s="664">
        <v>1.0777809845798632</v>
      </c>
      <c r="M146" s="664">
        <v>134.39845758354755</v>
      </c>
      <c r="N146" s="664">
        <v>384</v>
      </c>
      <c r="O146" s="664">
        <v>51840</v>
      </c>
      <c r="P146" s="677">
        <v>1.068689700667931</v>
      </c>
      <c r="Q146" s="665">
        <v>135</v>
      </c>
    </row>
    <row r="147" spans="1:17" ht="14.4" customHeight="1" x14ac:dyDescent="0.3">
      <c r="A147" s="660" t="s">
        <v>7279</v>
      </c>
      <c r="B147" s="661" t="s">
        <v>7280</v>
      </c>
      <c r="C147" s="661" t="s">
        <v>5762</v>
      </c>
      <c r="D147" s="661" t="s">
        <v>7292</v>
      </c>
      <c r="E147" s="661" t="s">
        <v>7291</v>
      </c>
      <c r="F147" s="664">
        <v>1</v>
      </c>
      <c r="G147" s="664">
        <v>175</v>
      </c>
      <c r="H147" s="664">
        <v>1</v>
      </c>
      <c r="I147" s="664">
        <v>175</v>
      </c>
      <c r="J147" s="664">
        <v>1</v>
      </c>
      <c r="K147" s="664">
        <v>175</v>
      </c>
      <c r="L147" s="664">
        <v>1</v>
      </c>
      <c r="M147" s="664">
        <v>175</v>
      </c>
      <c r="N147" s="664"/>
      <c r="O147" s="664"/>
      <c r="P147" s="677"/>
      <c r="Q147" s="665"/>
    </row>
    <row r="148" spans="1:17" ht="14.4" customHeight="1" x14ac:dyDescent="0.3">
      <c r="A148" s="660" t="s">
        <v>7279</v>
      </c>
      <c r="B148" s="661" t="s">
        <v>7280</v>
      </c>
      <c r="C148" s="661" t="s">
        <v>5762</v>
      </c>
      <c r="D148" s="661" t="s">
        <v>7293</v>
      </c>
      <c r="E148" s="661" t="s">
        <v>7294</v>
      </c>
      <c r="F148" s="664">
        <v>3</v>
      </c>
      <c r="G148" s="664">
        <v>1836</v>
      </c>
      <c r="H148" s="664">
        <v>1</v>
      </c>
      <c r="I148" s="664">
        <v>612</v>
      </c>
      <c r="J148" s="664">
        <v>3</v>
      </c>
      <c r="K148" s="664">
        <v>1848</v>
      </c>
      <c r="L148" s="664">
        <v>1.0065359477124183</v>
      </c>
      <c r="M148" s="664">
        <v>616</v>
      </c>
      <c r="N148" s="664">
        <v>2</v>
      </c>
      <c r="O148" s="664">
        <v>1240</v>
      </c>
      <c r="P148" s="677">
        <v>0.6753812636165577</v>
      </c>
      <c r="Q148" s="665">
        <v>620</v>
      </c>
    </row>
    <row r="149" spans="1:17" ht="14.4" customHeight="1" x14ac:dyDescent="0.3">
      <c r="A149" s="660" t="s">
        <v>7279</v>
      </c>
      <c r="B149" s="661" t="s">
        <v>7280</v>
      </c>
      <c r="C149" s="661" t="s">
        <v>5762</v>
      </c>
      <c r="D149" s="661" t="s">
        <v>7295</v>
      </c>
      <c r="E149" s="661" t="s">
        <v>7296</v>
      </c>
      <c r="F149" s="664">
        <v>12</v>
      </c>
      <c r="G149" s="664">
        <v>1908</v>
      </c>
      <c r="H149" s="664">
        <v>1</v>
      </c>
      <c r="I149" s="664">
        <v>159</v>
      </c>
      <c r="J149" s="664">
        <v>18</v>
      </c>
      <c r="K149" s="664">
        <v>2872</v>
      </c>
      <c r="L149" s="664">
        <v>1.5052410901467506</v>
      </c>
      <c r="M149" s="664">
        <v>159.55555555555554</v>
      </c>
      <c r="N149" s="664">
        <v>23</v>
      </c>
      <c r="O149" s="664">
        <v>3703</v>
      </c>
      <c r="P149" s="677">
        <v>1.9407756813417192</v>
      </c>
      <c r="Q149" s="665">
        <v>161</v>
      </c>
    </row>
    <row r="150" spans="1:17" ht="14.4" customHeight="1" x14ac:dyDescent="0.3">
      <c r="A150" s="660" t="s">
        <v>7279</v>
      </c>
      <c r="B150" s="661" t="s">
        <v>7280</v>
      </c>
      <c r="C150" s="661" t="s">
        <v>5762</v>
      </c>
      <c r="D150" s="661" t="s">
        <v>7297</v>
      </c>
      <c r="E150" s="661" t="s">
        <v>7298</v>
      </c>
      <c r="F150" s="664">
        <v>34</v>
      </c>
      <c r="G150" s="664">
        <v>12988</v>
      </c>
      <c r="H150" s="664">
        <v>1</v>
      </c>
      <c r="I150" s="664">
        <v>382</v>
      </c>
      <c r="J150" s="664">
        <v>47</v>
      </c>
      <c r="K150" s="664">
        <v>17974</v>
      </c>
      <c r="L150" s="664">
        <v>1.383892824145365</v>
      </c>
      <c r="M150" s="664">
        <v>382.42553191489361</v>
      </c>
      <c r="N150" s="664">
        <v>32</v>
      </c>
      <c r="O150" s="664">
        <v>12256</v>
      </c>
      <c r="P150" s="677">
        <v>0.94364028333846628</v>
      </c>
      <c r="Q150" s="665">
        <v>383</v>
      </c>
    </row>
    <row r="151" spans="1:17" ht="14.4" customHeight="1" x14ac:dyDescent="0.3">
      <c r="A151" s="660" t="s">
        <v>7279</v>
      </c>
      <c r="B151" s="661" t="s">
        <v>7280</v>
      </c>
      <c r="C151" s="661" t="s">
        <v>5762</v>
      </c>
      <c r="D151" s="661" t="s">
        <v>7299</v>
      </c>
      <c r="E151" s="661" t="s">
        <v>7300</v>
      </c>
      <c r="F151" s="664">
        <v>31</v>
      </c>
      <c r="G151" s="664">
        <v>8122</v>
      </c>
      <c r="H151" s="664">
        <v>1</v>
      </c>
      <c r="I151" s="664">
        <v>262</v>
      </c>
      <c r="J151" s="664">
        <v>14</v>
      </c>
      <c r="K151" s="664">
        <v>3692</v>
      </c>
      <c r="L151" s="664">
        <v>0.45456784043339077</v>
      </c>
      <c r="M151" s="664">
        <v>263.71428571428572</v>
      </c>
      <c r="N151" s="664">
        <v>34</v>
      </c>
      <c r="O151" s="664">
        <v>9044</v>
      </c>
      <c r="P151" s="677">
        <v>1.1135188377246983</v>
      </c>
      <c r="Q151" s="665">
        <v>266</v>
      </c>
    </row>
    <row r="152" spans="1:17" ht="14.4" customHeight="1" x14ac:dyDescent="0.3">
      <c r="A152" s="660" t="s">
        <v>7279</v>
      </c>
      <c r="B152" s="661" t="s">
        <v>7280</v>
      </c>
      <c r="C152" s="661" t="s">
        <v>5762</v>
      </c>
      <c r="D152" s="661" t="s">
        <v>7301</v>
      </c>
      <c r="E152" s="661" t="s">
        <v>7302</v>
      </c>
      <c r="F152" s="664">
        <v>31</v>
      </c>
      <c r="G152" s="664">
        <v>4371</v>
      </c>
      <c r="H152" s="664">
        <v>1</v>
      </c>
      <c r="I152" s="664">
        <v>141</v>
      </c>
      <c r="J152" s="664">
        <v>13</v>
      </c>
      <c r="K152" s="664">
        <v>1833</v>
      </c>
      <c r="L152" s="664">
        <v>0.41935483870967744</v>
      </c>
      <c r="M152" s="664">
        <v>141</v>
      </c>
      <c r="N152" s="664">
        <v>43</v>
      </c>
      <c r="O152" s="664">
        <v>6063</v>
      </c>
      <c r="P152" s="677">
        <v>1.3870967741935485</v>
      </c>
      <c r="Q152" s="665">
        <v>141</v>
      </c>
    </row>
    <row r="153" spans="1:17" ht="14.4" customHeight="1" x14ac:dyDescent="0.3">
      <c r="A153" s="660" t="s">
        <v>7279</v>
      </c>
      <c r="B153" s="661" t="s">
        <v>7280</v>
      </c>
      <c r="C153" s="661" t="s">
        <v>5762</v>
      </c>
      <c r="D153" s="661" t="s">
        <v>7303</v>
      </c>
      <c r="E153" s="661" t="s">
        <v>7302</v>
      </c>
      <c r="F153" s="664">
        <v>362</v>
      </c>
      <c r="G153" s="664">
        <v>28236</v>
      </c>
      <c r="H153" s="664">
        <v>1</v>
      </c>
      <c r="I153" s="664">
        <v>78</v>
      </c>
      <c r="J153" s="664">
        <v>389</v>
      </c>
      <c r="K153" s="664">
        <v>30342</v>
      </c>
      <c r="L153" s="664">
        <v>1.0745856353591161</v>
      </c>
      <c r="M153" s="664">
        <v>78</v>
      </c>
      <c r="N153" s="664">
        <v>384</v>
      </c>
      <c r="O153" s="664">
        <v>29952</v>
      </c>
      <c r="P153" s="677">
        <v>1.0607734806629834</v>
      </c>
      <c r="Q153" s="665">
        <v>78</v>
      </c>
    </row>
    <row r="154" spans="1:17" ht="14.4" customHeight="1" x14ac:dyDescent="0.3">
      <c r="A154" s="660" t="s">
        <v>7279</v>
      </c>
      <c r="B154" s="661" t="s">
        <v>7280</v>
      </c>
      <c r="C154" s="661" t="s">
        <v>5762</v>
      </c>
      <c r="D154" s="661" t="s">
        <v>7304</v>
      </c>
      <c r="E154" s="661" t="s">
        <v>7305</v>
      </c>
      <c r="F154" s="664">
        <v>31</v>
      </c>
      <c r="G154" s="664">
        <v>9393</v>
      </c>
      <c r="H154" s="664">
        <v>1</v>
      </c>
      <c r="I154" s="664">
        <v>303</v>
      </c>
      <c r="J154" s="664">
        <v>13</v>
      </c>
      <c r="K154" s="664">
        <v>3960</v>
      </c>
      <c r="L154" s="664">
        <v>0.42159054615138936</v>
      </c>
      <c r="M154" s="664">
        <v>304.61538461538464</v>
      </c>
      <c r="N154" s="664">
        <v>43</v>
      </c>
      <c r="O154" s="664">
        <v>13201</v>
      </c>
      <c r="P154" s="677">
        <v>1.4054082827637602</v>
      </c>
      <c r="Q154" s="665">
        <v>307</v>
      </c>
    </row>
    <row r="155" spans="1:17" ht="14.4" customHeight="1" x14ac:dyDescent="0.3">
      <c r="A155" s="660" t="s">
        <v>7279</v>
      </c>
      <c r="B155" s="661" t="s">
        <v>7280</v>
      </c>
      <c r="C155" s="661" t="s">
        <v>5762</v>
      </c>
      <c r="D155" s="661" t="s">
        <v>7306</v>
      </c>
      <c r="E155" s="661" t="s">
        <v>7307</v>
      </c>
      <c r="F155" s="664">
        <v>34</v>
      </c>
      <c r="G155" s="664">
        <v>16524</v>
      </c>
      <c r="H155" s="664">
        <v>1</v>
      </c>
      <c r="I155" s="664">
        <v>486</v>
      </c>
      <c r="J155" s="664">
        <v>47</v>
      </c>
      <c r="K155" s="664">
        <v>22862</v>
      </c>
      <c r="L155" s="664">
        <v>1.3835633018639555</v>
      </c>
      <c r="M155" s="664">
        <v>486.42553191489361</v>
      </c>
      <c r="N155" s="664">
        <v>32</v>
      </c>
      <c r="O155" s="664">
        <v>15584</v>
      </c>
      <c r="P155" s="677">
        <v>0.94311304768821114</v>
      </c>
      <c r="Q155" s="665">
        <v>487</v>
      </c>
    </row>
    <row r="156" spans="1:17" ht="14.4" customHeight="1" x14ac:dyDescent="0.3">
      <c r="A156" s="660" t="s">
        <v>7279</v>
      </c>
      <c r="B156" s="661" t="s">
        <v>7280</v>
      </c>
      <c r="C156" s="661" t="s">
        <v>5762</v>
      </c>
      <c r="D156" s="661" t="s">
        <v>7308</v>
      </c>
      <c r="E156" s="661" t="s">
        <v>7309</v>
      </c>
      <c r="F156" s="664">
        <v>328</v>
      </c>
      <c r="G156" s="664">
        <v>52480</v>
      </c>
      <c r="H156" s="664">
        <v>1</v>
      </c>
      <c r="I156" s="664">
        <v>160</v>
      </c>
      <c r="J156" s="664">
        <v>356</v>
      </c>
      <c r="K156" s="664">
        <v>57107</v>
      </c>
      <c r="L156" s="664">
        <v>1.0881669207317073</v>
      </c>
      <c r="M156" s="664">
        <v>160.4129213483146</v>
      </c>
      <c r="N156" s="664">
        <v>335</v>
      </c>
      <c r="O156" s="664">
        <v>53935</v>
      </c>
      <c r="P156" s="677">
        <v>1.0277248475609757</v>
      </c>
      <c r="Q156" s="665">
        <v>161</v>
      </c>
    </row>
    <row r="157" spans="1:17" ht="14.4" customHeight="1" x14ac:dyDescent="0.3">
      <c r="A157" s="660" t="s">
        <v>7279</v>
      </c>
      <c r="B157" s="661" t="s">
        <v>7280</v>
      </c>
      <c r="C157" s="661" t="s">
        <v>5762</v>
      </c>
      <c r="D157" s="661" t="s">
        <v>7310</v>
      </c>
      <c r="E157" s="661" t="s">
        <v>7282</v>
      </c>
      <c r="F157" s="664">
        <v>979</v>
      </c>
      <c r="G157" s="664">
        <v>68530</v>
      </c>
      <c r="H157" s="664">
        <v>1</v>
      </c>
      <c r="I157" s="664">
        <v>70</v>
      </c>
      <c r="J157" s="664">
        <v>1094</v>
      </c>
      <c r="K157" s="664">
        <v>77024</v>
      </c>
      <c r="L157" s="664">
        <v>1.1239457172041443</v>
      </c>
      <c r="M157" s="664">
        <v>70.405850091407672</v>
      </c>
      <c r="N157" s="664">
        <v>1083</v>
      </c>
      <c r="O157" s="664">
        <v>76893</v>
      </c>
      <c r="P157" s="677">
        <v>1.1220341456296512</v>
      </c>
      <c r="Q157" s="665">
        <v>71</v>
      </c>
    </row>
    <row r="158" spans="1:17" ht="14.4" customHeight="1" x14ac:dyDescent="0.3">
      <c r="A158" s="660" t="s">
        <v>7279</v>
      </c>
      <c r="B158" s="661" t="s">
        <v>7280</v>
      </c>
      <c r="C158" s="661" t="s">
        <v>5762</v>
      </c>
      <c r="D158" s="661" t="s">
        <v>7311</v>
      </c>
      <c r="E158" s="661" t="s">
        <v>7312</v>
      </c>
      <c r="F158" s="664">
        <v>3</v>
      </c>
      <c r="G158" s="664">
        <v>648</v>
      </c>
      <c r="H158" s="664">
        <v>1</v>
      </c>
      <c r="I158" s="664">
        <v>216</v>
      </c>
      <c r="J158" s="664">
        <v>3</v>
      </c>
      <c r="K158" s="664">
        <v>648</v>
      </c>
      <c r="L158" s="664">
        <v>1</v>
      </c>
      <c r="M158" s="664">
        <v>216</v>
      </c>
      <c r="N158" s="664"/>
      <c r="O158" s="664"/>
      <c r="P158" s="677"/>
      <c r="Q158" s="665"/>
    </row>
    <row r="159" spans="1:17" ht="14.4" customHeight="1" x14ac:dyDescent="0.3">
      <c r="A159" s="660" t="s">
        <v>7279</v>
      </c>
      <c r="B159" s="661" t="s">
        <v>7280</v>
      </c>
      <c r="C159" s="661" t="s">
        <v>5762</v>
      </c>
      <c r="D159" s="661" t="s">
        <v>7313</v>
      </c>
      <c r="E159" s="661" t="s">
        <v>7314</v>
      </c>
      <c r="F159" s="664">
        <v>10</v>
      </c>
      <c r="G159" s="664">
        <v>11890</v>
      </c>
      <c r="H159" s="664">
        <v>1</v>
      </c>
      <c r="I159" s="664">
        <v>1189</v>
      </c>
      <c r="J159" s="664">
        <v>22</v>
      </c>
      <c r="K159" s="664">
        <v>26206</v>
      </c>
      <c r="L159" s="664">
        <v>2.2040370058873004</v>
      </c>
      <c r="M159" s="664">
        <v>1191.1818181818182</v>
      </c>
      <c r="N159" s="664">
        <v>24</v>
      </c>
      <c r="O159" s="664">
        <v>28680</v>
      </c>
      <c r="P159" s="677">
        <v>2.4121110176619007</v>
      </c>
      <c r="Q159" s="665">
        <v>1195</v>
      </c>
    </row>
    <row r="160" spans="1:17" ht="14.4" customHeight="1" x14ac:dyDescent="0.3">
      <c r="A160" s="660" t="s">
        <v>7279</v>
      </c>
      <c r="B160" s="661" t="s">
        <v>7280</v>
      </c>
      <c r="C160" s="661" t="s">
        <v>5762</v>
      </c>
      <c r="D160" s="661" t="s">
        <v>7315</v>
      </c>
      <c r="E160" s="661" t="s">
        <v>7316</v>
      </c>
      <c r="F160" s="664">
        <v>10</v>
      </c>
      <c r="G160" s="664">
        <v>1080</v>
      </c>
      <c r="H160" s="664">
        <v>1</v>
      </c>
      <c r="I160" s="664">
        <v>108</v>
      </c>
      <c r="J160" s="664">
        <v>17</v>
      </c>
      <c r="K160" s="664">
        <v>1844</v>
      </c>
      <c r="L160" s="664">
        <v>1.7074074074074075</v>
      </c>
      <c r="M160" s="664">
        <v>108.47058823529412</v>
      </c>
      <c r="N160" s="664">
        <v>21</v>
      </c>
      <c r="O160" s="664">
        <v>2310</v>
      </c>
      <c r="P160" s="677">
        <v>2.1388888888888888</v>
      </c>
      <c r="Q160" s="665">
        <v>110</v>
      </c>
    </row>
    <row r="161" spans="1:17" ht="14.4" customHeight="1" x14ac:dyDescent="0.3">
      <c r="A161" s="660" t="s">
        <v>7279</v>
      </c>
      <c r="B161" s="661" t="s">
        <v>7280</v>
      </c>
      <c r="C161" s="661" t="s">
        <v>5762</v>
      </c>
      <c r="D161" s="661" t="s">
        <v>7317</v>
      </c>
      <c r="E161" s="661" t="s">
        <v>7318</v>
      </c>
      <c r="F161" s="664">
        <v>2</v>
      </c>
      <c r="G161" s="664">
        <v>638</v>
      </c>
      <c r="H161" s="664">
        <v>1</v>
      </c>
      <c r="I161" s="664">
        <v>319</v>
      </c>
      <c r="J161" s="664">
        <v>1</v>
      </c>
      <c r="K161" s="664">
        <v>319</v>
      </c>
      <c r="L161" s="664">
        <v>0.5</v>
      </c>
      <c r="M161" s="664">
        <v>319</v>
      </c>
      <c r="N161" s="664"/>
      <c r="O161" s="664"/>
      <c r="P161" s="677"/>
      <c r="Q161" s="665"/>
    </row>
    <row r="162" spans="1:17" ht="14.4" customHeight="1" x14ac:dyDescent="0.3">
      <c r="A162" s="660" t="s">
        <v>7279</v>
      </c>
      <c r="B162" s="661" t="s">
        <v>7280</v>
      </c>
      <c r="C162" s="661" t="s">
        <v>5762</v>
      </c>
      <c r="D162" s="661" t="s">
        <v>7319</v>
      </c>
      <c r="E162" s="661" t="s">
        <v>7320</v>
      </c>
      <c r="F162" s="664">
        <v>1</v>
      </c>
      <c r="G162" s="664">
        <v>291</v>
      </c>
      <c r="H162" s="664">
        <v>1</v>
      </c>
      <c r="I162" s="664">
        <v>291</v>
      </c>
      <c r="J162" s="664"/>
      <c r="K162" s="664"/>
      <c r="L162" s="664"/>
      <c r="M162" s="664"/>
      <c r="N162" s="664"/>
      <c r="O162" s="664"/>
      <c r="P162" s="677"/>
      <c r="Q162" s="665"/>
    </row>
    <row r="163" spans="1:17" ht="14.4" customHeight="1" x14ac:dyDescent="0.3">
      <c r="A163" s="660" t="s">
        <v>7321</v>
      </c>
      <c r="B163" s="661" t="s">
        <v>7322</v>
      </c>
      <c r="C163" s="661" t="s">
        <v>5762</v>
      </c>
      <c r="D163" s="661" t="s">
        <v>7323</v>
      </c>
      <c r="E163" s="661" t="s">
        <v>7324</v>
      </c>
      <c r="F163" s="664">
        <v>60</v>
      </c>
      <c r="G163" s="664">
        <v>3180</v>
      </c>
      <c r="H163" s="664">
        <v>1</v>
      </c>
      <c r="I163" s="664">
        <v>53</v>
      </c>
      <c r="J163" s="664">
        <v>54</v>
      </c>
      <c r="K163" s="664">
        <v>2894</v>
      </c>
      <c r="L163" s="664">
        <v>0.91006289308176103</v>
      </c>
      <c r="M163" s="664">
        <v>53.592592592592595</v>
      </c>
      <c r="N163" s="664">
        <v>148</v>
      </c>
      <c r="O163" s="664">
        <v>7992</v>
      </c>
      <c r="P163" s="677">
        <v>2.5132075471698112</v>
      </c>
      <c r="Q163" s="665">
        <v>54</v>
      </c>
    </row>
    <row r="164" spans="1:17" ht="14.4" customHeight="1" x14ac:dyDescent="0.3">
      <c r="A164" s="660" t="s">
        <v>7321</v>
      </c>
      <c r="B164" s="661" t="s">
        <v>7322</v>
      </c>
      <c r="C164" s="661" t="s">
        <v>5762</v>
      </c>
      <c r="D164" s="661" t="s">
        <v>7325</v>
      </c>
      <c r="E164" s="661" t="s">
        <v>7326</v>
      </c>
      <c r="F164" s="664">
        <v>22</v>
      </c>
      <c r="G164" s="664">
        <v>2662</v>
      </c>
      <c r="H164" s="664">
        <v>1</v>
      </c>
      <c r="I164" s="664">
        <v>121</v>
      </c>
      <c r="J164" s="664">
        <v>12</v>
      </c>
      <c r="K164" s="664">
        <v>1454</v>
      </c>
      <c r="L164" s="664">
        <v>0.54620586025544704</v>
      </c>
      <c r="M164" s="664">
        <v>121.16666666666667</v>
      </c>
      <c r="N164" s="664">
        <v>30</v>
      </c>
      <c r="O164" s="664">
        <v>3690</v>
      </c>
      <c r="P164" s="677">
        <v>1.386175807663411</v>
      </c>
      <c r="Q164" s="665">
        <v>123</v>
      </c>
    </row>
    <row r="165" spans="1:17" ht="14.4" customHeight="1" x14ac:dyDescent="0.3">
      <c r="A165" s="660" t="s">
        <v>7321</v>
      </c>
      <c r="B165" s="661" t="s">
        <v>7322</v>
      </c>
      <c r="C165" s="661" t="s">
        <v>5762</v>
      </c>
      <c r="D165" s="661" t="s">
        <v>7327</v>
      </c>
      <c r="E165" s="661" t="s">
        <v>7328</v>
      </c>
      <c r="F165" s="664">
        <v>1</v>
      </c>
      <c r="G165" s="664">
        <v>168</v>
      </c>
      <c r="H165" s="664">
        <v>1</v>
      </c>
      <c r="I165" s="664">
        <v>168</v>
      </c>
      <c r="J165" s="664">
        <v>4</v>
      </c>
      <c r="K165" s="664">
        <v>684</v>
      </c>
      <c r="L165" s="664">
        <v>4.0714285714285712</v>
      </c>
      <c r="M165" s="664">
        <v>171</v>
      </c>
      <c r="N165" s="664">
        <v>28</v>
      </c>
      <c r="O165" s="664">
        <v>4816</v>
      </c>
      <c r="P165" s="677">
        <v>28.666666666666668</v>
      </c>
      <c r="Q165" s="665">
        <v>172</v>
      </c>
    </row>
    <row r="166" spans="1:17" ht="14.4" customHeight="1" x14ac:dyDescent="0.3">
      <c r="A166" s="660" t="s">
        <v>7321</v>
      </c>
      <c r="B166" s="661" t="s">
        <v>7322</v>
      </c>
      <c r="C166" s="661" t="s">
        <v>5762</v>
      </c>
      <c r="D166" s="661" t="s">
        <v>7329</v>
      </c>
      <c r="E166" s="661" t="s">
        <v>7330</v>
      </c>
      <c r="F166" s="664">
        <v>4</v>
      </c>
      <c r="G166" s="664">
        <v>1264</v>
      </c>
      <c r="H166" s="664">
        <v>1</v>
      </c>
      <c r="I166" s="664">
        <v>316</v>
      </c>
      <c r="J166" s="664">
        <v>7</v>
      </c>
      <c r="K166" s="664">
        <v>2232</v>
      </c>
      <c r="L166" s="664">
        <v>1.7658227848101267</v>
      </c>
      <c r="M166" s="664">
        <v>318.85714285714283</v>
      </c>
      <c r="N166" s="664">
        <v>21</v>
      </c>
      <c r="O166" s="664">
        <v>6762</v>
      </c>
      <c r="P166" s="677">
        <v>5.3496835443037973</v>
      </c>
      <c r="Q166" s="665">
        <v>322</v>
      </c>
    </row>
    <row r="167" spans="1:17" ht="14.4" customHeight="1" x14ac:dyDescent="0.3">
      <c r="A167" s="660" t="s">
        <v>7321</v>
      </c>
      <c r="B167" s="661" t="s">
        <v>7322</v>
      </c>
      <c r="C167" s="661" t="s">
        <v>5762</v>
      </c>
      <c r="D167" s="661" t="s">
        <v>7331</v>
      </c>
      <c r="E167" s="661" t="s">
        <v>7332</v>
      </c>
      <c r="F167" s="664"/>
      <c r="G167" s="664"/>
      <c r="H167" s="664"/>
      <c r="I167" s="664"/>
      <c r="J167" s="664"/>
      <c r="K167" s="664"/>
      <c r="L167" s="664"/>
      <c r="M167" s="664"/>
      <c r="N167" s="664">
        <v>11</v>
      </c>
      <c r="O167" s="664">
        <v>4829</v>
      </c>
      <c r="P167" s="677"/>
      <c r="Q167" s="665">
        <v>439</v>
      </c>
    </row>
    <row r="168" spans="1:17" ht="14.4" customHeight="1" x14ac:dyDescent="0.3">
      <c r="A168" s="660" t="s">
        <v>7321</v>
      </c>
      <c r="B168" s="661" t="s">
        <v>7322</v>
      </c>
      <c r="C168" s="661" t="s">
        <v>5762</v>
      </c>
      <c r="D168" s="661" t="s">
        <v>7333</v>
      </c>
      <c r="E168" s="661" t="s">
        <v>7334</v>
      </c>
      <c r="F168" s="664">
        <v>36</v>
      </c>
      <c r="G168" s="664">
        <v>12168</v>
      </c>
      <c r="H168" s="664">
        <v>1</v>
      </c>
      <c r="I168" s="664">
        <v>338</v>
      </c>
      <c r="J168" s="664">
        <v>15</v>
      </c>
      <c r="K168" s="664">
        <v>5100</v>
      </c>
      <c r="L168" s="664">
        <v>0.41913214990138065</v>
      </c>
      <c r="M168" s="664">
        <v>340</v>
      </c>
      <c r="N168" s="664">
        <v>177</v>
      </c>
      <c r="O168" s="664">
        <v>60357</v>
      </c>
      <c r="P168" s="677">
        <v>4.9603057199211049</v>
      </c>
      <c r="Q168" s="665">
        <v>341</v>
      </c>
    </row>
    <row r="169" spans="1:17" ht="14.4" customHeight="1" x14ac:dyDescent="0.3">
      <c r="A169" s="660" t="s">
        <v>7321</v>
      </c>
      <c r="B169" s="661" t="s">
        <v>7322</v>
      </c>
      <c r="C169" s="661" t="s">
        <v>5762</v>
      </c>
      <c r="D169" s="661" t="s">
        <v>7335</v>
      </c>
      <c r="E169" s="661" t="s">
        <v>7336</v>
      </c>
      <c r="F169" s="664"/>
      <c r="G169" s="664"/>
      <c r="H169" s="664"/>
      <c r="I169" s="664"/>
      <c r="J169" s="664"/>
      <c r="K169" s="664"/>
      <c r="L169" s="664"/>
      <c r="M169" s="664"/>
      <c r="N169" s="664">
        <v>4</v>
      </c>
      <c r="O169" s="664">
        <v>6392</v>
      </c>
      <c r="P169" s="677"/>
      <c r="Q169" s="665">
        <v>1598</v>
      </c>
    </row>
    <row r="170" spans="1:17" ht="14.4" customHeight="1" x14ac:dyDescent="0.3">
      <c r="A170" s="660" t="s">
        <v>7321</v>
      </c>
      <c r="B170" s="661" t="s">
        <v>7322</v>
      </c>
      <c r="C170" s="661" t="s">
        <v>5762</v>
      </c>
      <c r="D170" s="661" t="s">
        <v>7337</v>
      </c>
      <c r="E170" s="661" t="s">
        <v>7338</v>
      </c>
      <c r="F170" s="664"/>
      <c r="G170" s="664"/>
      <c r="H170" s="664"/>
      <c r="I170" s="664"/>
      <c r="J170" s="664"/>
      <c r="K170" s="664"/>
      <c r="L170" s="664"/>
      <c r="M170" s="664"/>
      <c r="N170" s="664">
        <v>3</v>
      </c>
      <c r="O170" s="664">
        <v>17799</v>
      </c>
      <c r="P170" s="677"/>
      <c r="Q170" s="665">
        <v>5933</v>
      </c>
    </row>
    <row r="171" spans="1:17" ht="14.4" customHeight="1" x14ac:dyDescent="0.3">
      <c r="A171" s="660" t="s">
        <v>7321</v>
      </c>
      <c r="B171" s="661" t="s">
        <v>7322</v>
      </c>
      <c r="C171" s="661" t="s">
        <v>5762</v>
      </c>
      <c r="D171" s="661" t="s">
        <v>7339</v>
      </c>
      <c r="E171" s="661" t="s">
        <v>7340</v>
      </c>
      <c r="F171" s="664">
        <v>1</v>
      </c>
      <c r="G171" s="664">
        <v>365</v>
      </c>
      <c r="H171" s="664">
        <v>1</v>
      </c>
      <c r="I171" s="664">
        <v>365</v>
      </c>
      <c r="J171" s="664"/>
      <c r="K171" s="664"/>
      <c r="L171" s="664"/>
      <c r="M171" s="664"/>
      <c r="N171" s="664">
        <v>2</v>
      </c>
      <c r="O171" s="664">
        <v>752</v>
      </c>
      <c r="P171" s="677">
        <v>2.0602739726027397</v>
      </c>
      <c r="Q171" s="665">
        <v>376</v>
      </c>
    </row>
    <row r="172" spans="1:17" ht="14.4" customHeight="1" x14ac:dyDescent="0.3">
      <c r="A172" s="660" t="s">
        <v>7321</v>
      </c>
      <c r="B172" s="661" t="s">
        <v>7322</v>
      </c>
      <c r="C172" s="661" t="s">
        <v>5762</v>
      </c>
      <c r="D172" s="661" t="s">
        <v>7341</v>
      </c>
      <c r="E172" s="661" t="s">
        <v>7342</v>
      </c>
      <c r="F172" s="664">
        <v>1</v>
      </c>
      <c r="G172" s="664">
        <v>664</v>
      </c>
      <c r="H172" s="664">
        <v>1</v>
      </c>
      <c r="I172" s="664">
        <v>664</v>
      </c>
      <c r="J172" s="664"/>
      <c r="K172" s="664"/>
      <c r="L172" s="664"/>
      <c r="M172" s="664"/>
      <c r="N172" s="664">
        <v>2</v>
      </c>
      <c r="O172" s="664">
        <v>1352</v>
      </c>
      <c r="P172" s="677">
        <v>2.036144578313253</v>
      </c>
      <c r="Q172" s="665">
        <v>676</v>
      </c>
    </row>
    <row r="173" spans="1:17" ht="14.4" customHeight="1" x14ac:dyDescent="0.3">
      <c r="A173" s="660" t="s">
        <v>7321</v>
      </c>
      <c r="B173" s="661" t="s">
        <v>7322</v>
      </c>
      <c r="C173" s="661" t="s">
        <v>5762</v>
      </c>
      <c r="D173" s="661" t="s">
        <v>7343</v>
      </c>
      <c r="E173" s="661" t="s">
        <v>7344</v>
      </c>
      <c r="F173" s="664"/>
      <c r="G173" s="664"/>
      <c r="H173" s="664"/>
      <c r="I173" s="664"/>
      <c r="J173" s="664"/>
      <c r="K173" s="664"/>
      <c r="L173" s="664"/>
      <c r="M173" s="664"/>
      <c r="N173" s="664">
        <v>1</v>
      </c>
      <c r="O173" s="664">
        <v>138</v>
      </c>
      <c r="P173" s="677"/>
      <c r="Q173" s="665">
        <v>138</v>
      </c>
    </row>
    <row r="174" spans="1:17" ht="14.4" customHeight="1" x14ac:dyDescent="0.3">
      <c r="A174" s="660" t="s">
        <v>7321</v>
      </c>
      <c r="B174" s="661" t="s">
        <v>7322</v>
      </c>
      <c r="C174" s="661" t="s">
        <v>5762</v>
      </c>
      <c r="D174" s="661" t="s">
        <v>7345</v>
      </c>
      <c r="E174" s="661" t="s">
        <v>7346</v>
      </c>
      <c r="F174" s="664">
        <v>39</v>
      </c>
      <c r="G174" s="664">
        <v>10959</v>
      </c>
      <c r="H174" s="664">
        <v>1</v>
      </c>
      <c r="I174" s="664">
        <v>281</v>
      </c>
      <c r="J174" s="664">
        <v>31</v>
      </c>
      <c r="K174" s="664">
        <v>8744</v>
      </c>
      <c r="L174" s="664">
        <v>0.79788301852358789</v>
      </c>
      <c r="M174" s="664">
        <v>282.06451612903226</v>
      </c>
      <c r="N174" s="664">
        <v>58</v>
      </c>
      <c r="O174" s="664">
        <v>16530</v>
      </c>
      <c r="P174" s="677">
        <v>1.5083493019436081</v>
      </c>
      <c r="Q174" s="665">
        <v>285</v>
      </c>
    </row>
    <row r="175" spans="1:17" ht="14.4" customHeight="1" x14ac:dyDescent="0.3">
      <c r="A175" s="660" t="s">
        <v>7321</v>
      </c>
      <c r="B175" s="661" t="s">
        <v>7322</v>
      </c>
      <c r="C175" s="661" t="s">
        <v>5762</v>
      </c>
      <c r="D175" s="661" t="s">
        <v>7347</v>
      </c>
      <c r="E175" s="661" t="s">
        <v>7348</v>
      </c>
      <c r="F175" s="664">
        <v>6</v>
      </c>
      <c r="G175" s="664">
        <v>2736</v>
      </c>
      <c r="H175" s="664">
        <v>1</v>
      </c>
      <c r="I175" s="664">
        <v>456</v>
      </c>
      <c r="J175" s="664">
        <v>5</v>
      </c>
      <c r="K175" s="664">
        <v>2292</v>
      </c>
      <c r="L175" s="664">
        <v>0.83771929824561409</v>
      </c>
      <c r="M175" s="664">
        <v>458.4</v>
      </c>
      <c r="N175" s="664">
        <v>16</v>
      </c>
      <c r="O175" s="664">
        <v>7392</v>
      </c>
      <c r="P175" s="677">
        <v>2.7017543859649122</v>
      </c>
      <c r="Q175" s="665">
        <v>462</v>
      </c>
    </row>
    <row r="176" spans="1:17" ht="14.4" customHeight="1" x14ac:dyDescent="0.3">
      <c r="A176" s="660" t="s">
        <v>7321</v>
      </c>
      <c r="B176" s="661" t="s">
        <v>7322</v>
      </c>
      <c r="C176" s="661" t="s">
        <v>5762</v>
      </c>
      <c r="D176" s="661" t="s">
        <v>7349</v>
      </c>
      <c r="E176" s="661" t="s">
        <v>7350</v>
      </c>
      <c r="F176" s="664">
        <v>42</v>
      </c>
      <c r="G176" s="664">
        <v>14616</v>
      </c>
      <c r="H176" s="664">
        <v>1</v>
      </c>
      <c r="I176" s="664">
        <v>348</v>
      </c>
      <c r="J176" s="664">
        <v>37</v>
      </c>
      <c r="K176" s="664">
        <v>12966</v>
      </c>
      <c r="L176" s="664">
        <v>0.88711001642036125</v>
      </c>
      <c r="M176" s="664">
        <v>350.43243243243245</v>
      </c>
      <c r="N176" s="664">
        <v>71</v>
      </c>
      <c r="O176" s="664">
        <v>25276</v>
      </c>
      <c r="P176" s="677">
        <v>1.7293377120963327</v>
      </c>
      <c r="Q176" s="665">
        <v>356</v>
      </c>
    </row>
    <row r="177" spans="1:17" ht="14.4" customHeight="1" x14ac:dyDescent="0.3">
      <c r="A177" s="660" t="s">
        <v>7321</v>
      </c>
      <c r="B177" s="661" t="s">
        <v>7322</v>
      </c>
      <c r="C177" s="661" t="s">
        <v>5762</v>
      </c>
      <c r="D177" s="661" t="s">
        <v>7351</v>
      </c>
      <c r="E177" s="661" t="s">
        <v>7352</v>
      </c>
      <c r="F177" s="664"/>
      <c r="G177" s="664"/>
      <c r="H177" s="664"/>
      <c r="I177" s="664"/>
      <c r="J177" s="664"/>
      <c r="K177" s="664"/>
      <c r="L177" s="664"/>
      <c r="M177" s="664"/>
      <c r="N177" s="664">
        <v>1</v>
      </c>
      <c r="O177" s="664">
        <v>105</v>
      </c>
      <c r="P177" s="677"/>
      <c r="Q177" s="665">
        <v>105</v>
      </c>
    </row>
    <row r="178" spans="1:17" ht="14.4" customHeight="1" x14ac:dyDescent="0.3">
      <c r="A178" s="660" t="s">
        <v>7321</v>
      </c>
      <c r="B178" s="661" t="s">
        <v>7322</v>
      </c>
      <c r="C178" s="661" t="s">
        <v>5762</v>
      </c>
      <c r="D178" s="661" t="s">
        <v>7353</v>
      </c>
      <c r="E178" s="661" t="s">
        <v>7354</v>
      </c>
      <c r="F178" s="664">
        <v>1</v>
      </c>
      <c r="G178" s="664">
        <v>115</v>
      </c>
      <c r="H178" s="664">
        <v>1</v>
      </c>
      <c r="I178" s="664">
        <v>115</v>
      </c>
      <c r="J178" s="664">
        <v>1</v>
      </c>
      <c r="K178" s="664">
        <v>116</v>
      </c>
      <c r="L178" s="664">
        <v>1.008695652173913</v>
      </c>
      <c r="M178" s="664">
        <v>116</v>
      </c>
      <c r="N178" s="664">
        <v>3</v>
      </c>
      <c r="O178" s="664">
        <v>351</v>
      </c>
      <c r="P178" s="677">
        <v>3.0521739130434784</v>
      </c>
      <c r="Q178" s="665">
        <v>117</v>
      </c>
    </row>
    <row r="179" spans="1:17" ht="14.4" customHeight="1" x14ac:dyDescent="0.3">
      <c r="A179" s="660" t="s">
        <v>7321</v>
      </c>
      <c r="B179" s="661" t="s">
        <v>7322</v>
      </c>
      <c r="C179" s="661" t="s">
        <v>5762</v>
      </c>
      <c r="D179" s="661" t="s">
        <v>3023</v>
      </c>
      <c r="E179" s="661" t="s">
        <v>7355</v>
      </c>
      <c r="F179" s="664"/>
      <c r="G179" s="664"/>
      <c r="H179" s="664"/>
      <c r="I179" s="664"/>
      <c r="J179" s="664">
        <v>5</v>
      </c>
      <c r="K179" s="664">
        <v>2155</v>
      </c>
      <c r="L179" s="664"/>
      <c r="M179" s="664">
        <v>431</v>
      </c>
      <c r="N179" s="664">
        <v>22</v>
      </c>
      <c r="O179" s="664">
        <v>9614</v>
      </c>
      <c r="P179" s="677"/>
      <c r="Q179" s="665">
        <v>437</v>
      </c>
    </row>
    <row r="180" spans="1:17" ht="14.4" customHeight="1" x14ac:dyDescent="0.3">
      <c r="A180" s="660" t="s">
        <v>7321</v>
      </c>
      <c r="B180" s="661" t="s">
        <v>7322</v>
      </c>
      <c r="C180" s="661" t="s">
        <v>5762</v>
      </c>
      <c r="D180" s="661" t="s">
        <v>7356</v>
      </c>
      <c r="E180" s="661" t="s">
        <v>7357</v>
      </c>
      <c r="F180" s="664">
        <v>14</v>
      </c>
      <c r="G180" s="664">
        <v>742</v>
      </c>
      <c r="H180" s="664">
        <v>1</v>
      </c>
      <c r="I180" s="664">
        <v>53</v>
      </c>
      <c r="J180" s="664">
        <v>26</v>
      </c>
      <c r="K180" s="664">
        <v>1392</v>
      </c>
      <c r="L180" s="664">
        <v>1.8760107816711591</v>
      </c>
      <c r="M180" s="664">
        <v>53.53846153846154</v>
      </c>
      <c r="N180" s="664">
        <v>32</v>
      </c>
      <c r="O180" s="664">
        <v>1728</v>
      </c>
      <c r="P180" s="677">
        <v>2.3288409703504045</v>
      </c>
      <c r="Q180" s="665">
        <v>54</v>
      </c>
    </row>
    <row r="181" spans="1:17" ht="14.4" customHeight="1" x14ac:dyDescent="0.3">
      <c r="A181" s="660" t="s">
        <v>7321</v>
      </c>
      <c r="B181" s="661" t="s">
        <v>7322</v>
      </c>
      <c r="C181" s="661" t="s">
        <v>5762</v>
      </c>
      <c r="D181" s="661" t="s">
        <v>7358</v>
      </c>
      <c r="E181" s="661" t="s">
        <v>7359</v>
      </c>
      <c r="F181" s="664">
        <v>65</v>
      </c>
      <c r="G181" s="664">
        <v>10725</v>
      </c>
      <c r="H181" s="664">
        <v>1</v>
      </c>
      <c r="I181" s="664">
        <v>165</v>
      </c>
      <c r="J181" s="664">
        <v>48</v>
      </c>
      <c r="K181" s="664">
        <v>7995</v>
      </c>
      <c r="L181" s="664">
        <v>0.74545454545454548</v>
      </c>
      <c r="M181" s="664">
        <v>166.5625</v>
      </c>
      <c r="N181" s="664">
        <v>201</v>
      </c>
      <c r="O181" s="664">
        <v>33969</v>
      </c>
      <c r="P181" s="677">
        <v>3.1672727272727275</v>
      </c>
      <c r="Q181" s="665">
        <v>169</v>
      </c>
    </row>
    <row r="182" spans="1:17" ht="14.4" customHeight="1" x14ac:dyDescent="0.3">
      <c r="A182" s="660" t="s">
        <v>7321</v>
      </c>
      <c r="B182" s="661" t="s">
        <v>7322</v>
      </c>
      <c r="C182" s="661" t="s">
        <v>5762</v>
      </c>
      <c r="D182" s="661" t="s">
        <v>7360</v>
      </c>
      <c r="E182" s="661" t="s">
        <v>7361</v>
      </c>
      <c r="F182" s="664">
        <v>2</v>
      </c>
      <c r="G182" s="664">
        <v>158</v>
      </c>
      <c r="H182" s="664">
        <v>1</v>
      </c>
      <c r="I182" s="664">
        <v>79</v>
      </c>
      <c r="J182" s="664"/>
      <c r="K182" s="664"/>
      <c r="L182" s="664"/>
      <c r="M182" s="664"/>
      <c r="N182" s="664">
        <v>4</v>
      </c>
      <c r="O182" s="664">
        <v>324</v>
      </c>
      <c r="P182" s="677">
        <v>2.0506329113924049</v>
      </c>
      <c r="Q182" s="665">
        <v>81</v>
      </c>
    </row>
    <row r="183" spans="1:17" ht="14.4" customHeight="1" x14ac:dyDescent="0.3">
      <c r="A183" s="660" t="s">
        <v>7321</v>
      </c>
      <c r="B183" s="661" t="s">
        <v>7322</v>
      </c>
      <c r="C183" s="661" t="s">
        <v>5762</v>
      </c>
      <c r="D183" s="661" t="s">
        <v>7362</v>
      </c>
      <c r="E183" s="661" t="s">
        <v>7363</v>
      </c>
      <c r="F183" s="664">
        <v>27</v>
      </c>
      <c r="G183" s="664">
        <v>4320</v>
      </c>
      <c r="H183" s="664">
        <v>1</v>
      </c>
      <c r="I183" s="664">
        <v>160</v>
      </c>
      <c r="J183" s="664">
        <v>11</v>
      </c>
      <c r="K183" s="664">
        <v>1768</v>
      </c>
      <c r="L183" s="664">
        <v>0.40925925925925927</v>
      </c>
      <c r="M183" s="664">
        <v>160.72727272727272</v>
      </c>
      <c r="N183" s="664">
        <v>22</v>
      </c>
      <c r="O183" s="664">
        <v>3586</v>
      </c>
      <c r="P183" s="677">
        <v>0.8300925925925926</v>
      </c>
      <c r="Q183" s="665">
        <v>163</v>
      </c>
    </row>
    <row r="184" spans="1:17" ht="14.4" customHeight="1" x14ac:dyDescent="0.3">
      <c r="A184" s="660" t="s">
        <v>7321</v>
      </c>
      <c r="B184" s="661" t="s">
        <v>7322</v>
      </c>
      <c r="C184" s="661" t="s">
        <v>5762</v>
      </c>
      <c r="D184" s="661" t="s">
        <v>7364</v>
      </c>
      <c r="E184" s="661" t="s">
        <v>7365</v>
      </c>
      <c r="F184" s="664">
        <v>1</v>
      </c>
      <c r="G184" s="664">
        <v>243</v>
      </c>
      <c r="H184" s="664">
        <v>1</v>
      </c>
      <c r="I184" s="664">
        <v>243</v>
      </c>
      <c r="J184" s="664"/>
      <c r="K184" s="664"/>
      <c r="L184" s="664"/>
      <c r="M184" s="664"/>
      <c r="N184" s="664">
        <v>1</v>
      </c>
      <c r="O184" s="664">
        <v>247</v>
      </c>
      <c r="P184" s="677">
        <v>1.0164609053497942</v>
      </c>
      <c r="Q184" s="665">
        <v>247</v>
      </c>
    </row>
    <row r="185" spans="1:17" ht="14.4" customHeight="1" x14ac:dyDescent="0.3">
      <c r="A185" s="660" t="s">
        <v>7321</v>
      </c>
      <c r="B185" s="661" t="s">
        <v>7322</v>
      </c>
      <c r="C185" s="661" t="s">
        <v>5762</v>
      </c>
      <c r="D185" s="661" t="s">
        <v>7366</v>
      </c>
      <c r="E185" s="661" t="s">
        <v>7367</v>
      </c>
      <c r="F185" s="664"/>
      <c r="G185" s="664"/>
      <c r="H185" s="664"/>
      <c r="I185" s="664"/>
      <c r="J185" s="664">
        <v>2</v>
      </c>
      <c r="K185" s="664">
        <v>4012</v>
      </c>
      <c r="L185" s="664"/>
      <c r="M185" s="664">
        <v>2006</v>
      </c>
      <c r="N185" s="664">
        <v>3</v>
      </c>
      <c r="O185" s="664">
        <v>6036</v>
      </c>
      <c r="P185" s="677"/>
      <c r="Q185" s="665">
        <v>2012</v>
      </c>
    </row>
    <row r="186" spans="1:17" ht="14.4" customHeight="1" x14ac:dyDescent="0.3">
      <c r="A186" s="660" t="s">
        <v>7321</v>
      </c>
      <c r="B186" s="661" t="s">
        <v>7322</v>
      </c>
      <c r="C186" s="661" t="s">
        <v>5762</v>
      </c>
      <c r="D186" s="661" t="s">
        <v>7368</v>
      </c>
      <c r="E186" s="661" t="s">
        <v>7369</v>
      </c>
      <c r="F186" s="664"/>
      <c r="G186" s="664"/>
      <c r="H186" s="664"/>
      <c r="I186" s="664"/>
      <c r="J186" s="664"/>
      <c r="K186" s="664"/>
      <c r="L186" s="664"/>
      <c r="M186" s="664"/>
      <c r="N186" s="664">
        <v>8</v>
      </c>
      <c r="O186" s="664">
        <v>40712</v>
      </c>
      <c r="P186" s="677"/>
      <c r="Q186" s="665">
        <v>5089</v>
      </c>
    </row>
    <row r="187" spans="1:17" ht="14.4" customHeight="1" x14ac:dyDescent="0.3">
      <c r="A187" s="660" t="s">
        <v>7370</v>
      </c>
      <c r="B187" s="661" t="s">
        <v>7371</v>
      </c>
      <c r="C187" s="661" t="s">
        <v>5762</v>
      </c>
      <c r="D187" s="661" t="s">
        <v>7372</v>
      </c>
      <c r="E187" s="661" t="s">
        <v>7373</v>
      </c>
      <c r="F187" s="664">
        <v>1143</v>
      </c>
      <c r="G187" s="664">
        <v>181737</v>
      </c>
      <c r="H187" s="664">
        <v>1</v>
      </c>
      <c r="I187" s="664">
        <v>159</v>
      </c>
      <c r="J187" s="664">
        <v>1215</v>
      </c>
      <c r="K187" s="664">
        <v>193651</v>
      </c>
      <c r="L187" s="664">
        <v>1.0655562708749458</v>
      </c>
      <c r="M187" s="664">
        <v>159.38353909465022</v>
      </c>
      <c r="N187" s="664">
        <v>1340</v>
      </c>
      <c r="O187" s="664">
        <v>215740</v>
      </c>
      <c r="P187" s="677">
        <v>1.187100040167935</v>
      </c>
      <c r="Q187" s="665">
        <v>161</v>
      </c>
    </row>
    <row r="188" spans="1:17" ht="14.4" customHeight="1" x14ac:dyDescent="0.3">
      <c r="A188" s="660" t="s">
        <v>7370</v>
      </c>
      <c r="B188" s="661" t="s">
        <v>7371</v>
      </c>
      <c r="C188" s="661" t="s">
        <v>5762</v>
      </c>
      <c r="D188" s="661" t="s">
        <v>7374</v>
      </c>
      <c r="E188" s="661" t="s">
        <v>7375</v>
      </c>
      <c r="F188" s="664">
        <v>15</v>
      </c>
      <c r="G188" s="664">
        <v>17475</v>
      </c>
      <c r="H188" s="664">
        <v>1</v>
      </c>
      <c r="I188" s="664">
        <v>1165</v>
      </c>
      <c r="J188" s="664">
        <v>12</v>
      </c>
      <c r="K188" s="664">
        <v>13989</v>
      </c>
      <c r="L188" s="664">
        <v>0.80051502145922748</v>
      </c>
      <c r="M188" s="664">
        <v>1165.75</v>
      </c>
      <c r="N188" s="664"/>
      <c r="O188" s="664"/>
      <c r="P188" s="677"/>
      <c r="Q188" s="665"/>
    </row>
    <row r="189" spans="1:17" ht="14.4" customHeight="1" x14ac:dyDescent="0.3">
      <c r="A189" s="660" t="s">
        <v>7370</v>
      </c>
      <c r="B189" s="661" t="s">
        <v>7371</v>
      </c>
      <c r="C189" s="661" t="s">
        <v>5762</v>
      </c>
      <c r="D189" s="661" t="s">
        <v>7376</v>
      </c>
      <c r="E189" s="661" t="s">
        <v>7377</v>
      </c>
      <c r="F189" s="664">
        <v>51</v>
      </c>
      <c r="G189" s="664">
        <v>1989</v>
      </c>
      <c r="H189" s="664">
        <v>1</v>
      </c>
      <c r="I189" s="664">
        <v>39</v>
      </c>
      <c r="J189" s="664">
        <v>27</v>
      </c>
      <c r="K189" s="664">
        <v>1060</v>
      </c>
      <c r="L189" s="664">
        <v>0.53293112116641528</v>
      </c>
      <c r="M189" s="664">
        <v>39.25925925925926</v>
      </c>
      <c r="N189" s="664">
        <v>41</v>
      </c>
      <c r="O189" s="664">
        <v>1640</v>
      </c>
      <c r="P189" s="677">
        <v>0.82453494218200096</v>
      </c>
      <c r="Q189" s="665">
        <v>40</v>
      </c>
    </row>
    <row r="190" spans="1:17" ht="14.4" customHeight="1" x14ac:dyDescent="0.3">
      <c r="A190" s="660" t="s">
        <v>7370</v>
      </c>
      <c r="B190" s="661" t="s">
        <v>7371</v>
      </c>
      <c r="C190" s="661" t="s">
        <v>5762</v>
      </c>
      <c r="D190" s="661" t="s">
        <v>7297</v>
      </c>
      <c r="E190" s="661" t="s">
        <v>7298</v>
      </c>
      <c r="F190" s="664">
        <v>6</v>
      </c>
      <c r="G190" s="664">
        <v>2292</v>
      </c>
      <c r="H190" s="664">
        <v>1</v>
      </c>
      <c r="I190" s="664">
        <v>382</v>
      </c>
      <c r="J190" s="664">
        <v>3</v>
      </c>
      <c r="K190" s="664">
        <v>1147</v>
      </c>
      <c r="L190" s="664">
        <v>0.50043630017452012</v>
      </c>
      <c r="M190" s="664">
        <v>382.33333333333331</v>
      </c>
      <c r="N190" s="664">
        <v>4</v>
      </c>
      <c r="O190" s="664">
        <v>1532</v>
      </c>
      <c r="P190" s="677">
        <v>0.66841186736474689</v>
      </c>
      <c r="Q190" s="665">
        <v>383</v>
      </c>
    </row>
    <row r="191" spans="1:17" ht="14.4" customHeight="1" x14ac:dyDescent="0.3">
      <c r="A191" s="660" t="s">
        <v>7370</v>
      </c>
      <c r="B191" s="661" t="s">
        <v>7371</v>
      </c>
      <c r="C191" s="661" t="s">
        <v>5762</v>
      </c>
      <c r="D191" s="661" t="s">
        <v>7378</v>
      </c>
      <c r="E191" s="661" t="s">
        <v>7379</v>
      </c>
      <c r="F191" s="664">
        <v>30</v>
      </c>
      <c r="G191" s="664">
        <v>1110</v>
      </c>
      <c r="H191" s="664">
        <v>1</v>
      </c>
      <c r="I191" s="664">
        <v>37</v>
      </c>
      <c r="J191" s="664">
        <v>21</v>
      </c>
      <c r="K191" s="664">
        <v>777</v>
      </c>
      <c r="L191" s="664">
        <v>0.7</v>
      </c>
      <c r="M191" s="664">
        <v>37</v>
      </c>
      <c r="N191" s="664">
        <v>17</v>
      </c>
      <c r="O191" s="664">
        <v>629</v>
      </c>
      <c r="P191" s="677">
        <v>0.56666666666666665</v>
      </c>
      <c r="Q191" s="665">
        <v>37</v>
      </c>
    </row>
    <row r="192" spans="1:17" ht="14.4" customHeight="1" x14ac:dyDescent="0.3">
      <c r="A192" s="660" t="s">
        <v>7370</v>
      </c>
      <c r="B192" s="661" t="s">
        <v>7371</v>
      </c>
      <c r="C192" s="661" t="s">
        <v>5762</v>
      </c>
      <c r="D192" s="661" t="s">
        <v>7380</v>
      </c>
      <c r="E192" s="661" t="s">
        <v>7381</v>
      </c>
      <c r="F192" s="664">
        <v>17</v>
      </c>
      <c r="G192" s="664">
        <v>697</v>
      </c>
      <c r="H192" s="664">
        <v>1</v>
      </c>
      <c r="I192" s="664">
        <v>41</v>
      </c>
      <c r="J192" s="664">
        <v>2</v>
      </c>
      <c r="K192" s="664">
        <v>82</v>
      </c>
      <c r="L192" s="664">
        <v>0.11764705882352941</v>
      </c>
      <c r="M192" s="664">
        <v>41</v>
      </c>
      <c r="N192" s="664">
        <v>2</v>
      </c>
      <c r="O192" s="664">
        <v>82</v>
      </c>
      <c r="P192" s="677">
        <v>0.11764705882352941</v>
      </c>
      <c r="Q192" s="665">
        <v>41</v>
      </c>
    </row>
    <row r="193" spans="1:17" ht="14.4" customHeight="1" x14ac:dyDescent="0.3">
      <c r="A193" s="660" t="s">
        <v>7370</v>
      </c>
      <c r="B193" s="661" t="s">
        <v>7371</v>
      </c>
      <c r="C193" s="661" t="s">
        <v>5762</v>
      </c>
      <c r="D193" s="661" t="s">
        <v>7382</v>
      </c>
      <c r="E193" s="661" t="s">
        <v>7383</v>
      </c>
      <c r="F193" s="664">
        <v>4</v>
      </c>
      <c r="G193" s="664">
        <v>1960</v>
      </c>
      <c r="H193" s="664">
        <v>1</v>
      </c>
      <c r="I193" s="664">
        <v>490</v>
      </c>
      <c r="J193" s="664">
        <v>4</v>
      </c>
      <c r="K193" s="664">
        <v>1961</v>
      </c>
      <c r="L193" s="664">
        <v>1.0005102040816327</v>
      </c>
      <c r="M193" s="664">
        <v>490.25</v>
      </c>
      <c r="N193" s="664">
        <v>9</v>
      </c>
      <c r="O193" s="664">
        <v>4419</v>
      </c>
      <c r="P193" s="677">
        <v>2.254591836734694</v>
      </c>
      <c r="Q193" s="665">
        <v>491</v>
      </c>
    </row>
    <row r="194" spans="1:17" ht="14.4" customHeight="1" x14ac:dyDescent="0.3">
      <c r="A194" s="660" t="s">
        <v>7370</v>
      </c>
      <c r="B194" s="661" t="s">
        <v>7371</v>
      </c>
      <c r="C194" s="661" t="s">
        <v>5762</v>
      </c>
      <c r="D194" s="661" t="s">
        <v>7384</v>
      </c>
      <c r="E194" s="661" t="s">
        <v>7385</v>
      </c>
      <c r="F194" s="664">
        <v>9</v>
      </c>
      <c r="G194" s="664">
        <v>279</v>
      </c>
      <c r="H194" s="664">
        <v>1</v>
      </c>
      <c r="I194" s="664">
        <v>31</v>
      </c>
      <c r="J194" s="664">
        <v>5</v>
      </c>
      <c r="K194" s="664">
        <v>155</v>
      </c>
      <c r="L194" s="664">
        <v>0.55555555555555558</v>
      </c>
      <c r="M194" s="664">
        <v>31</v>
      </c>
      <c r="N194" s="664">
        <v>10</v>
      </c>
      <c r="O194" s="664">
        <v>310</v>
      </c>
      <c r="P194" s="677">
        <v>1.1111111111111112</v>
      </c>
      <c r="Q194" s="665">
        <v>31</v>
      </c>
    </row>
    <row r="195" spans="1:17" ht="14.4" customHeight="1" x14ac:dyDescent="0.3">
      <c r="A195" s="660" t="s">
        <v>7370</v>
      </c>
      <c r="B195" s="661" t="s">
        <v>7371</v>
      </c>
      <c r="C195" s="661" t="s">
        <v>5762</v>
      </c>
      <c r="D195" s="661" t="s">
        <v>7386</v>
      </c>
      <c r="E195" s="661" t="s">
        <v>7387</v>
      </c>
      <c r="F195" s="664">
        <v>31</v>
      </c>
      <c r="G195" s="664">
        <v>6355</v>
      </c>
      <c r="H195" s="664">
        <v>1</v>
      </c>
      <c r="I195" s="664">
        <v>205</v>
      </c>
      <c r="J195" s="664">
        <v>47</v>
      </c>
      <c r="K195" s="664">
        <v>9661</v>
      </c>
      <c r="L195" s="664">
        <v>1.5202202989771834</v>
      </c>
      <c r="M195" s="664">
        <v>205.55319148936169</v>
      </c>
      <c r="N195" s="664">
        <v>11</v>
      </c>
      <c r="O195" s="664">
        <v>2277</v>
      </c>
      <c r="P195" s="677">
        <v>0.35830055074744294</v>
      </c>
      <c r="Q195" s="665">
        <v>207</v>
      </c>
    </row>
    <row r="196" spans="1:17" ht="14.4" customHeight="1" x14ac:dyDescent="0.3">
      <c r="A196" s="660" t="s">
        <v>7370</v>
      </c>
      <c r="B196" s="661" t="s">
        <v>7371</v>
      </c>
      <c r="C196" s="661" t="s">
        <v>5762</v>
      </c>
      <c r="D196" s="661" t="s">
        <v>7388</v>
      </c>
      <c r="E196" s="661" t="s">
        <v>7389</v>
      </c>
      <c r="F196" s="664">
        <v>33</v>
      </c>
      <c r="G196" s="664">
        <v>12441</v>
      </c>
      <c r="H196" s="664">
        <v>1</v>
      </c>
      <c r="I196" s="664">
        <v>377</v>
      </c>
      <c r="J196" s="664">
        <v>47</v>
      </c>
      <c r="K196" s="664">
        <v>17769</v>
      </c>
      <c r="L196" s="664">
        <v>1.4282613937786353</v>
      </c>
      <c r="M196" s="664">
        <v>378.06382978723406</v>
      </c>
      <c r="N196" s="664">
        <v>10</v>
      </c>
      <c r="O196" s="664">
        <v>3800</v>
      </c>
      <c r="P196" s="677">
        <v>0.3054416847520296</v>
      </c>
      <c r="Q196" s="665">
        <v>380</v>
      </c>
    </row>
    <row r="197" spans="1:17" ht="14.4" customHeight="1" x14ac:dyDescent="0.3">
      <c r="A197" s="660" t="s">
        <v>7370</v>
      </c>
      <c r="B197" s="661" t="s">
        <v>7371</v>
      </c>
      <c r="C197" s="661" t="s">
        <v>5762</v>
      </c>
      <c r="D197" s="661" t="s">
        <v>7390</v>
      </c>
      <c r="E197" s="661" t="s">
        <v>7391</v>
      </c>
      <c r="F197" s="664">
        <v>120</v>
      </c>
      <c r="G197" s="664">
        <v>13560</v>
      </c>
      <c r="H197" s="664">
        <v>1</v>
      </c>
      <c r="I197" s="664">
        <v>113</v>
      </c>
      <c r="J197" s="664">
        <v>92</v>
      </c>
      <c r="K197" s="664">
        <v>10440</v>
      </c>
      <c r="L197" s="664">
        <v>0.76991150442477874</v>
      </c>
      <c r="M197" s="664">
        <v>113.47826086956522</v>
      </c>
      <c r="N197" s="664">
        <v>124</v>
      </c>
      <c r="O197" s="664">
        <v>14384</v>
      </c>
      <c r="P197" s="677">
        <v>1.0607669616519173</v>
      </c>
      <c r="Q197" s="665">
        <v>116</v>
      </c>
    </row>
    <row r="198" spans="1:17" ht="14.4" customHeight="1" x14ac:dyDescent="0.3">
      <c r="A198" s="660" t="s">
        <v>7370</v>
      </c>
      <c r="B198" s="661" t="s">
        <v>7371</v>
      </c>
      <c r="C198" s="661" t="s">
        <v>5762</v>
      </c>
      <c r="D198" s="661" t="s">
        <v>7392</v>
      </c>
      <c r="E198" s="661" t="s">
        <v>7393</v>
      </c>
      <c r="F198" s="664">
        <v>103</v>
      </c>
      <c r="G198" s="664">
        <v>8652</v>
      </c>
      <c r="H198" s="664">
        <v>1</v>
      </c>
      <c r="I198" s="664">
        <v>84</v>
      </c>
      <c r="J198" s="664">
        <v>91</v>
      </c>
      <c r="K198" s="664">
        <v>7668</v>
      </c>
      <c r="L198" s="664">
        <v>0.8862690707350902</v>
      </c>
      <c r="M198" s="664">
        <v>84.263736263736263</v>
      </c>
      <c r="N198" s="664">
        <v>127</v>
      </c>
      <c r="O198" s="664">
        <v>10795</v>
      </c>
      <c r="P198" s="677">
        <v>1.2476883957466482</v>
      </c>
      <c r="Q198" s="665">
        <v>85</v>
      </c>
    </row>
    <row r="199" spans="1:17" ht="14.4" customHeight="1" x14ac:dyDescent="0.3">
      <c r="A199" s="660" t="s">
        <v>7370</v>
      </c>
      <c r="B199" s="661" t="s">
        <v>7371</v>
      </c>
      <c r="C199" s="661" t="s">
        <v>5762</v>
      </c>
      <c r="D199" s="661" t="s">
        <v>7394</v>
      </c>
      <c r="E199" s="661" t="s">
        <v>7395</v>
      </c>
      <c r="F199" s="664"/>
      <c r="G199" s="664"/>
      <c r="H199" s="664"/>
      <c r="I199" s="664"/>
      <c r="J199" s="664">
        <v>1</v>
      </c>
      <c r="K199" s="664">
        <v>96</v>
      </c>
      <c r="L199" s="664"/>
      <c r="M199" s="664">
        <v>96</v>
      </c>
      <c r="N199" s="664"/>
      <c r="O199" s="664"/>
      <c r="P199" s="677"/>
      <c r="Q199" s="665"/>
    </row>
    <row r="200" spans="1:17" ht="14.4" customHeight="1" x14ac:dyDescent="0.3">
      <c r="A200" s="660" t="s">
        <v>7370</v>
      </c>
      <c r="B200" s="661" t="s">
        <v>7371</v>
      </c>
      <c r="C200" s="661" t="s">
        <v>5762</v>
      </c>
      <c r="D200" s="661" t="s">
        <v>7396</v>
      </c>
      <c r="E200" s="661" t="s">
        <v>7397</v>
      </c>
      <c r="F200" s="664">
        <v>12</v>
      </c>
      <c r="G200" s="664">
        <v>252</v>
      </c>
      <c r="H200" s="664">
        <v>1</v>
      </c>
      <c r="I200" s="664">
        <v>21</v>
      </c>
      <c r="J200" s="664">
        <v>16</v>
      </c>
      <c r="K200" s="664">
        <v>336</v>
      </c>
      <c r="L200" s="664">
        <v>1.3333333333333333</v>
      </c>
      <c r="M200" s="664">
        <v>21</v>
      </c>
      <c r="N200" s="664">
        <v>22</v>
      </c>
      <c r="O200" s="664">
        <v>462</v>
      </c>
      <c r="P200" s="677">
        <v>1.8333333333333333</v>
      </c>
      <c r="Q200" s="665">
        <v>21</v>
      </c>
    </row>
    <row r="201" spans="1:17" ht="14.4" customHeight="1" x14ac:dyDescent="0.3">
      <c r="A201" s="660" t="s">
        <v>7370</v>
      </c>
      <c r="B201" s="661" t="s">
        <v>7371</v>
      </c>
      <c r="C201" s="661" t="s">
        <v>5762</v>
      </c>
      <c r="D201" s="661" t="s">
        <v>7306</v>
      </c>
      <c r="E201" s="661" t="s">
        <v>7307</v>
      </c>
      <c r="F201" s="664">
        <v>51</v>
      </c>
      <c r="G201" s="664">
        <v>24786</v>
      </c>
      <c r="H201" s="664">
        <v>1</v>
      </c>
      <c r="I201" s="664">
        <v>486</v>
      </c>
      <c r="J201" s="664">
        <v>27</v>
      </c>
      <c r="K201" s="664">
        <v>13122</v>
      </c>
      <c r="L201" s="664">
        <v>0.52941176470588236</v>
      </c>
      <c r="M201" s="664">
        <v>486</v>
      </c>
      <c r="N201" s="664">
        <v>23</v>
      </c>
      <c r="O201" s="664">
        <v>11201</v>
      </c>
      <c r="P201" s="677">
        <v>0.45190833535060115</v>
      </c>
      <c r="Q201" s="665">
        <v>487</v>
      </c>
    </row>
    <row r="202" spans="1:17" ht="14.4" customHeight="1" x14ac:dyDescent="0.3">
      <c r="A202" s="660" t="s">
        <v>7370</v>
      </c>
      <c r="B202" s="661" t="s">
        <v>7371</v>
      </c>
      <c r="C202" s="661" t="s">
        <v>5762</v>
      </c>
      <c r="D202" s="661" t="s">
        <v>7398</v>
      </c>
      <c r="E202" s="661" t="s">
        <v>7399</v>
      </c>
      <c r="F202" s="664">
        <v>22</v>
      </c>
      <c r="G202" s="664">
        <v>880</v>
      </c>
      <c r="H202" s="664">
        <v>1</v>
      </c>
      <c r="I202" s="664">
        <v>40</v>
      </c>
      <c r="J202" s="664">
        <v>32</v>
      </c>
      <c r="K202" s="664">
        <v>1290</v>
      </c>
      <c r="L202" s="664">
        <v>1.4659090909090908</v>
      </c>
      <c r="M202" s="664">
        <v>40.3125</v>
      </c>
      <c r="N202" s="664">
        <v>34</v>
      </c>
      <c r="O202" s="664">
        <v>1394</v>
      </c>
      <c r="P202" s="677">
        <v>1.584090909090909</v>
      </c>
      <c r="Q202" s="665">
        <v>41</v>
      </c>
    </row>
    <row r="203" spans="1:17" ht="14.4" customHeight="1" x14ac:dyDescent="0.3">
      <c r="A203" s="660" t="s">
        <v>7370</v>
      </c>
      <c r="B203" s="661" t="s">
        <v>7371</v>
      </c>
      <c r="C203" s="661" t="s">
        <v>5762</v>
      </c>
      <c r="D203" s="661" t="s">
        <v>7400</v>
      </c>
      <c r="E203" s="661" t="s">
        <v>7401</v>
      </c>
      <c r="F203" s="664"/>
      <c r="G203" s="664"/>
      <c r="H203" s="664"/>
      <c r="I203" s="664"/>
      <c r="J203" s="664"/>
      <c r="K203" s="664"/>
      <c r="L203" s="664"/>
      <c r="M203" s="664"/>
      <c r="N203" s="664">
        <v>1</v>
      </c>
      <c r="O203" s="664">
        <v>762</v>
      </c>
      <c r="P203" s="677"/>
      <c r="Q203" s="665">
        <v>762</v>
      </c>
    </row>
    <row r="204" spans="1:17" ht="14.4" customHeight="1" x14ac:dyDescent="0.3">
      <c r="A204" s="660" t="s">
        <v>7370</v>
      </c>
      <c r="B204" s="661" t="s">
        <v>7371</v>
      </c>
      <c r="C204" s="661" t="s">
        <v>5762</v>
      </c>
      <c r="D204" s="661" t="s">
        <v>7402</v>
      </c>
      <c r="E204" s="661" t="s">
        <v>7403</v>
      </c>
      <c r="F204" s="664">
        <v>2</v>
      </c>
      <c r="G204" s="664">
        <v>4058</v>
      </c>
      <c r="H204" s="664">
        <v>1</v>
      </c>
      <c r="I204" s="664">
        <v>2029</v>
      </c>
      <c r="J204" s="664">
        <v>2</v>
      </c>
      <c r="K204" s="664">
        <v>4058</v>
      </c>
      <c r="L204" s="664">
        <v>1</v>
      </c>
      <c r="M204" s="664">
        <v>2029</v>
      </c>
      <c r="N204" s="664"/>
      <c r="O204" s="664"/>
      <c r="P204" s="677"/>
      <c r="Q204" s="665"/>
    </row>
    <row r="205" spans="1:17" ht="14.4" customHeight="1" x14ac:dyDescent="0.3">
      <c r="A205" s="660" t="s">
        <v>7370</v>
      </c>
      <c r="B205" s="661" t="s">
        <v>7371</v>
      </c>
      <c r="C205" s="661" t="s">
        <v>5762</v>
      </c>
      <c r="D205" s="661" t="s">
        <v>7404</v>
      </c>
      <c r="E205" s="661" t="s">
        <v>7405</v>
      </c>
      <c r="F205" s="664"/>
      <c r="G205" s="664"/>
      <c r="H205" s="664"/>
      <c r="I205" s="664"/>
      <c r="J205" s="664">
        <v>4</v>
      </c>
      <c r="K205" s="664">
        <v>2419</v>
      </c>
      <c r="L205" s="664"/>
      <c r="M205" s="664">
        <v>604.75</v>
      </c>
      <c r="N205" s="664">
        <v>5</v>
      </c>
      <c r="O205" s="664">
        <v>3040</v>
      </c>
      <c r="P205" s="677"/>
      <c r="Q205" s="665">
        <v>608</v>
      </c>
    </row>
    <row r="206" spans="1:17" ht="14.4" customHeight="1" x14ac:dyDescent="0.3">
      <c r="A206" s="660" t="s">
        <v>7370</v>
      </c>
      <c r="B206" s="661" t="s">
        <v>7371</v>
      </c>
      <c r="C206" s="661" t="s">
        <v>5762</v>
      </c>
      <c r="D206" s="661" t="s">
        <v>7406</v>
      </c>
      <c r="E206" s="661" t="s">
        <v>7407</v>
      </c>
      <c r="F206" s="664">
        <v>188</v>
      </c>
      <c r="G206" s="664">
        <v>7520</v>
      </c>
      <c r="H206" s="664">
        <v>1</v>
      </c>
      <c r="I206" s="664">
        <v>40</v>
      </c>
      <c r="J206" s="664">
        <v>348</v>
      </c>
      <c r="K206" s="664">
        <v>14092</v>
      </c>
      <c r="L206" s="664">
        <v>1.8739361702127659</v>
      </c>
      <c r="M206" s="664">
        <v>40.494252873563219</v>
      </c>
      <c r="N206" s="664">
        <v>236</v>
      </c>
      <c r="O206" s="664">
        <v>9676</v>
      </c>
      <c r="P206" s="677">
        <v>1.2867021276595745</v>
      </c>
      <c r="Q206" s="665">
        <v>41</v>
      </c>
    </row>
    <row r="207" spans="1:17" ht="14.4" customHeight="1" x14ac:dyDescent="0.3">
      <c r="A207" s="660" t="s">
        <v>7408</v>
      </c>
      <c r="B207" s="661" t="s">
        <v>7205</v>
      </c>
      <c r="C207" s="661" t="s">
        <v>5762</v>
      </c>
      <c r="D207" s="661" t="s">
        <v>7409</v>
      </c>
      <c r="E207" s="661" t="s">
        <v>7410</v>
      </c>
      <c r="F207" s="664"/>
      <c r="G207" s="664"/>
      <c r="H207" s="664"/>
      <c r="I207" s="664"/>
      <c r="J207" s="664">
        <v>1</v>
      </c>
      <c r="K207" s="664">
        <v>1180</v>
      </c>
      <c r="L207" s="664"/>
      <c r="M207" s="664">
        <v>1180</v>
      </c>
      <c r="N207" s="664">
        <v>1</v>
      </c>
      <c r="O207" s="664">
        <v>1184</v>
      </c>
      <c r="P207" s="677"/>
      <c r="Q207" s="665">
        <v>1184</v>
      </c>
    </row>
    <row r="208" spans="1:17" ht="14.4" customHeight="1" x14ac:dyDescent="0.3">
      <c r="A208" s="660" t="s">
        <v>7408</v>
      </c>
      <c r="B208" s="661" t="s">
        <v>7205</v>
      </c>
      <c r="C208" s="661" t="s">
        <v>5762</v>
      </c>
      <c r="D208" s="661" t="s">
        <v>7411</v>
      </c>
      <c r="E208" s="661" t="s">
        <v>7412</v>
      </c>
      <c r="F208" s="664">
        <v>1</v>
      </c>
      <c r="G208" s="664">
        <v>826</v>
      </c>
      <c r="H208" s="664">
        <v>1</v>
      </c>
      <c r="I208" s="664">
        <v>826</v>
      </c>
      <c r="J208" s="664"/>
      <c r="K208" s="664"/>
      <c r="L208" s="664"/>
      <c r="M208" s="664"/>
      <c r="N208" s="664"/>
      <c r="O208" s="664"/>
      <c r="P208" s="677"/>
      <c r="Q208" s="665"/>
    </row>
    <row r="209" spans="1:17" ht="14.4" customHeight="1" x14ac:dyDescent="0.3">
      <c r="A209" s="660" t="s">
        <v>7408</v>
      </c>
      <c r="B209" s="661" t="s">
        <v>7205</v>
      </c>
      <c r="C209" s="661" t="s">
        <v>5762</v>
      </c>
      <c r="D209" s="661" t="s">
        <v>7413</v>
      </c>
      <c r="E209" s="661" t="s">
        <v>7414</v>
      </c>
      <c r="F209" s="664"/>
      <c r="G209" s="664"/>
      <c r="H209" s="664"/>
      <c r="I209" s="664"/>
      <c r="J209" s="664"/>
      <c r="K209" s="664"/>
      <c r="L209" s="664"/>
      <c r="M209" s="664"/>
      <c r="N209" s="664">
        <v>1</v>
      </c>
      <c r="O209" s="664">
        <v>351</v>
      </c>
      <c r="P209" s="677"/>
      <c r="Q209" s="665">
        <v>351</v>
      </c>
    </row>
    <row r="210" spans="1:17" ht="14.4" customHeight="1" x14ac:dyDescent="0.3">
      <c r="A210" s="660" t="s">
        <v>7408</v>
      </c>
      <c r="B210" s="661" t="s">
        <v>7205</v>
      </c>
      <c r="C210" s="661" t="s">
        <v>5762</v>
      </c>
      <c r="D210" s="661" t="s">
        <v>7415</v>
      </c>
      <c r="E210" s="661" t="s">
        <v>7416</v>
      </c>
      <c r="F210" s="664"/>
      <c r="G210" s="664"/>
      <c r="H210" s="664"/>
      <c r="I210" s="664"/>
      <c r="J210" s="664">
        <v>1</v>
      </c>
      <c r="K210" s="664">
        <v>344</v>
      </c>
      <c r="L210" s="664"/>
      <c r="M210" s="664">
        <v>344</v>
      </c>
      <c r="N210" s="664"/>
      <c r="O210" s="664"/>
      <c r="P210" s="677"/>
      <c r="Q210" s="665"/>
    </row>
    <row r="211" spans="1:17" ht="14.4" customHeight="1" x14ac:dyDescent="0.3">
      <c r="A211" s="660" t="s">
        <v>7408</v>
      </c>
      <c r="B211" s="661" t="s">
        <v>7205</v>
      </c>
      <c r="C211" s="661" t="s">
        <v>5762</v>
      </c>
      <c r="D211" s="661" t="s">
        <v>7417</v>
      </c>
      <c r="E211" s="661" t="s">
        <v>7418</v>
      </c>
      <c r="F211" s="664"/>
      <c r="G211" s="664"/>
      <c r="H211" s="664"/>
      <c r="I211" s="664"/>
      <c r="J211" s="664"/>
      <c r="K211" s="664"/>
      <c r="L211" s="664"/>
      <c r="M211" s="664"/>
      <c r="N211" s="664">
        <v>1</v>
      </c>
      <c r="O211" s="664">
        <v>111</v>
      </c>
      <c r="P211" s="677"/>
      <c r="Q211" s="665">
        <v>111</v>
      </c>
    </row>
    <row r="212" spans="1:17" ht="14.4" customHeight="1" thickBot="1" x14ac:dyDescent="0.35">
      <c r="A212" s="666" t="s">
        <v>7408</v>
      </c>
      <c r="B212" s="667" t="s">
        <v>7205</v>
      </c>
      <c r="C212" s="667" t="s">
        <v>5762</v>
      </c>
      <c r="D212" s="667" t="s">
        <v>7419</v>
      </c>
      <c r="E212" s="667" t="s">
        <v>7420</v>
      </c>
      <c r="F212" s="670"/>
      <c r="G212" s="670"/>
      <c r="H212" s="670"/>
      <c r="I212" s="670"/>
      <c r="J212" s="670">
        <v>1</v>
      </c>
      <c r="K212" s="670">
        <v>204</v>
      </c>
      <c r="L212" s="670"/>
      <c r="M212" s="670">
        <v>204</v>
      </c>
      <c r="N212" s="670"/>
      <c r="O212" s="670"/>
      <c r="P212" s="678"/>
      <c r="Q212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5612</v>
      </c>
      <c r="D3" s="197">
        <f>SUBTOTAL(9,D6:D1048576)</f>
        <v>6024</v>
      </c>
      <c r="E3" s="197">
        <f>SUBTOTAL(9,E6:E1048576)</f>
        <v>5953</v>
      </c>
      <c r="F3" s="198">
        <f>IF(OR(E3=0,C3=0),"",E3/C3)</f>
        <v>1.0607626514611546</v>
      </c>
      <c r="G3" s="452">
        <f>SUBTOTAL(9,G6:G1048576)</f>
        <v>8103.9240000000009</v>
      </c>
      <c r="H3" s="453">
        <f>SUBTOTAL(9,H6:H1048576)</f>
        <v>8481.2078000000001</v>
      </c>
      <c r="I3" s="453">
        <f>SUBTOTAL(9,I6:I1048576)</f>
        <v>8426.3021000000008</v>
      </c>
      <c r="J3" s="198">
        <f>IF(OR(I3=0,G3=0),"",I3/G3)</f>
        <v>1.0397804939927866</v>
      </c>
      <c r="K3" s="452">
        <f>SUBTOTAL(9,K6:K1048576)</f>
        <v>714.4</v>
      </c>
      <c r="L3" s="453">
        <f>SUBTOTAL(9,L6:L1048576)</f>
        <v>756.18000000000006</v>
      </c>
      <c r="M3" s="453">
        <f>SUBTOTAL(9,M6:M1048576)</f>
        <v>752.18000000000006</v>
      </c>
      <c r="N3" s="199">
        <f>IF(OR(M3=0,E3=0),"",M3/E3)</f>
        <v>0.12635309927767513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3"/>
      <c r="B5" s="904"/>
      <c r="C5" s="909">
        <v>2013</v>
      </c>
      <c r="D5" s="909">
        <v>2014</v>
      </c>
      <c r="E5" s="909">
        <v>2015</v>
      </c>
      <c r="F5" s="910" t="s">
        <v>2</v>
      </c>
      <c r="G5" s="917">
        <v>2013</v>
      </c>
      <c r="H5" s="909">
        <v>2014</v>
      </c>
      <c r="I5" s="909">
        <v>2015</v>
      </c>
      <c r="J5" s="910" t="s">
        <v>2</v>
      </c>
      <c r="K5" s="917">
        <v>2013</v>
      </c>
      <c r="L5" s="909">
        <v>2014</v>
      </c>
      <c r="M5" s="909">
        <v>2015</v>
      </c>
      <c r="N5" s="918" t="s">
        <v>93</v>
      </c>
    </row>
    <row r="6" spans="1:14" ht="14.4" customHeight="1" x14ac:dyDescent="0.3">
      <c r="A6" s="905" t="s">
        <v>6701</v>
      </c>
      <c r="B6" s="907" t="s">
        <v>7422</v>
      </c>
      <c r="C6" s="911">
        <v>4980</v>
      </c>
      <c r="D6" s="912">
        <v>5371</v>
      </c>
      <c r="E6" s="912">
        <v>5296</v>
      </c>
      <c r="F6" s="915">
        <v>1.0634538152610442</v>
      </c>
      <c r="G6" s="911">
        <v>4989.3624000000018</v>
      </c>
      <c r="H6" s="912">
        <v>5262.9626000000007</v>
      </c>
      <c r="I6" s="912">
        <v>5187.7956999999997</v>
      </c>
      <c r="J6" s="915">
        <v>1.0397712741812457</v>
      </c>
      <c r="K6" s="911">
        <v>398.4</v>
      </c>
      <c r="L6" s="912">
        <v>429.68</v>
      </c>
      <c r="M6" s="912">
        <v>423.68</v>
      </c>
      <c r="N6" s="919">
        <v>80</v>
      </c>
    </row>
    <row r="7" spans="1:14" ht="14.4" customHeight="1" thickBot="1" x14ac:dyDescent="0.35">
      <c r="A7" s="906" t="s">
        <v>6842</v>
      </c>
      <c r="B7" s="908" t="s">
        <v>7423</v>
      </c>
      <c r="C7" s="913">
        <v>632</v>
      </c>
      <c r="D7" s="914">
        <v>653</v>
      </c>
      <c r="E7" s="914">
        <v>657</v>
      </c>
      <c r="F7" s="916">
        <v>1.0395569620253164</v>
      </c>
      <c r="G7" s="913">
        <v>3114.5615999999995</v>
      </c>
      <c r="H7" s="914">
        <v>3218.2451999999994</v>
      </c>
      <c r="I7" s="914">
        <v>3238.5064000000002</v>
      </c>
      <c r="J7" s="916">
        <v>1.039795263641599</v>
      </c>
      <c r="K7" s="913">
        <v>316</v>
      </c>
      <c r="L7" s="914">
        <v>326.5</v>
      </c>
      <c r="M7" s="914">
        <v>328.5</v>
      </c>
      <c r="N7" s="92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2015-07-23T07:09:52Z</dcterms:modified>
</cp:coreProperties>
</file>